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14952" windowHeight="12384" activeTab="0"/>
  </bookViews>
  <sheets>
    <sheet name="調査票" sheetId="1" r:id="rId1"/>
    <sheet name="データ" sheetId="2" state="hidden" r:id="rId2"/>
  </sheets>
  <definedNames>
    <definedName name="OLE_LINK1" localSheetId="0">'調査票'!#REF!</definedName>
    <definedName name="_xlnm.Print_Area" localSheetId="0">'調査票'!$A$1:$J$221</definedName>
  </definedNames>
  <calcPr fullCalcOnLoad="1"/>
</workbook>
</file>

<file path=xl/sharedStrings.xml><?xml version="1.0" encoding="utf-8"?>
<sst xmlns="http://schemas.openxmlformats.org/spreadsheetml/2006/main" count="299" uniqueCount="161">
  <si>
    <t>問１．</t>
  </si>
  <si>
    <t>人</t>
  </si>
  <si>
    <t>問２．</t>
  </si>
  <si>
    <t>臨時・非常勤等職員の実態調査・調査票</t>
  </si>
  <si>
    <t>2008年６月　全日本自治団体労働組合</t>
  </si>
  <si>
    <t>問３．</t>
  </si>
  <si>
    <t>合計</t>
  </si>
  <si>
    <t>うち女性</t>
  </si>
  <si>
    <t>うち男性</t>
  </si>
  <si>
    <t>問４．</t>
  </si>
  <si>
    <t>Ａ．22条（臨職）</t>
  </si>
  <si>
    <t>Ｂ．３条３項３号（特別職非常勤）</t>
  </si>
  <si>
    <t>Ｃ．17条（一般非常勤、Ｄを除く）</t>
  </si>
  <si>
    <t>Ｄ．任期付短時間勤務職員</t>
  </si>
  <si>
    <t>Ｅ．育児休業代替職員</t>
  </si>
  <si>
    <t>Ｆ．Ａ（臨職）と思われる職員</t>
  </si>
  <si>
    <t>Ｇ．Ｂ（特別職非常勤）と思われる職員</t>
  </si>
  <si>
    <t>Ｈ．Ｃ（一般職非常勤）と思われる職員</t>
  </si>
  <si>
    <t>問５．</t>
  </si>
  <si>
    <t>Ｂ．学童指導員</t>
  </si>
  <si>
    <t>Ｄ．図書館職員</t>
  </si>
  <si>
    <t>Ｆ．病院事務職員</t>
  </si>
  <si>
    <t>Ｇ．公民館職員</t>
  </si>
  <si>
    <t>Ｊ．清掃職員</t>
  </si>
  <si>
    <t>Ｋ．水道･下水道関係職員</t>
  </si>
  <si>
    <t>Ｌ．その他現業業務</t>
  </si>
  <si>
    <t>男女計</t>
  </si>
  <si>
    <t>問６．</t>
  </si>
  <si>
    <t>Ａ．常勤職員と同じ</t>
  </si>
  <si>
    <t>問７．</t>
  </si>
  <si>
    <t>人</t>
  </si>
  <si>
    <t>Ａ．通勤費</t>
  </si>
  <si>
    <t>Ｂ．一時金(夏季･年末)</t>
  </si>
  <si>
    <t>Ｃ．退職金</t>
  </si>
  <si>
    <t>支給されている人数</t>
  </si>
  <si>
    <t>問８．</t>
  </si>
  <si>
    <t>Ａ．日額または時給</t>
  </si>
  <si>
    <t>Ｂ．月給</t>
  </si>
  <si>
    <t>② 10万円以上～12万円未満</t>
  </si>
  <si>
    <t>① 10万円未満</t>
  </si>
  <si>
    <t>⑦ 20万円以上</t>
  </si>
  <si>
    <t>⑥ 18万円以上～20万円未満</t>
  </si>
  <si>
    <t>⑤ 16万円以上～18万円未満</t>
  </si>
  <si>
    <t>④ 14万円以上～16万円未満</t>
  </si>
  <si>
    <t>③ 12万円以上～14万円未満</t>
  </si>
  <si>
    <t>時間当たりの賃金</t>
  </si>
  <si>
    <t>月当たりの賃金</t>
  </si>
  <si>
    <t>問９．</t>
  </si>
  <si>
    <t>Ａ．昇給あり</t>
  </si>
  <si>
    <t>Ｂ．昇給なし</t>
  </si>
  <si>
    <t>適用人数</t>
  </si>
  <si>
    <t>【手当・賃金】</t>
  </si>
  <si>
    <t>【契約期間と勤続期間】</t>
  </si>
  <si>
    <t>問10．</t>
  </si>
  <si>
    <t>該当人数</t>
  </si>
  <si>
    <t>問11．</t>
  </si>
  <si>
    <t>Ｃ．１年以上３年未満</t>
  </si>
  <si>
    <t>Ｄ．３年以上５年未満</t>
  </si>
  <si>
    <t>Ｅ．５年以上10年未満</t>
  </si>
  <si>
    <t>Ｆ．10年以上20年未満</t>
  </si>
  <si>
    <t>Ｇ．20年以上</t>
  </si>
  <si>
    <t>【貴自治体における臨時・非常勤等職員の雇用方針】</t>
  </si>
  <si>
    <t>問12．</t>
  </si>
  <si>
    <t>【貴自治体の常勤職員数】</t>
  </si>
  <si>
    <t>問13．</t>
  </si>
  <si>
    <r>
      <t xml:space="preserve">貴自治体で臨時・非常勤等職員（再任用職員を除く）を雇用していますか。
</t>
    </r>
    <r>
      <rPr>
        <sz val="9"/>
        <rFont val="ＭＳ 明朝"/>
        <family val="1"/>
      </rPr>
      <t>※回答欄に番号を選んでご記入下さい。</t>
    </r>
  </si>
  <si>
    <r>
      <t xml:space="preserve">貴自治体が雇用している臨時・非常勤等職員（再任用職員を除く）の人数を合計と男女別にお答えください。
</t>
    </r>
    <r>
      <rPr>
        <sz val="9"/>
        <rFont val="ＭＳ 明朝"/>
        <family val="1"/>
      </rPr>
      <t>※該当者がいない場合は０をご記入下さい。</t>
    </r>
  </si>
  <si>
    <r>
      <t>臨時・非常勤等職員（再任用職員を除く）を雇用の根拠となっている法律別にみたときの、それぞれの人数をお答えください。</t>
    </r>
    <r>
      <rPr>
        <sz val="11"/>
        <rFont val="ＭＳ Ｐゴシック"/>
        <family val="0"/>
      </rPr>
      <t xml:space="preserve">
</t>
    </r>
    <r>
      <rPr>
        <sz val="9"/>
        <rFont val="ＭＳ Ｐ明朝"/>
        <family val="1"/>
      </rPr>
      <t>※該当者がいない場合は０をご記入下さい。</t>
    </r>
  </si>
  <si>
    <r>
      <t>職種別にみた臨時・非常勤等職員の人数を合計、男女別、それぞれについてお答えください。</t>
    </r>
    <r>
      <rPr>
        <sz val="11"/>
        <rFont val="ＭＳ Ｐゴシック"/>
        <family val="0"/>
      </rPr>
      <t xml:space="preserve">
</t>
    </r>
    <r>
      <rPr>
        <sz val="9"/>
        <rFont val="ＭＳ Ｐ明朝"/>
        <family val="1"/>
      </rPr>
      <t>※該当者がいない場合は０をご記入下さい。</t>
    </r>
  </si>
  <si>
    <t>Ａ～Ｉの合計人数</t>
  </si>
  <si>
    <t>Ａ～Ｄの合計人数</t>
  </si>
  <si>
    <t>※Ａ～Ｎの合計人数が問３の回答と合うようにご記入下さい。</t>
  </si>
  <si>
    <r>
      <t>臨時・非常勤等職員の以下の項目について、支給されている人数をお答えください。</t>
    </r>
    <r>
      <rPr>
        <sz val="11"/>
        <rFont val="ＭＳ Ｐゴシック"/>
        <family val="0"/>
      </rPr>
      <t xml:space="preserve">
</t>
    </r>
    <r>
      <rPr>
        <sz val="9"/>
        <rFont val="ＭＳ Ｐ明朝"/>
        <family val="1"/>
      </rPr>
      <t>※該当者がいない場合は０をご記入下さい。</t>
    </r>
  </si>
  <si>
    <r>
      <t>臨時・非常勤等職員の基本給の支給形態(賃金･報酬)について、該当する人数をお答えください。</t>
    </r>
    <r>
      <rPr>
        <sz val="9"/>
        <rFont val="ＭＳ Ｐゴシック"/>
        <family val="3"/>
      </rPr>
      <t xml:space="preserve">
</t>
    </r>
    <r>
      <rPr>
        <sz val="9"/>
        <rFont val="ＭＳ Ｐ明朝"/>
        <family val="1"/>
      </rPr>
      <t>※該当者がいない場合は０をご記入下さい。</t>
    </r>
  </si>
  <si>
    <t>①～⑥の合計</t>
  </si>
  <si>
    <t>①～⑦の合計</t>
  </si>
  <si>
    <r>
      <t xml:space="preserve">臨時・非常勤等職員の昇給について、その適用人数をお答えください。
</t>
    </r>
    <r>
      <rPr>
        <sz val="9"/>
        <rFont val="ＭＳ Ｐ明朝"/>
        <family val="1"/>
      </rPr>
      <t>※該当者がいない場合は０をご記入下さい。</t>
    </r>
  </si>
  <si>
    <r>
      <t xml:space="preserve">臨時・非常勤等職員の契約上の雇用期間について、該当する人数をお答えください。
</t>
    </r>
    <r>
      <rPr>
        <sz val="9"/>
        <rFont val="ＭＳ Ｐ明朝"/>
        <family val="1"/>
      </rPr>
      <t>※該当者がいない場合は０をご記入下さい。</t>
    </r>
  </si>
  <si>
    <t>Ａ～Ｇの合計</t>
  </si>
  <si>
    <t>Ａ，Ｂの合計</t>
  </si>
  <si>
    <t>（１）臨時･非常勤等職員の雇用者数を増やす方針をもっていますか。</t>
  </si>
  <si>
    <t>（３)臨時･非常勤等職員の処遇を改善する計画がありますか。</t>
  </si>
  <si>
    <r>
      <t>貴自治体で働く常勤職員（管理職員を含む）の人数を職種別にお答えください。</t>
    </r>
    <r>
      <rPr>
        <sz val="11"/>
        <rFont val="ＭＳ Ｐゴシック"/>
        <family val="0"/>
      </rPr>
      <t xml:space="preserve">
</t>
    </r>
    <r>
      <rPr>
        <sz val="9"/>
        <rFont val="ＭＳ Ｐ明朝"/>
        <family val="1"/>
      </rPr>
      <t>※該当者がいない場合は０をご記入下さい。</t>
    </r>
  </si>
  <si>
    <r>
      <t xml:space="preserve">臨時・非常勤等職員を勤務時間（所定労働時間）別にみた人数を、合計と性別でお答え下さい。
</t>
    </r>
    <r>
      <rPr>
        <sz val="9"/>
        <rFont val="ＭＳ Ｐ明朝"/>
        <family val="1"/>
      </rPr>
      <t>※該当者がいない場合は０をご記入下さい。
※Ａ～Ｄの合計が問３の回答と合うようにご記入下さい。</t>
    </r>
  </si>
  <si>
    <t>＜Ｅｘｃｅｌの調査票での回答方法＞</t>
  </si>
  <si>
    <t>　なお、回答に応じて、セルの色が変化しますが、それぞれの色はそれぞれ次のことを示します。</t>
  </si>
  <si>
    <r>
      <t xml:space="preserve">＜調査ご協力のお願い＞
</t>
    </r>
    <r>
      <rPr>
        <sz val="10"/>
        <rFont val="ＭＳ Ｐゴシック"/>
        <family val="3"/>
      </rPr>
      <t xml:space="preserve">
</t>
    </r>
    <r>
      <rPr>
        <sz val="10"/>
        <rFont val="ＭＳ Ｐ明朝"/>
        <family val="1"/>
      </rPr>
      <t>　本調査は自治体における臨時・非常勤職員の全体像を明らかにし、実態を分析するなかから、自治体における臨時・非常勤等職員の位置付け、常勤職員と臨時・非常勤等職員の分担・連携のあり方、雇用・労働条件の設定、法制度のあり方に対する問題提起、政策提言を行うために実施します。
　ご多忙中のところ、まことに恐縮ですが、ご協力を賜りますようお願いいたします。</t>
    </r>
  </si>
  <si>
    <t>＜調査票への記載要領＞</t>
  </si>
  <si>
    <t>記入者名</t>
  </si>
  <si>
    <t>電話</t>
  </si>
  <si>
    <t>ＦＡＸ</t>
  </si>
  <si>
    <t>連絡先　</t>
  </si>
  <si>
    <t>　はじめに、貴自治体名や連絡先を以下の空欄にご記入下さい。</t>
  </si>
  <si>
    <t>－－－－－調査票はここから始まります－－－－－</t>
  </si>
  <si>
    <t>最後にファイルの保存、印刷をお願いします</t>
  </si>
  <si>
    <t>貴自治体名</t>
  </si>
  <si>
    <t>（選択肢）　１．雇用している（問３へ）
　　　　　　　　２．雇用していない（問１３へ）</t>
  </si>
  <si>
    <t>問１</t>
  </si>
  <si>
    <t>問２</t>
  </si>
  <si>
    <t>問３</t>
  </si>
  <si>
    <t>問４Ａ</t>
  </si>
  <si>
    <t>計</t>
  </si>
  <si>
    <t>問５</t>
  </si>
  <si>
    <t>女性</t>
  </si>
  <si>
    <t>男性</t>
  </si>
  <si>
    <t>問６</t>
  </si>
  <si>
    <t>問７</t>
  </si>
  <si>
    <t>問８</t>
  </si>
  <si>
    <t>A</t>
  </si>
  <si>
    <t>B</t>
  </si>
  <si>
    <t>問９</t>
  </si>
  <si>
    <t>問１０</t>
  </si>
  <si>
    <t>問１１</t>
  </si>
  <si>
    <t>問１２</t>
  </si>
  <si>
    <t>問１３</t>
  </si>
  <si>
    <t>自治体名</t>
  </si>
  <si>
    <t>Ｅ－ｍａｉｌ</t>
  </si>
  <si>
    <t>　　　１．任期付短時間勤務職員制度を導入している
　　　２．現在は導入していないが、今後導入を計画している
　　　３．特に方針はない
　　　４．どちらともいえない</t>
  </si>
  <si>
    <t>　　　１．処遇改善を計画している
　　　２．現在取り組み中
　　　３．計画していない
　　　４．どちらともいえない</t>
  </si>
  <si>
    <r>
      <t>臨時・非常勤等職員の実勤続期間について、該当する人数をお答えください。</t>
    </r>
    <r>
      <rPr>
        <sz val="11"/>
        <rFont val="ＭＳ Ｐゴシック"/>
        <family val="0"/>
      </rPr>
      <t xml:space="preserve">
</t>
    </r>
    <r>
      <rPr>
        <sz val="9"/>
        <rFont val="ＭＳ Ｐ明朝"/>
        <family val="1"/>
      </rPr>
      <t>※該当者がいない場合は０をご記入下さい。</t>
    </r>
  </si>
  <si>
    <r>
      <t>　本調査の設問は、問１から問１３まであります。</t>
    </r>
    <r>
      <rPr>
        <b/>
        <u val="single"/>
        <sz val="10"/>
        <color indexed="10"/>
        <rFont val="ＭＳ Ｐゴシック"/>
        <family val="3"/>
      </rPr>
      <t>問１より順に</t>
    </r>
    <r>
      <rPr>
        <sz val="10"/>
        <rFont val="ＭＳ Ｐ明朝"/>
        <family val="1"/>
      </rPr>
      <t>ご回答願います。</t>
    </r>
  </si>
  <si>
    <r>
      <t>　また、入力が終わりましたら、</t>
    </r>
    <r>
      <rPr>
        <b/>
        <u val="single"/>
        <sz val="10"/>
        <color indexed="10"/>
        <rFont val="ＭＳ Ｐ明朝"/>
        <family val="1"/>
      </rPr>
      <t>ファイルの保存と調査票の印刷</t>
    </r>
    <r>
      <rPr>
        <sz val="10"/>
        <rFont val="ＭＳ Ｐ明朝"/>
        <family val="1"/>
      </rPr>
      <t>をして下さい。</t>
    </r>
  </si>
  <si>
    <r>
      <t>　回答は</t>
    </r>
    <r>
      <rPr>
        <b/>
        <u val="single"/>
        <sz val="10"/>
        <color indexed="10"/>
        <rFont val="ＭＳ Ｐ明朝"/>
        <family val="1"/>
      </rPr>
      <t>６月１日現在</t>
    </r>
    <r>
      <rPr>
        <sz val="10"/>
        <rFont val="ＭＳ Ｐ明朝"/>
        <family val="1"/>
      </rPr>
      <t>の状況でお答え下さい。また、設問のうち該当する人がいない場合には、必ず「０」を入力して下さい。
　また、詳しくは、別紙、「調査の記載要領」をご参照下さい。</t>
    </r>
  </si>
  <si>
    <t>Ｍ．事務、その他非現業業務</t>
  </si>
  <si>
    <t>E-mail</t>
  </si>
  <si>
    <t>Ｉ．不明</t>
  </si>
  <si>
    <r>
      <t xml:space="preserve">Ｂ．Ａ未満、常勤職員の３／４以上
      </t>
    </r>
    <r>
      <rPr>
        <sz val="9"/>
        <rFont val="ＭＳ Ｐ明朝"/>
        <family val="1"/>
      </rPr>
      <t>（概ね、週30時間以上40時間未満）</t>
    </r>
  </si>
  <si>
    <r>
      <t xml:space="preserve">Ｃ．Ｂ未満、常勤職員の１／２以上
      </t>
    </r>
    <r>
      <rPr>
        <sz val="9"/>
        <rFont val="ＭＳ Ｐ明朝"/>
        <family val="1"/>
      </rPr>
      <t>（概ね、週20時間以上30時間未満）</t>
    </r>
  </si>
  <si>
    <r>
      <t xml:space="preserve">Ｄ．Ｃ未満
      </t>
    </r>
    <r>
      <rPr>
        <sz val="9"/>
        <rFont val="ＭＳ Ｐ明朝"/>
        <family val="1"/>
      </rPr>
      <t>（概ね、週20時間未満）</t>
    </r>
  </si>
  <si>
    <r>
      <t xml:space="preserve">Ｅ．各種相談員
 </t>
    </r>
    <r>
      <rPr>
        <sz val="9"/>
        <rFont val="ＭＳ Ｐ明朝"/>
        <family val="1"/>
      </rPr>
      <t xml:space="preserve">      (消費生活、年金など)</t>
    </r>
  </si>
  <si>
    <r>
      <t xml:space="preserve">Ｈ．学校給食関係職員
      </t>
    </r>
    <r>
      <rPr>
        <sz val="9"/>
        <rFont val="ＭＳ Ｐ明朝"/>
        <family val="1"/>
      </rPr>
      <t>(調理員、栄養士、配膳員など)</t>
    </r>
  </si>
  <si>
    <t>① 800円未満</t>
  </si>
  <si>
    <t>② 800円以上～900円未満</t>
  </si>
  <si>
    <t>③ 900円以上～1,000円未満</t>
  </si>
  <si>
    <t>④1,000円以上～1,500円未満</t>
  </si>
  <si>
    <t>⑤1,500円以上～2,000円未満</t>
  </si>
  <si>
    <t>⑥2,000円以上</t>
  </si>
  <si>
    <t>Ａ．６ヶ月未満</t>
  </si>
  <si>
    <t>Ｂ．６ヶ月</t>
  </si>
  <si>
    <t xml:space="preserve">Ｃ．６ヶ月を超え1年未満 </t>
  </si>
  <si>
    <t>Ｄ．１年</t>
  </si>
  <si>
    <t>Ｅ．１年を超え３年未満</t>
  </si>
  <si>
    <t>Ｆ．３年</t>
  </si>
  <si>
    <t>Ｇ．３年を超える、または定めがない</t>
  </si>
  <si>
    <t>Ｂ．６ヶ月以上１年未満</t>
  </si>
  <si>
    <t>（２)任期付短時間勤務職員制度を導入していますか。</t>
  </si>
  <si>
    <t>臨時・非常勤等職員の雇用に関する貴自治体の方針についておたずねします。（１）～（３）のそれぞれについて該当するものを１つ選び、回答欄に番号で記入して下さい。</t>
  </si>
  <si>
    <r>
      <t>　</t>
    </r>
    <r>
      <rPr>
        <b/>
        <u val="single"/>
        <sz val="10"/>
        <color indexed="10"/>
        <rFont val="ＭＳ Ｐ明朝"/>
        <family val="1"/>
      </rPr>
      <t>薄黄色や赤色の回答欄が残らないように</t>
    </r>
    <r>
      <rPr>
        <sz val="10"/>
        <rFont val="ＭＳ Ｐ明朝"/>
        <family val="1"/>
      </rPr>
      <t>して下さい。</t>
    </r>
  </si>
  <si>
    <t>組合名</t>
  </si>
  <si>
    <r>
      <t xml:space="preserve">貴自治体の常勤職員(管理職員を含む)の人数をお答え下さい。
</t>
    </r>
    <r>
      <rPr>
        <sz val="9"/>
        <rFont val="ＭＳ 明朝"/>
        <family val="1"/>
      </rPr>
      <t>※教育委員会所属の職員のうち、教員を除いた人数も含めてお書きください（以下の設問についても同様）。</t>
    </r>
  </si>
  <si>
    <r>
      <t xml:space="preserve">Ｉ．学校用務員
     </t>
    </r>
    <r>
      <rPr>
        <sz val="9"/>
        <rFont val="ＭＳ Ｐ明朝"/>
        <family val="1"/>
      </rPr>
      <t>(幼稚園、保育園の用務員は「Ｌ」に含む)</t>
    </r>
  </si>
  <si>
    <r>
      <t xml:space="preserve">Ｈ．学校給食関係職員
     </t>
    </r>
    <r>
      <rPr>
        <sz val="9"/>
        <rFont val="ＭＳ Ｐ明朝"/>
        <family val="1"/>
      </rPr>
      <t>(調理員、栄養士、配膳員など)</t>
    </r>
  </si>
  <si>
    <r>
      <t xml:space="preserve">Ｅ．各種相談員
 </t>
    </r>
    <r>
      <rPr>
        <sz val="9"/>
        <rFont val="ＭＳ Ｐ明朝"/>
        <family val="1"/>
      </rPr>
      <t xml:space="preserve">     (消費生活、年金など)</t>
    </r>
  </si>
  <si>
    <r>
      <t xml:space="preserve">Ｃ．看護師・准看護師
      </t>
    </r>
    <r>
      <rPr>
        <sz val="9"/>
        <rFont val="ＭＳ Ｐ明朝"/>
        <family val="1"/>
      </rPr>
      <t>(病院の調理員などは「Ｌ」に含む)</t>
    </r>
  </si>
  <si>
    <r>
      <t xml:space="preserve">Ａ．保育士
      </t>
    </r>
    <r>
      <rPr>
        <sz val="9"/>
        <rFont val="ＭＳ Ｐ明朝"/>
        <family val="1"/>
      </rPr>
      <t>(保育所の調理員などは「Ｌ」に含む)</t>
    </r>
  </si>
  <si>
    <t>Ａ～Ｍの合計人数</t>
  </si>
  <si>
    <r>
      <t xml:space="preserve">Ａ．保育士
       </t>
    </r>
    <r>
      <rPr>
        <sz val="9"/>
        <rFont val="ＭＳ Ｐ明朝"/>
        <family val="1"/>
      </rPr>
      <t>(保育所の調理員などは含まない)</t>
    </r>
  </si>
  <si>
    <r>
      <t xml:space="preserve">Ｃ．看護師・准看護師
       </t>
    </r>
    <r>
      <rPr>
        <sz val="9"/>
        <rFont val="ＭＳ Ｐ明朝"/>
        <family val="1"/>
      </rPr>
      <t>(病院の調理員などは含まない)</t>
    </r>
  </si>
  <si>
    <r>
      <t xml:space="preserve">Ｉ．学校用務員
      </t>
    </r>
    <r>
      <rPr>
        <sz val="9"/>
        <rFont val="ＭＳ Ｐ明朝"/>
        <family val="1"/>
      </rPr>
      <t>(幼稚園、保育園の用務員は含まない)</t>
    </r>
  </si>
  <si>
    <t>　　　１．もっている
　　　２．もっていない
　　　３．どちらともいえない</t>
  </si>
  <si>
    <t>記入者名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</si>
</sst>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38">
    <font>
      <sz val="11"/>
      <name val="ＭＳ Ｐゴシック"/>
      <family val="0"/>
    </font>
    <font>
      <sz val="6"/>
      <name val="ＭＳ Ｐゴシック"/>
      <family val="3"/>
    </font>
    <font>
      <sz val="10.5"/>
      <name val="ＭＳ 明朝"/>
      <family val="1"/>
    </font>
    <font>
      <sz val="11"/>
      <name val="ＭＳ 明朝"/>
      <family val="1"/>
    </font>
    <font>
      <sz val="10.5"/>
      <name val="ＭＳ ゴシック"/>
      <family val="3"/>
    </font>
    <font>
      <sz val="18"/>
      <name val="ＭＳ Ｐゴシック"/>
      <family val="3"/>
    </font>
    <font>
      <sz val="20"/>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8"/>
      <name val="ＭＳ Ｐゴシック"/>
      <family val="3"/>
    </font>
    <font>
      <sz val="9"/>
      <name val="ＭＳ Ｐゴシック"/>
      <family val="3"/>
    </font>
    <font>
      <sz val="18"/>
      <name val="ＭＳ ゴシック"/>
      <family val="3"/>
    </font>
    <font>
      <b/>
      <sz val="14"/>
      <name val="ＭＳ Ｐゴシック"/>
      <family val="3"/>
    </font>
    <font>
      <sz val="10"/>
      <name val="ＭＳ Ｐ明朝"/>
      <family val="1"/>
    </font>
    <font>
      <b/>
      <sz val="11"/>
      <name val="ＭＳ Ｐゴシック"/>
      <family val="0"/>
    </font>
    <font>
      <b/>
      <sz val="20"/>
      <name val="ＭＳ Ｐゴシック"/>
      <family val="3"/>
    </font>
    <font>
      <b/>
      <sz val="9"/>
      <name val="ＭＳ Ｐゴシック"/>
      <family val="3"/>
    </font>
    <font>
      <b/>
      <sz val="11"/>
      <color indexed="9"/>
      <name val="ＭＳ Ｐゴシック"/>
      <family val="3"/>
    </font>
    <font>
      <b/>
      <sz val="20"/>
      <color indexed="9"/>
      <name val="ＭＳ Ｐゴシック"/>
      <family val="3"/>
    </font>
    <font>
      <sz val="1"/>
      <color indexed="9"/>
      <name val="ＭＳ Ｐゴシック"/>
      <family val="3"/>
    </font>
    <font>
      <b/>
      <sz val="9"/>
      <color indexed="9"/>
      <name val="ＭＳ Ｐゴシック"/>
      <family val="3"/>
    </font>
    <font>
      <b/>
      <sz val="10"/>
      <color indexed="9"/>
      <name val="ＭＳ Ｐゴシック"/>
      <family val="3"/>
    </font>
    <font>
      <sz val="10"/>
      <name val="ＭＳ Ｐゴシック"/>
      <family val="3"/>
    </font>
    <font>
      <sz val="10"/>
      <name val="ＭＳ ゴシック"/>
      <family val="3"/>
    </font>
    <font>
      <sz val="9"/>
      <name val="ＭＳ 明朝"/>
      <family val="1"/>
    </font>
    <font>
      <sz val="11"/>
      <name val="ＭＳ Ｐ明朝"/>
      <family val="1"/>
    </font>
    <font>
      <sz val="10.5"/>
      <name val="ＭＳ Ｐゴシック"/>
      <family val="3"/>
    </font>
    <font>
      <sz val="9"/>
      <name val="ＭＳ Ｐ明朝"/>
      <family val="1"/>
    </font>
    <font>
      <u val="single"/>
      <sz val="10.5"/>
      <name val="ＭＳ Ｐゴシック"/>
      <family val="3"/>
    </font>
    <font>
      <b/>
      <sz val="10"/>
      <color indexed="8"/>
      <name val="ＭＳ Ｐゴシック"/>
      <family val="3"/>
    </font>
    <font>
      <sz val="12"/>
      <name val="ＭＳ Ｐゴシック"/>
      <family val="3"/>
    </font>
    <font>
      <sz val="16"/>
      <name val="ＭＳ Ｐゴシック"/>
      <family val="3"/>
    </font>
    <font>
      <b/>
      <sz val="16"/>
      <color indexed="9"/>
      <name val="ＭＳ Ｐゴシック"/>
      <family val="3"/>
    </font>
    <font>
      <sz val="9"/>
      <color indexed="9"/>
      <name val="ＭＳ Ｐゴシック"/>
      <family val="3"/>
    </font>
    <font>
      <b/>
      <u val="single"/>
      <sz val="10"/>
      <color indexed="10"/>
      <name val="ＭＳ Ｐゴシック"/>
      <family val="3"/>
    </font>
    <font>
      <b/>
      <u val="single"/>
      <sz val="10"/>
      <color indexed="10"/>
      <name val="ＭＳ Ｐ明朝"/>
      <family val="1"/>
    </font>
    <font>
      <sz val="10"/>
      <name val="ＭＳ 明朝"/>
      <family val="1"/>
    </font>
  </fonts>
  <fills count="8">
    <fill>
      <patternFill/>
    </fill>
    <fill>
      <patternFill patternType="gray125"/>
    </fill>
    <fill>
      <patternFill patternType="solid">
        <fgColor indexed="8"/>
        <bgColor indexed="64"/>
      </patternFill>
    </fill>
    <fill>
      <patternFill patternType="solid">
        <fgColor indexed="13"/>
        <bgColor indexed="64"/>
      </patternFill>
    </fill>
    <fill>
      <patternFill patternType="solid">
        <fgColor indexed="10"/>
        <bgColor indexed="64"/>
      </patternFill>
    </fill>
    <fill>
      <patternFill patternType="solid">
        <fgColor indexed="41"/>
        <bgColor indexed="64"/>
      </patternFill>
    </fill>
    <fill>
      <patternFill patternType="solid">
        <fgColor indexed="43"/>
        <bgColor indexed="64"/>
      </patternFill>
    </fill>
    <fill>
      <patternFill patternType="gray125">
        <bgColor indexed="8"/>
      </patternFill>
    </fill>
  </fills>
  <borders count="49">
    <border>
      <left/>
      <right/>
      <top/>
      <bottom/>
      <diagonal/>
    </border>
    <border>
      <left>
        <color indexed="63"/>
      </left>
      <right>
        <color indexed="63"/>
      </right>
      <top style="hair"/>
      <bottom style="hair"/>
    </border>
    <border>
      <left style="medium"/>
      <right style="medium"/>
      <top style="medium"/>
      <bottom style="medium"/>
    </border>
    <border>
      <left style="thin"/>
      <right style="thin"/>
      <top style="thin"/>
      <bottom style="thin"/>
    </border>
    <border>
      <left style="hair"/>
      <right style="hair"/>
      <top style="hair"/>
      <bottom style="hair"/>
    </border>
    <border>
      <left style="thin"/>
      <right style="thin"/>
      <top style="thin"/>
      <bottom style="hair"/>
    </border>
    <border>
      <left style="thin"/>
      <right style="thin"/>
      <top style="hair"/>
      <bottom style="hair"/>
    </border>
    <border>
      <left style="thin"/>
      <right style="thin"/>
      <top style="hair"/>
      <bottom style="thin"/>
    </border>
    <border>
      <left style="hair"/>
      <right style="hair"/>
      <top style="thin"/>
      <bottom style="hair"/>
    </border>
    <border>
      <left>
        <color indexed="63"/>
      </left>
      <right style="thin"/>
      <top style="thin"/>
      <bottom style="hair"/>
    </border>
    <border>
      <left>
        <color indexed="63"/>
      </left>
      <right style="thin"/>
      <top style="hair"/>
      <bottom style="hair"/>
    </border>
    <border>
      <left style="hair"/>
      <right style="hair"/>
      <top>
        <color indexed="63"/>
      </top>
      <bottom style="hair"/>
    </border>
    <border>
      <left>
        <color indexed="63"/>
      </left>
      <right>
        <color indexed="63"/>
      </right>
      <top style="hair"/>
      <bottom>
        <color indexed="63"/>
      </bottom>
    </border>
    <border>
      <left>
        <color indexed="63"/>
      </left>
      <right style="hair"/>
      <top style="hair"/>
      <bottom>
        <color indexed="63"/>
      </bottom>
    </border>
    <border>
      <left style="thin"/>
      <right style="thin"/>
      <top>
        <color indexed="63"/>
      </top>
      <bottom style="hair"/>
    </border>
    <border>
      <left style="thin"/>
      <right style="thin"/>
      <top style="hair"/>
      <bottom>
        <color indexed="63"/>
      </bottom>
    </border>
    <border>
      <left style="hair"/>
      <right>
        <color indexed="63"/>
      </right>
      <top style="thin"/>
      <bottom style="hair"/>
    </border>
    <border>
      <left style="hair"/>
      <right>
        <color indexed="63"/>
      </right>
      <top style="hair"/>
      <bottom style="hair"/>
    </border>
    <border>
      <left>
        <color indexed="63"/>
      </left>
      <right style="thin"/>
      <top style="hair"/>
      <bottom>
        <color indexed="63"/>
      </bottom>
    </border>
    <border>
      <left style="hair"/>
      <right style="thin"/>
      <top style="hair"/>
      <bottom style="hair"/>
    </border>
    <border>
      <left style="thin"/>
      <right>
        <color indexed="63"/>
      </right>
      <top style="hair"/>
      <bottom>
        <color indexed="63"/>
      </bottom>
    </border>
    <border>
      <left style="hair"/>
      <right>
        <color indexed="63"/>
      </right>
      <top>
        <color indexed="63"/>
      </top>
      <bottom>
        <color indexed="63"/>
      </bottom>
    </border>
    <border>
      <left>
        <color indexed="63"/>
      </left>
      <right style="thin"/>
      <top>
        <color indexed="63"/>
      </top>
      <bottom>
        <color indexed="63"/>
      </bottom>
    </border>
    <border>
      <left style="hair"/>
      <right style="thick"/>
      <top style="hair"/>
      <bottom style="hair"/>
    </border>
    <border>
      <left style="thick"/>
      <right style="thick"/>
      <top style="hair"/>
      <bottom style="hair"/>
    </border>
    <border>
      <left style="thick"/>
      <right style="thin"/>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hair"/>
      <right>
        <color indexed="63"/>
      </right>
      <top style="hair"/>
      <bottom>
        <color indexed="63"/>
      </bottom>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color indexed="63"/>
      </right>
      <top style="hair"/>
      <bottom style="hair"/>
    </border>
    <border>
      <left style="hair"/>
      <right style="hair"/>
      <top style="hair"/>
      <bottom>
        <color indexed="63"/>
      </bottom>
    </border>
    <border>
      <left style="thin"/>
      <right>
        <color indexed="63"/>
      </right>
      <top style="thin"/>
      <bottom style="hair"/>
    </border>
    <border>
      <left>
        <color indexed="63"/>
      </left>
      <right>
        <color indexed="63"/>
      </right>
      <top style="thin"/>
      <bottom style="hair"/>
    </border>
    <border>
      <left style="dotted"/>
      <right style="dotted"/>
      <top style="dotted"/>
      <bottom>
        <color indexed="63"/>
      </bottom>
    </border>
    <border>
      <left style="dotted"/>
      <right style="dotted"/>
      <top>
        <color indexed="63"/>
      </top>
      <bottom>
        <color indexed="63"/>
      </bottom>
    </border>
    <border>
      <left style="dotted"/>
      <right style="dotted"/>
      <top>
        <color indexed="63"/>
      </top>
      <bottom style="dotted"/>
    </border>
    <border>
      <left style="dotted"/>
      <right>
        <color indexed="63"/>
      </right>
      <top>
        <color indexed="63"/>
      </top>
      <bottom>
        <color indexed="63"/>
      </bottom>
    </border>
    <border>
      <left>
        <color indexed="63"/>
      </left>
      <right>
        <color indexed="63"/>
      </right>
      <top>
        <color indexed="63"/>
      </top>
      <bottom style="hair"/>
    </border>
    <border>
      <left style="hair"/>
      <right>
        <color indexed="63"/>
      </right>
      <top>
        <color indexed="63"/>
      </top>
      <bottom style="thin"/>
    </border>
    <border>
      <left style="hair"/>
      <right style="hair"/>
      <top>
        <color indexed="63"/>
      </top>
      <bottom style="thin"/>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208">
    <xf numFmtId="0" fontId="0" fillId="0" borderId="0" xfId="0" applyAlignment="1">
      <alignment vertical="center"/>
    </xf>
    <xf numFmtId="0" fontId="0" fillId="0" borderId="0" xfId="0" applyAlignment="1" applyProtection="1">
      <alignment vertical="center"/>
      <protection/>
    </xf>
    <xf numFmtId="0" fontId="0" fillId="0" borderId="0" xfId="0" applyBorder="1" applyAlignment="1" applyProtection="1">
      <alignment horizontal="center" vertical="center"/>
      <protection/>
    </xf>
    <xf numFmtId="0" fontId="0" fillId="0" borderId="0" xfId="0" applyBorder="1" applyAlignment="1" applyProtection="1">
      <alignment vertical="center"/>
      <protection/>
    </xf>
    <xf numFmtId="0" fontId="0" fillId="0" borderId="0" xfId="0" applyAlignment="1" applyProtection="1">
      <alignment vertical="top"/>
      <protection/>
    </xf>
    <xf numFmtId="0" fontId="2" fillId="0" borderId="0" xfId="0" applyFont="1" applyAlignment="1" applyProtection="1">
      <alignment horizontal="justify" vertical="center"/>
      <protection/>
    </xf>
    <xf numFmtId="0" fontId="3" fillId="0" borderId="0" xfId="0" applyFont="1" applyAlignment="1" applyProtection="1">
      <alignment vertical="center" wrapText="1"/>
      <protection/>
    </xf>
    <xf numFmtId="0" fontId="0" fillId="0" borderId="0" xfId="0" applyAlignment="1" applyProtection="1">
      <alignment vertical="center" wrapText="1"/>
      <protection/>
    </xf>
    <xf numFmtId="0" fontId="4" fillId="0" borderId="0" xfId="0" applyFont="1" applyAlignment="1" applyProtection="1">
      <alignment vertical="top" wrapText="1"/>
      <protection/>
    </xf>
    <xf numFmtId="0" fontId="0" fillId="0" borderId="0" xfId="0" applyAlignment="1" applyProtection="1">
      <alignment horizontal="left" vertical="center" wrapText="1"/>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0" borderId="0" xfId="0" applyFont="1" applyAlignment="1" applyProtection="1">
      <alignment horizontal="left"/>
      <protection/>
    </xf>
    <xf numFmtId="0" fontId="0" fillId="0" borderId="0" xfId="0" applyFill="1" applyBorder="1" applyAlignment="1" applyProtection="1">
      <alignment horizontal="left" vertical="top" wrapText="1"/>
      <protection/>
    </xf>
    <xf numFmtId="0" fontId="0" fillId="0" borderId="0" xfId="0" applyBorder="1" applyAlignment="1" applyProtection="1">
      <alignment horizontal="right" vertical="center" indent="1"/>
      <protection/>
    </xf>
    <xf numFmtId="0" fontId="0" fillId="0" borderId="0" xfId="0" applyBorder="1" applyAlignment="1" applyProtection="1">
      <alignment vertical="center"/>
      <protection/>
    </xf>
    <xf numFmtId="0" fontId="6" fillId="0" borderId="0" xfId="0" applyFont="1" applyAlignment="1" applyProtection="1">
      <alignment vertical="center"/>
      <protection/>
    </xf>
    <xf numFmtId="0" fontId="0" fillId="0" borderId="0" xfId="0" applyBorder="1" applyAlignment="1" applyProtection="1">
      <alignment horizontal="left" vertical="center"/>
      <protection/>
    </xf>
    <xf numFmtId="0" fontId="0" fillId="0" borderId="1" xfId="0" applyBorder="1" applyAlignment="1" applyProtection="1">
      <alignment vertical="center"/>
      <protection/>
    </xf>
    <xf numFmtId="0" fontId="3" fillId="0" borderId="0" xfId="0" applyFont="1" applyAlignment="1" applyProtection="1">
      <alignment vertical="center"/>
      <protection/>
    </xf>
    <xf numFmtId="0" fontId="18" fillId="2" borderId="0" xfId="0" applyFont="1" applyFill="1" applyAlignment="1" applyProtection="1">
      <alignment horizontal="center" vertical="center"/>
      <protection/>
    </xf>
    <xf numFmtId="0" fontId="20" fillId="0" borderId="0" xfId="0" applyFont="1" applyAlignment="1" applyProtection="1">
      <alignment vertical="center"/>
      <protection/>
    </xf>
    <xf numFmtId="0" fontId="10" fillId="0" borderId="0" xfId="0" applyFont="1" applyAlignment="1" applyProtection="1">
      <alignment/>
      <protection/>
    </xf>
    <xf numFmtId="0" fontId="28" fillId="0" borderId="0" xfId="0" applyFont="1" applyAlignment="1" applyProtection="1">
      <alignment horizontal="left" vertical="center" wrapText="1"/>
      <protection/>
    </xf>
    <xf numFmtId="0" fontId="18" fillId="0" borderId="0" xfId="0" applyFont="1" applyFill="1" applyAlignment="1" applyProtection="1">
      <alignment horizontal="center" vertical="center"/>
      <protection/>
    </xf>
    <xf numFmtId="0" fontId="27" fillId="0" borderId="0" xfId="0" applyFont="1" applyFill="1" applyBorder="1" applyAlignment="1" applyProtection="1">
      <alignment horizontal="left" vertical="top" wrapText="1"/>
      <protection/>
    </xf>
    <xf numFmtId="0" fontId="17" fillId="3" borderId="0" xfId="0" applyFont="1" applyFill="1" applyBorder="1" applyAlignment="1" applyProtection="1">
      <alignment horizontal="center" vertical="center"/>
      <protection/>
    </xf>
    <xf numFmtId="180" fontId="0" fillId="0" borderId="0" xfId="0" applyNumberFormat="1" applyBorder="1" applyAlignment="1" applyProtection="1">
      <alignment vertical="center"/>
      <protection/>
    </xf>
    <xf numFmtId="0" fontId="27" fillId="0" borderId="0" xfId="0" applyFont="1" applyAlignment="1" applyProtection="1">
      <alignment vertical="center"/>
      <protection/>
    </xf>
    <xf numFmtId="0" fontId="15" fillId="0" borderId="0" xfId="0" applyFont="1" applyFill="1" applyAlignment="1" applyProtection="1">
      <alignment horizontal="center" vertical="top" textRotation="255" wrapText="1"/>
      <protection/>
    </xf>
    <xf numFmtId="0" fontId="0" fillId="4" borderId="2" xfId="0" applyFill="1" applyBorder="1" applyAlignment="1" applyProtection="1">
      <alignment vertical="center"/>
      <protection/>
    </xf>
    <xf numFmtId="0" fontId="0" fillId="5" borderId="2" xfId="0" applyFill="1" applyBorder="1" applyAlignment="1" applyProtection="1">
      <alignment vertical="center"/>
      <protection/>
    </xf>
    <xf numFmtId="0" fontId="14" fillId="0" borderId="0" xfId="0" applyFont="1" applyBorder="1" applyAlignment="1" applyProtection="1">
      <alignment vertical="center"/>
      <protection/>
    </xf>
    <xf numFmtId="0" fontId="31" fillId="0" borderId="0" xfId="0" applyFont="1" applyBorder="1" applyAlignment="1" applyProtection="1">
      <alignment vertical="center"/>
      <protection/>
    </xf>
    <xf numFmtId="0" fontId="0" fillId="0" borderId="0" xfId="0" applyFill="1" applyBorder="1" applyAlignment="1" applyProtection="1">
      <alignment vertical="center"/>
      <protection/>
    </xf>
    <xf numFmtId="0" fontId="32" fillId="0" borderId="0" xfId="0" applyFont="1" applyAlignment="1" applyProtection="1" quotePrefix="1">
      <alignment horizontal="center" vertical="center"/>
      <protection/>
    </xf>
    <xf numFmtId="0" fontId="32" fillId="0" borderId="0" xfId="0" applyFont="1" applyAlignment="1" applyProtection="1">
      <alignment horizontal="center" vertical="center"/>
      <protection/>
    </xf>
    <xf numFmtId="0" fontId="33" fillId="0" borderId="0" xfId="0" applyFont="1" applyFill="1" applyAlignment="1" applyProtection="1">
      <alignment vertical="center"/>
      <protection/>
    </xf>
    <xf numFmtId="0" fontId="19" fillId="0" borderId="0" xfId="0" applyFont="1" applyFill="1" applyBorder="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protection/>
    </xf>
    <xf numFmtId="0" fontId="28" fillId="0" borderId="0" xfId="0" applyFont="1" applyAlignment="1" applyProtection="1">
      <alignment horizontal="left" vertical="center" wrapText="1"/>
      <protection locked="0"/>
    </xf>
    <xf numFmtId="0" fontId="0" fillId="0" borderId="0" xfId="0" applyAlignment="1" applyProtection="1">
      <alignment vertical="center"/>
      <protection locked="0"/>
    </xf>
    <xf numFmtId="0" fontId="0" fillId="6" borderId="0" xfId="0" applyFont="1" applyFill="1" applyAlignment="1">
      <alignment vertical="center"/>
    </xf>
    <xf numFmtId="0" fontId="0" fillId="6" borderId="0" xfId="0" applyFill="1" applyAlignment="1">
      <alignment vertical="center"/>
    </xf>
    <xf numFmtId="49" fontId="0" fillId="6" borderId="0" xfId="0" applyNumberFormat="1" applyFill="1" applyAlignment="1">
      <alignment vertical="center"/>
    </xf>
    <xf numFmtId="0" fontId="0" fillId="6" borderId="0" xfId="0" applyNumberFormat="1" applyFill="1" applyAlignment="1">
      <alignment vertical="center"/>
    </xf>
    <xf numFmtId="0" fontId="25" fillId="0" borderId="0" xfId="0" applyFont="1" applyAlignment="1" applyProtection="1">
      <alignment wrapText="1"/>
      <protection/>
    </xf>
    <xf numFmtId="180" fontId="13" fillId="0" borderId="3" xfId="0" applyNumberFormat="1" applyFont="1" applyBorder="1" applyAlignment="1" applyProtection="1">
      <alignment vertical="center"/>
      <protection locked="0"/>
    </xf>
    <xf numFmtId="180" fontId="9" fillId="0" borderId="4" xfId="0" applyNumberFormat="1" applyFont="1" applyBorder="1" applyAlignment="1" applyProtection="1">
      <alignment vertical="center"/>
      <protection/>
    </xf>
    <xf numFmtId="180" fontId="13" fillId="0" borderId="5" xfId="0" applyNumberFormat="1" applyFont="1" applyBorder="1" applyAlignment="1" applyProtection="1">
      <alignment vertical="center"/>
      <protection locked="0"/>
    </xf>
    <xf numFmtId="180" fontId="13" fillId="0" borderId="6" xfId="0" applyNumberFormat="1" applyFont="1" applyBorder="1" applyAlignment="1" applyProtection="1">
      <alignment vertical="center"/>
      <protection locked="0"/>
    </xf>
    <xf numFmtId="180" fontId="13" fillId="0" borderId="7" xfId="0" applyNumberFormat="1" applyFont="1" applyBorder="1" applyAlignment="1" applyProtection="1">
      <alignment vertical="center"/>
      <protection locked="0"/>
    </xf>
    <xf numFmtId="180" fontId="0" fillId="0" borderId="8" xfId="0" applyNumberFormat="1" applyBorder="1" applyAlignment="1" applyProtection="1">
      <alignment vertical="center"/>
      <protection/>
    </xf>
    <xf numFmtId="180" fontId="13" fillId="0" borderId="9" xfId="0" applyNumberFormat="1" applyFont="1" applyBorder="1" applyAlignment="1" applyProtection="1">
      <alignment horizontal="right" vertical="center"/>
      <protection locked="0"/>
    </xf>
    <xf numFmtId="180" fontId="13" fillId="0" borderId="10" xfId="0" applyNumberFormat="1" applyFont="1" applyBorder="1" applyAlignment="1" applyProtection="1">
      <alignment horizontal="right" vertical="center"/>
      <protection locked="0"/>
    </xf>
    <xf numFmtId="180" fontId="13" fillId="0" borderId="5" xfId="0" applyNumberFormat="1" applyFont="1" applyBorder="1" applyAlignment="1" applyProtection="1">
      <alignment horizontal="right" vertical="center"/>
      <protection locked="0"/>
    </xf>
    <xf numFmtId="180" fontId="13" fillId="0" borderId="6" xfId="0" applyNumberFormat="1" applyFont="1" applyBorder="1" applyAlignment="1" applyProtection="1">
      <alignment horizontal="right" vertical="center"/>
      <protection locked="0"/>
    </xf>
    <xf numFmtId="180" fontId="13" fillId="0" borderId="7" xfId="0" applyNumberFormat="1" applyFont="1" applyBorder="1" applyAlignment="1" applyProtection="1">
      <alignment horizontal="right" vertical="center"/>
      <protection locked="0"/>
    </xf>
    <xf numFmtId="180" fontId="9" fillId="0" borderId="4" xfId="0" applyNumberFormat="1" applyFont="1" applyBorder="1" applyAlignment="1" applyProtection="1">
      <alignment horizontal="right" vertical="top"/>
      <protection/>
    </xf>
    <xf numFmtId="180" fontId="9" fillId="0" borderId="4" xfId="0" applyNumberFormat="1" applyFont="1" applyBorder="1" applyAlignment="1" applyProtection="1">
      <alignment horizontal="right" vertical="center"/>
      <protection/>
    </xf>
    <xf numFmtId="180" fontId="9" fillId="0" borderId="11" xfId="0" applyNumberFormat="1" applyFont="1" applyBorder="1" applyAlignment="1" applyProtection="1">
      <alignment horizontal="right" vertical="top"/>
      <protection/>
    </xf>
    <xf numFmtId="180" fontId="9" fillId="0" borderId="8" xfId="0" applyNumberFormat="1" applyFont="1" applyBorder="1" applyAlignment="1" applyProtection="1">
      <alignment horizontal="right" vertical="center"/>
      <protection/>
    </xf>
    <xf numFmtId="0" fontId="0" fillId="0" borderId="12" xfId="0" applyFill="1" applyBorder="1" applyAlignment="1" applyProtection="1">
      <alignment horizontal="left" vertical="top" wrapText="1"/>
      <protection/>
    </xf>
    <xf numFmtId="0" fontId="0" fillId="0" borderId="13" xfId="0" applyFill="1" applyBorder="1" applyAlignment="1" applyProtection="1">
      <alignment horizontal="left" vertical="top" wrapText="1"/>
      <protection/>
    </xf>
    <xf numFmtId="180" fontId="13" fillId="0" borderId="14" xfId="0" applyNumberFormat="1" applyFont="1" applyBorder="1" applyAlignment="1" applyProtection="1">
      <alignment horizontal="right" vertical="center"/>
      <protection locked="0"/>
    </xf>
    <xf numFmtId="0" fontId="0" fillId="0" borderId="10" xfId="0" applyBorder="1" applyAlignment="1" applyProtection="1">
      <alignment vertical="center"/>
      <protection/>
    </xf>
    <xf numFmtId="0" fontId="15" fillId="0" borderId="5" xfId="0" applyFont="1" applyBorder="1" applyAlignment="1" applyProtection="1">
      <alignment vertical="center"/>
      <protection locked="0"/>
    </xf>
    <xf numFmtId="0" fontId="15" fillId="0" borderId="6" xfId="0" applyFont="1" applyBorder="1" applyAlignment="1" applyProtection="1">
      <alignment vertical="center"/>
      <protection locked="0"/>
    </xf>
    <xf numFmtId="0" fontId="15" fillId="0" borderId="7" xfId="0" applyFont="1" applyBorder="1" applyAlignment="1" applyProtection="1">
      <alignment vertical="center"/>
      <protection locked="0"/>
    </xf>
    <xf numFmtId="0" fontId="15" fillId="0" borderId="15" xfId="0" applyFont="1" applyBorder="1" applyAlignment="1" applyProtection="1">
      <alignment vertical="center"/>
      <protection locked="0"/>
    </xf>
    <xf numFmtId="0" fontId="16" fillId="0" borderId="3" xfId="0" applyFont="1" applyBorder="1" applyAlignment="1" applyProtection="1">
      <alignment horizontal="center" vertical="center"/>
      <protection locked="0"/>
    </xf>
    <xf numFmtId="0" fontId="0" fillId="6" borderId="2" xfId="0" applyFill="1" applyBorder="1" applyAlignment="1" applyProtection="1">
      <alignment vertical="center"/>
      <protection/>
    </xf>
    <xf numFmtId="180" fontId="13" fillId="6" borderId="5" xfId="0" applyNumberFormat="1" applyFont="1" applyFill="1" applyBorder="1" applyAlignment="1" applyProtection="1">
      <alignment horizontal="right" vertical="center"/>
      <protection locked="0"/>
    </xf>
    <xf numFmtId="180" fontId="13" fillId="6" borderId="6" xfId="0" applyNumberFormat="1" applyFont="1" applyFill="1" applyBorder="1" applyAlignment="1" applyProtection="1">
      <alignment horizontal="right" vertical="center"/>
      <protection locked="0"/>
    </xf>
    <xf numFmtId="180" fontId="13" fillId="6" borderId="7" xfId="0" applyNumberFormat="1" applyFont="1" applyFill="1" applyBorder="1" applyAlignment="1" applyProtection="1">
      <alignment horizontal="right" vertical="center"/>
      <protection locked="0"/>
    </xf>
    <xf numFmtId="0" fontId="5" fillId="0" borderId="3" xfId="0" applyFont="1" applyFill="1" applyBorder="1" applyAlignment="1" applyProtection="1">
      <alignment horizontal="center" vertical="center"/>
      <protection locked="0"/>
    </xf>
    <xf numFmtId="0" fontId="18" fillId="0" borderId="0" xfId="0" applyFont="1" applyFill="1" applyAlignment="1" applyProtection="1">
      <alignment vertical="top" textRotation="255"/>
      <protection/>
    </xf>
    <xf numFmtId="0" fontId="26" fillId="0" borderId="0" xfId="0" applyFont="1" applyBorder="1" applyAlignment="1" applyProtection="1">
      <alignment horizontal="right" vertical="center" indent="1"/>
      <protection/>
    </xf>
    <xf numFmtId="0" fontId="26" fillId="0" borderId="16" xfId="0" applyFont="1" applyBorder="1" applyAlignment="1" applyProtection="1">
      <alignment horizontal="center" vertical="center"/>
      <protection/>
    </xf>
    <xf numFmtId="0" fontId="26" fillId="0" borderId="17" xfId="0" applyFont="1" applyBorder="1" applyAlignment="1" applyProtection="1">
      <alignment horizontal="center" vertical="center"/>
      <protection/>
    </xf>
    <xf numFmtId="0" fontId="26" fillId="0" borderId="17" xfId="0" applyFont="1" applyBorder="1" applyAlignment="1" applyProtection="1">
      <alignment horizontal="left" vertical="center"/>
      <protection/>
    </xf>
    <xf numFmtId="0" fontId="26" fillId="0" borderId="10" xfId="0" applyFont="1" applyBorder="1" applyAlignment="1" applyProtection="1">
      <alignment vertical="center"/>
      <protection/>
    </xf>
    <xf numFmtId="0" fontId="3" fillId="0" borderId="10" xfId="0" applyFont="1" applyBorder="1" applyAlignment="1" applyProtection="1">
      <alignment vertical="center"/>
      <protection/>
    </xf>
    <xf numFmtId="0" fontId="3" fillId="0" borderId="18" xfId="0" applyFont="1" applyBorder="1" applyAlignment="1" applyProtection="1">
      <alignment vertical="center"/>
      <protection/>
    </xf>
    <xf numFmtId="0" fontId="26" fillId="0" borderId="12" xfId="0" applyFont="1" applyBorder="1" applyAlignment="1" applyProtection="1">
      <alignment horizontal="left" vertical="center" wrapText="1"/>
      <protection/>
    </xf>
    <xf numFmtId="0" fontId="26" fillId="0" borderId="13" xfId="0" applyFont="1" applyBorder="1" applyAlignment="1" applyProtection="1">
      <alignment horizontal="left" vertical="center" wrapText="1"/>
      <protection/>
    </xf>
    <xf numFmtId="0" fontId="26" fillId="0" borderId="0" xfId="0" applyFont="1" applyAlignment="1" applyProtection="1">
      <alignment horizontal="center" vertical="center"/>
      <protection/>
    </xf>
    <xf numFmtId="0" fontId="26" fillId="0" borderId="19" xfId="0" applyFont="1" applyBorder="1" applyAlignment="1" applyProtection="1">
      <alignment vertical="center"/>
      <protection/>
    </xf>
    <xf numFmtId="0" fontId="26" fillId="0" borderId="1" xfId="0" applyFont="1" applyBorder="1" applyAlignment="1" applyProtection="1">
      <alignment vertical="center"/>
      <protection/>
    </xf>
    <xf numFmtId="0" fontId="26" fillId="0" borderId="10" xfId="0" applyFont="1" applyBorder="1" applyAlignment="1" applyProtection="1">
      <alignment horizontal="left" vertical="center" indent="1"/>
      <protection/>
    </xf>
    <xf numFmtId="0" fontId="26" fillId="0" borderId="18" xfId="0" applyFont="1" applyBorder="1" applyAlignment="1" applyProtection="1">
      <alignment vertical="center"/>
      <protection/>
    </xf>
    <xf numFmtId="0" fontId="26" fillId="0" borderId="10" xfId="0" applyFont="1" applyBorder="1" applyAlignment="1" applyProtection="1">
      <alignment vertical="top"/>
      <protection/>
    </xf>
    <xf numFmtId="0" fontId="26" fillId="0" borderId="1" xfId="0" applyFont="1" applyBorder="1" applyAlignment="1" applyProtection="1">
      <alignment vertical="top"/>
      <protection/>
    </xf>
    <xf numFmtId="0" fontId="26" fillId="0" borderId="12" xfId="0" applyFont="1" applyBorder="1" applyAlignment="1" applyProtection="1">
      <alignment vertical="center"/>
      <protection/>
    </xf>
    <xf numFmtId="0" fontId="26" fillId="0" borderId="18" xfId="0" applyFont="1" applyBorder="1" applyAlignment="1" applyProtection="1">
      <alignment vertical="top"/>
      <protection/>
    </xf>
    <xf numFmtId="0" fontId="10" fillId="0" borderId="20" xfId="0" applyFont="1" applyBorder="1" applyAlignment="1" applyProtection="1">
      <alignment horizontal="left"/>
      <protection/>
    </xf>
    <xf numFmtId="0" fontId="26" fillId="0" borderId="21" xfId="0" applyFont="1" applyBorder="1" applyAlignment="1" applyProtection="1">
      <alignment horizontal="left" vertical="center" wrapText="1"/>
      <protection/>
    </xf>
    <xf numFmtId="0" fontId="26" fillId="0" borderId="22" xfId="0" applyFont="1" applyBorder="1" applyAlignment="1" applyProtection="1">
      <alignment horizontal="left" vertical="center"/>
      <protection/>
    </xf>
    <xf numFmtId="0" fontId="26" fillId="0" borderId="10" xfId="0" applyFont="1" applyBorder="1" applyAlignment="1" applyProtection="1">
      <alignment horizontal="left" vertical="top"/>
      <protection/>
    </xf>
    <xf numFmtId="0" fontId="3" fillId="0" borderId="10" xfId="0" applyFont="1" applyBorder="1" applyAlignment="1" applyProtection="1">
      <alignment horizontal="left" vertical="center"/>
      <protection/>
    </xf>
    <xf numFmtId="0" fontId="26" fillId="0" borderId="17" xfId="0" applyFont="1" applyBorder="1" applyAlignment="1" applyProtection="1">
      <alignment horizontal="left" vertical="top"/>
      <protection/>
    </xf>
    <xf numFmtId="0" fontId="27" fillId="0" borderId="0" xfId="0" applyFont="1" applyAlignment="1" applyProtection="1">
      <alignment horizontal="left" vertical="top" wrapText="1"/>
      <protection/>
    </xf>
    <xf numFmtId="0" fontId="3" fillId="0" borderId="17" xfId="0" applyFont="1" applyBorder="1" applyAlignment="1" applyProtection="1">
      <alignment horizontal="left" vertical="center"/>
      <protection/>
    </xf>
    <xf numFmtId="0" fontId="3" fillId="0" borderId="1" xfId="0" applyFont="1" applyBorder="1" applyAlignment="1" applyProtection="1">
      <alignment horizontal="left" vertical="center"/>
      <protection/>
    </xf>
    <xf numFmtId="0" fontId="6" fillId="0" borderId="0" xfId="0" applyFont="1" applyAlignment="1" applyProtection="1">
      <alignment horizontal="center" vertical="center"/>
      <protection/>
    </xf>
    <xf numFmtId="0" fontId="37" fillId="0" borderId="0" xfId="0" applyFont="1" applyAlignment="1" applyProtection="1">
      <alignment horizontal="left" wrapText="1"/>
      <protection/>
    </xf>
    <xf numFmtId="0" fontId="37" fillId="0" borderId="0" xfId="0" applyFont="1" applyAlignment="1" applyProtection="1">
      <alignment horizontal="left" vertical="center" wrapText="1"/>
      <protection/>
    </xf>
    <xf numFmtId="0" fontId="11" fillId="0" borderId="0" xfId="0" applyFont="1" applyAlignment="1" applyProtection="1">
      <alignment horizontal="right" vertical="center" textRotation="255"/>
      <protection/>
    </xf>
    <xf numFmtId="0" fontId="26" fillId="0" borderId="17" xfId="0" applyFont="1" applyBorder="1" applyAlignment="1" applyProtection="1">
      <alignment horizontal="left" vertical="center" indent="1"/>
      <protection/>
    </xf>
    <xf numFmtId="0" fontId="26" fillId="0" borderId="1" xfId="0" applyFont="1" applyBorder="1" applyAlignment="1" applyProtection="1">
      <alignment horizontal="left" vertical="center" indent="1"/>
      <protection/>
    </xf>
    <xf numFmtId="0" fontId="26" fillId="0" borderId="10" xfId="0" applyFont="1" applyBorder="1" applyAlignment="1" applyProtection="1">
      <alignment horizontal="left" vertical="center" indent="1"/>
      <protection/>
    </xf>
    <xf numFmtId="0" fontId="26" fillId="0" borderId="23" xfId="0" applyFont="1" applyBorder="1" applyAlignment="1" applyProtection="1">
      <alignment horizontal="left" vertical="center"/>
      <protection/>
    </xf>
    <xf numFmtId="0" fontId="26" fillId="0" borderId="24" xfId="0" applyFont="1" applyBorder="1" applyAlignment="1" applyProtection="1">
      <alignment horizontal="left" vertical="center"/>
      <protection/>
    </xf>
    <xf numFmtId="0" fontId="26" fillId="0" borderId="25" xfId="0" applyFont="1" applyBorder="1" applyAlignment="1" applyProtection="1">
      <alignment horizontal="left" vertical="center"/>
      <protection/>
    </xf>
    <xf numFmtId="0" fontId="22" fillId="0" borderId="0" xfId="0" applyFont="1" applyFill="1" applyAlignment="1" applyProtection="1">
      <alignment horizontal="center" vertical="top" textRotation="255" wrapText="1"/>
      <protection/>
    </xf>
    <xf numFmtId="180" fontId="11" fillId="0" borderId="0" xfId="0" applyNumberFormat="1" applyFont="1" applyBorder="1" applyAlignment="1" applyProtection="1">
      <alignment horizontal="left" vertical="center" wrapText="1"/>
      <protection/>
    </xf>
    <xf numFmtId="0" fontId="27" fillId="0" borderId="0" xfId="0" applyFont="1" applyAlignment="1" applyProtection="1">
      <alignment horizontal="left" wrapText="1"/>
      <protection/>
    </xf>
    <xf numFmtId="0" fontId="0" fillId="0" borderId="0" xfId="0" applyAlignment="1" applyProtection="1">
      <alignment horizontal="left" wrapText="1"/>
      <protection/>
    </xf>
    <xf numFmtId="0" fontId="21" fillId="0" borderId="0" xfId="0" applyFont="1" applyFill="1" applyAlignment="1" applyProtection="1">
      <alignment horizontal="center" vertical="top" textRotation="255" wrapText="1"/>
      <protection/>
    </xf>
    <xf numFmtId="0" fontId="15" fillId="0" borderId="0" xfId="0" applyFont="1" applyFill="1" applyAlignment="1" applyProtection="1">
      <alignment horizontal="left" vertical="center" wrapText="1"/>
      <protection/>
    </xf>
    <xf numFmtId="0" fontId="15" fillId="0" borderId="0" xfId="0" applyFont="1" applyFill="1" applyAlignment="1" applyProtection="1">
      <alignment horizontal="left" vertical="center"/>
      <protection/>
    </xf>
    <xf numFmtId="0" fontId="26" fillId="0" borderId="0" xfId="0" applyFont="1" applyBorder="1" applyAlignment="1" applyProtection="1">
      <alignment horizontal="center" vertical="center"/>
      <protection/>
    </xf>
    <xf numFmtId="0" fontId="26" fillId="0" borderId="0" xfId="0" applyFont="1" applyBorder="1" applyAlignment="1" applyProtection="1">
      <alignment horizontal="right" vertical="center" indent="1"/>
      <protection/>
    </xf>
    <xf numFmtId="0" fontId="0" fillId="6" borderId="20" xfId="0" applyFill="1" applyBorder="1" applyAlignment="1" applyProtection="1">
      <alignment horizontal="left" vertical="center"/>
      <protection locked="0"/>
    </xf>
    <xf numFmtId="0" fontId="0" fillId="6" borderId="12" xfId="0" applyFill="1" applyBorder="1" applyAlignment="1" applyProtection="1">
      <alignment horizontal="left" vertical="center"/>
      <protection locked="0"/>
    </xf>
    <xf numFmtId="0" fontId="0" fillId="6" borderId="18" xfId="0" applyFill="1" applyBorder="1" applyAlignment="1" applyProtection="1">
      <alignment horizontal="left" vertical="center"/>
      <protection locked="0"/>
    </xf>
    <xf numFmtId="0" fontId="19" fillId="2" borderId="26" xfId="0" applyFont="1" applyFill="1" applyBorder="1" applyAlignment="1" applyProtection="1">
      <alignment horizontal="center" vertical="center"/>
      <protection/>
    </xf>
    <xf numFmtId="0" fontId="19" fillId="2" borderId="27" xfId="0" applyFont="1" applyFill="1" applyBorder="1" applyAlignment="1" applyProtection="1">
      <alignment horizontal="center" vertical="center"/>
      <protection/>
    </xf>
    <xf numFmtId="0" fontId="19" fillId="2" borderId="28" xfId="0" applyFont="1" applyFill="1" applyBorder="1" applyAlignment="1" applyProtection="1">
      <alignment horizontal="center" vertical="center"/>
      <protection/>
    </xf>
    <xf numFmtId="0" fontId="19" fillId="2" borderId="29" xfId="0" applyFont="1" applyFill="1" applyBorder="1" applyAlignment="1" applyProtection="1">
      <alignment horizontal="center" vertical="center"/>
      <protection/>
    </xf>
    <xf numFmtId="0" fontId="27" fillId="0" borderId="0" xfId="0" applyFont="1" applyAlignment="1" applyProtection="1">
      <alignment horizontal="left" vertical="center"/>
      <protection/>
    </xf>
    <xf numFmtId="0" fontId="27" fillId="0" borderId="0" xfId="0" applyFont="1" applyAlignment="1" applyProtection="1">
      <alignment horizontal="left" vertical="center" wrapText="1"/>
      <protection/>
    </xf>
    <xf numFmtId="0" fontId="0" fillId="0" borderId="0" xfId="0" applyAlignment="1" applyProtection="1">
      <alignment horizontal="left" vertical="center" wrapText="1"/>
      <protection/>
    </xf>
    <xf numFmtId="180" fontId="34" fillId="0" borderId="0" xfId="0" applyNumberFormat="1" applyFont="1" applyFill="1" applyBorder="1" applyAlignment="1" applyProtection="1">
      <alignment horizontal="left" vertical="center" wrapText="1"/>
      <protection/>
    </xf>
    <xf numFmtId="0" fontId="26" fillId="0" borderId="30" xfId="0" applyFont="1" applyBorder="1" applyAlignment="1" applyProtection="1">
      <alignment horizontal="left" vertical="center" wrapText="1"/>
      <protection/>
    </xf>
    <xf numFmtId="0" fontId="26" fillId="0" borderId="18" xfId="0" applyFont="1" applyBorder="1" applyAlignment="1" applyProtection="1">
      <alignment horizontal="left" vertical="center"/>
      <protection/>
    </xf>
    <xf numFmtId="0" fontId="15" fillId="0" borderId="0" xfId="0" applyFont="1" applyFill="1" applyAlignment="1" applyProtection="1">
      <alignment horizontal="center" vertical="center"/>
      <protection/>
    </xf>
    <xf numFmtId="0" fontId="26" fillId="0" borderId="0" xfId="0" applyFont="1" applyBorder="1" applyAlignment="1" applyProtection="1">
      <alignment horizontal="center"/>
      <protection/>
    </xf>
    <xf numFmtId="0" fontId="27" fillId="0" borderId="0" xfId="0" applyFont="1" applyFill="1" applyBorder="1" applyAlignment="1" applyProtection="1">
      <alignment horizontal="left" vertical="top" wrapText="1"/>
      <protection/>
    </xf>
    <xf numFmtId="0" fontId="0" fillId="0" borderId="0" xfId="0" applyFill="1" applyBorder="1" applyAlignment="1" applyProtection="1">
      <alignment horizontal="left" vertical="top" wrapText="1"/>
      <protection/>
    </xf>
    <xf numFmtId="0" fontId="26" fillId="0" borderId="30" xfId="0" applyFont="1" applyBorder="1" applyAlignment="1" applyProtection="1">
      <alignment horizontal="left" vertical="center"/>
      <protection/>
    </xf>
    <xf numFmtId="0" fontId="26" fillId="0" borderId="12" xfId="0" applyFont="1" applyBorder="1" applyAlignment="1" applyProtection="1">
      <alignment horizontal="left" vertical="center"/>
      <protection/>
    </xf>
    <xf numFmtId="0" fontId="26" fillId="0" borderId="1" xfId="0" applyFont="1" applyBorder="1" applyAlignment="1" applyProtection="1">
      <alignment horizontal="left" vertical="top"/>
      <protection/>
    </xf>
    <xf numFmtId="0" fontId="26" fillId="0" borderId="17" xfId="0" applyFont="1" applyBorder="1" applyAlignment="1" applyProtection="1">
      <alignment horizontal="left" vertical="center" wrapText="1"/>
      <protection/>
    </xf>
    <xf numFmtId="0" fontId="26" fillId="0" borderId="1" xfId="0" applyFont="1" applyBorder="1" applyAlignment="1" applyProtection="1">
      <alignment horizontal="left" vertical="center" wrapText="1"/>
      <protection/>
    </xf>
    <xf numFmtId="49" fontId="0" fillId="6" borderId="31"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49" fontId="0" fillId="6" borderId="19" xfId="0" applyNumberFormat="1" applyFill="1" applyBorder="1" applyAlignment="1" applyProtection="1">
      <alignment horizontal="left" vertical="center"/>
      <protection locked="0"/>
    </xf>
    <xf numFmtId="49" fontId="7" fillId="6" borderId="32" xfId="16" applyNumberFormat="1" applyFont="1" applyFill="1" applyBorder="1" applyAlignment="1" applyProtection="1">
      <alignment horizontal="left" vertical="center"/>
      <protection locked="0"/>
    </xf>
    <xf numFmtId="49" fontId="0" fillId="6" borderId="33" xfId="0" applyNumberFormat="1" applyFill="1" applyBorder="1" applyAlignment="1" applyProtection="1">
      <alignment horizontal="left" vertical="center"/>
      <protection locked="0"/>
    </xf>
    <xf numFmtId="49" fontId="0" fillId="6" borderId="34" xfId="0" applyNumberFormat="1" applyFill="1" applyBorder="1" applyAlignment="1" applyProtection="1">
      <alignment horizontal="left" vertical="center"/>
      <protection locked="0"/>
    </xf>
    <xf numFmtId="0" fontId="28" fillId="0" borderId="0" xfId="0" applyFont="1" applyAlignment="1" applyProtection="1">
      <alignment horizontal="left" vertical="center" wrapText="1"/>
      <protection/>
    </xf>
    <xf numFmtId="0" fontId="26" fillId="0" borderId="17" xfId="0" applyFont="1" applyBorder="1" applyAlignment="1" applyProtection="1">
      <alignment horizontal="left" vertical="top" wrapText="1"/>
      <protection/>
    </xf>
    <xf numFmtId="0" fontId="26" fillId="0" borderId="1" xfId="0" applyFont="1" applyBorder="1" applyAlignment="1" applyProtection="1">
      <alignment horizontal="left" vertical="top" wrapText="1"/>
      <protection/>
    </xf>
    <xf numFmtId="0" fontId="26" fillId="0" borderId="0" xfId="0" applyFont="1" applyBorder="1" applyAlignment="1" applyProtection="1">
      <alignment horizontal="left" vertical="center"/>
      <protection/>
    </xf>
    <xf numFmtId="0" fontId="26" fillId="0" borderId="0" xfId="0" applyFont="1" applyAlignment="1" applyProtection="1">
      <alignment horizontal="right" vertical="center" indent="1"/>
      <protection/>
    </xf>
    <xf numFmtId="0" fontId="26" fillId="0" borderId="0" xfId="0" applyFont="1" applyBorder="1" applyAlignment="1" applyProtection="1">
      <alignment vertical="center"/>
      <protection/>
    </xf>
    <xf numFmtId="0" fontId="0" fillId="0" borderId="0" xfId="0" applyAlignment="1" applyProtection="1">
      <alignment horizontal="right" vertical="center"/>
      <protection/>
    </xf>
    <xf numFmtId="0" fontId="18" fillId="2"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2" fillId="0" borderId="0" xfId="0" applyFont="1" applyFill="1" applyBorder="1" applyAlignment="1" applyProtection="1">
      <alignment horizontal="left" vertical="center" wrapText="1"/>
      <protection/>
    </xf>
    <xf numFmtId="0" fontId="0" fillId="6" borderId="35" xfId="0" applyFill="1" applyBorder="1" applyAlignment="1" applyProtection="1">
      <alignment horizontal="left" vertical="center"/>
      <protection locked="0"/>
    </xf>
    <xf numFmtId="0" fontId="0" fillId="6" borderId="1" xfId="0" applyFill="1" applyBorder="1" applyAlignment="1" applyProtection="1">
      <alignment horizontal="left" vertical="center"/>
      <protection locked="0"/>
    </xf>
    <xf numFmtId="0" fontId="0" fillId="6" borderId="10" xfId="0" applyFill="1" applyBorder="1" applyAlignment="1" applyProtection="1">
      <alignment horizontal="left" vertical="center"/>
      <protection locked="0"/>
    </xf>
    <xf numFmtId="0" fontId="33" fillId="7" borderId="0" xfId="0" applyFont="1" applyFill="1" applyAlignment="1" applyProtection="1" quotePrefix="1">
      <alignment horizontal="center" vertical="center"/>
      <protection/>
    </xf>
    <xf numFmtId="0" fontId="3" fillId="0" borderId="30" xfId="0" applyFont="1" applyBorder="1" applyAlignment="1" applyProtection="1">
      <alignment horizontal="left" vertical="center"/>
      <protection/>
    </xf>
    <xf numFmtId="0" fontId="3" fillId="0" borderId="12" xfId="0" applyFont="1" applyBorder="1" applyAlignment="1" applyProtection="1">
      <alignment horizontal="left" vertical="center"/>
      <protection/>
    </xf>
    <xf numFmtId="0" fontId="26" fillId="0" borderId="30" xfId="0" applyFont="1" applyBorder="1" applyAlignment="1" applyProtection="1">
      <alignment horizontal="left" vertical="top" wrapText="1"/>
      <protection/>
    </xf>
    <xf numFmtId="0" fontId="26" fillId="0" borderId="18" xfId="0" applyFont="1" applyBorder="1" applyAlignment="1" applyProtection="1">
      <alignment horizontal="left" vertical="top"/>
      <protection/>
    </xf>
    <xf numFmtId="0" fontId="26" fillId="0" borderId="17" xfId="0" applyFont="1" applyBorder="1" applyAlignment="1" applyProtection="1">
      <alignment horizontal="left" vertical="center"/>
      <protection/>
    </xf>
    <xf numFmtId="0" fontId="26" fillId="0" borderId="1" xfId="0" applyFont="1" applyBorder="1" applyAlignment="1" applyProtection="1">
      <alignment horizontal="left" vertical="center"/>
      <protection/>
    </xf>
    <xf numFmtId="0" fontId="0" fillId="0" borderId="36" xfId="0" applyBorder="1" applyAlignment="1" applyProtection="1">
      <alignment horizontal="center" vertical="center"/>
      <protection/>
    </xf>
    <xf numFmtId="0" fontId="0" fillId="0" borderId="30"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0" xfId="0"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8" fillId="0" borderId="0" xfId="0" applyFont="1" applyFill="1" applyAlignment="1" applyProtection="1">
      <alignment horizontal="center" vertical="top" textRotation="255" wrapText="1"/>
      <protection/>
    </xf>
    <xf numFmtId="0" fontId="17" fillId="0" borderId="0" xfId="0" applyFont="1" applyFill="1" applyBorder="1" applyAlignment="1" applyProtection="1">
      <alignment horizontal="center" vertical="center"/>
      <protection/>
    </xf>
    <xf numFmtId="6" fontId="27" fillId="0" borderId="0" xfId="19" applyFont="1" applyAlignment="1" applyProtection="1">
      <alignment horizontal="left" vertical="center" wrapText="1"/>
      <protection/>
    </xf>
    <xf numFmtId="6" fontId="0" fillId="0" borderId="0" xfId="19" applyAlignment="1" applyProtection="1">
      <alignment horizontal="left" vertical="center" wrapText="1"/>
      <protection/>
    </xf>
    <xf numFmtId="0" fontId="31" fillId="0" borderId="0" xfId="0" applyFont="1" applyBorder="1" applyAlignment="1" applyProtection="1">
      <alignment horizontal="left" vertical="center" wrapText="1"/>
      <protection/>
    </xf>
    <xf numFmtId="0" fontId="23" fillId="0" borderId="0" xfId="0" applyFont="1" applyBorder="1" applyAlignment="1" applyProtection="1">
      <alignment horizontal="left" vertical="center" wrapText="1"/>
      <protection/>
    </xf>
    <xf numFmtId="0" fontId="14" fillId="0" borderId="0" xfId="0" applyFont="1" applyAlignment="1" applyProtection="1">
      <alignment horizontal="left" vertical="top" wrapText="1"/>
      <protection/>
    </xf>
    <xf numFmtId="0" fontId="0" fillId="6" borderId="37" xfId="0" applyFill="1" applyBorder="1" applyAlignment="1" applyProtection="1">
      <alignment horizontal="left" vertical="center"/>
      <protection locked="0"/>
    </xf>
    <xf numFmtId="0" fontId="0" fillId="6" borderId="38" xfId="0" applyFill="1" applyBorder="1" applyAlignment="1" applyProtection="1">
      <alignment horizontal="left" vertical="center"/>
      <protection locked="0"/>
    </xf>
    <xf numFmtId="0" fontId="0" fillId="6" borderId="9" xfId="0" applyFill="1" applyBorder="1" applyAlignment="1" applyProtection="1">
      <alignment horizontal="left" vertical="center"/>
      <protection locked="0"/>
    </xf>
    <xf numFmtId="0" fontId="24" fillId="0" borderId="39" xfId="0" applyFont="1" applyBorder="1" applyAlignment="1" applyProtection="1">
      <alignment horizontal="center" vertical="top" textRotation="255" wrapText="1"/>
      <protection/>
    </xf>
    <xf numFmtId="0" fontId="24" fillId="0" borderId="40" xfId="0" applyFont="1" applyBorder="1" applyAlignment="1" applyProtection="1">
      <alignment horizontal="center" vertical="top" textRotation="255" wrapText="1"/>
      <protection/>
    </xf>
    <xf numFmtId="0" fontId="24" fillId="0" borderId="41" xfId="0" applyFont="1" applyBorder="1" applyAlignment="1" applyProtection="1">
      <alignment horizontal="center" vertical="top" textRotation="255" wrapText="1"/>
      <protection/>
    </xf>
    <xf numFmtId="0" fontId="3" fillId="0" borderId="0" xfId="0" applyFont="1" applyAlignment="1" applyProtection="1">
      <alignment horizontal="right" vertical="center" indent="1"/>
      <protection/>
    </xf>
    <xf numFmtId="0" fontId="0" fillId="0" borderId="21"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2" fillId="0" borderId="42" xfId="0" applyFont="1" applyFill="1" applyBorder="1" applyAlignment="1" applyProtection="1">
      <alignment horizontal="left" vertical="center" wrapText="1"/>
      <protection/>
    </xf>
    <xf numFmtId="0" fontId="28" fillId="0" borderId="43" xfId="0" applyFont="1" applyBorder="1" applyAlignment="1" applyProtection="1">
      <alignment horizontal="center" vertical="center" wrapText="1"/>
      <protection locked="0"/>
    </xf>
    <xf numFmtId="0" fontId="26" fillId="0" borderId="36"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26" fillId="0" borderId="30" xfId="0" applyFont="1" applyBorder="1" applyAlignment="1" applyProtection="1">
      <alignment horizontal="center" vertical="center"/>
      <protection/>
    </xf>
    <xf numFmtId="0" fontId="26" fillId="0" borderId="12" xfId="0" applyFont="1" applyBorder="1" applyAlignment="1" applyProtection="1">
      <alignment horizontal="center" vertical="center"/>
      <protection/>
    </xf>
    <xf numFmtId="0" fontId="26" fillId="0" borderId="21" xfId="0" applyFont="1" applyBorder="1" applyAlignment="1" applyProtection="1">
      <alignment horizontal="center" vertical="center"/>
      <protection/>
    </xf>
    <xf numFmtId="0" fontId="0" fillId="0" borderId="44" xfId="0" applyFont="1" applyBorder="1" applyAlignment="1" applyProtection="1">
      <alignment horizontal="center" vertical="center"/>
      <protection/>
    </xf>
    <xf numFmtId="0" fontId="0" fillId="0" borderId="45" xfId="0" applyFont="1" applyBorder="1" applyAlignment="1" applyProtection="1">
      <alignment horizontal="center" vertical="center"/>
      <protection/>
    </xf>
    <xf numFmtId="0" fontId="0" fillId="0" borderId="46" xfId="0" applyFont="1" applyBorder="1" applyAlignment="1" applyProtection="1">
      <alignment horizontal="center" vertical="center"/>
      <protection/>
    </xf>
    <xf numFmtId="0" fontId="4" fillId="0" borderId="0" xfId="0" applyFont="1" applyAlignment="1" applyProtection="1">
      <alignment horizontal="left" vertical="top" wrapText="1"/>
      <protection/>
    </xf>
    <xf numFmtId="180" fontId="12" fillId="0" borderId="47" xfId="0" applyNumberFormat="1" applyFont="1" applyFill="1" applyBorder="1" applyAlignment="1" applyProtection="1">
      <alignment horizontal="center" vertical="center" wrapText="1"/>
      <protection locked="0"/>
    </xf>
    <xf numFmtId="180" fontId="12" fillId="0" borderId="48" xfId="0" applyNumberFormat="1" applyFont="1" applyFill="1" applyBorder="1" applyAlignment="1" applyProtection="1">
      <alignment horizontal="center" vertical="center" wrapText="1"/>
      <protection locked="0"/>
    </xf>
    <xf numFmtId="0" fontId="25" fillId="0" borderId="0" xfId="0" applyFont="1" applyAlignment="1" applyProtection="1">
      <alignment horizontal="center" vertical="center" wrapText="1"/>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2">
    <dxf>
      <font>
        <color rgb="FFFFFFFF"/>
      </font>
      <fill>
        <patternFill>
          <bgColor rgb="FFFFFFFF"/>
        </patternFill>
      </fill>
      <border/>
    </dxf>
    <dxf>
      <fill>
        <patternFill>
          <bgColor rgb="FFCCFFFF"/>
        </patternFill>
      </fill>
      <border/>
    </dxf>
    <dxf>
      <fill>
        <patternFill>
          <bgColor rgb="FFFFFF99"/>
        </patternFill>
      </fill>
      <border/>
    </dxf>
    <dxf>
      <font>
        <b/>
        <i val="0"/>
        <color rgb="FFFFFFFF"/>
      </font>
      <fill>
        <patternFill>
          <bgColor rgb="FFFF0000"/>
        </patternFill>
      </fill>
      <border/>
    </dxf>
    <dxf>
      <font>
        <b/>
        <i val="0"/>
      </font>
      <fill>
        <patternFill>
          <bgColor rgb="FFCCFFFF"/>
        </patternFill>
      </fill>
      <border/>
    </dxf>
    <dxf>
      <font>
        <color rgb="FF000000"/>
      </font>
      <fill>
        <patternFill>
          <bgColor rgb="FFFFFF00"/>
        </patternFill>
      </fill>
      <border/>
    </dxf>
    <dxf>
      <font>
        <color rgb="FFFFFFFF"/>
      </font>
      <border/>
    </dxf>
    <dxf>
      <font>
        <b/>
        <i val="0"/>
        <color rgb="FF000000"/>
      </font>
      <fill>
        <patternFill>
          <bgColor rgb="FFFFFF00"/>
        </patternFill>
      </fill>
      <border/>
    </dxf>
    <dxf>
      <font>
        <color rgb="FFFFFFFF"/>
      </font>
      <fill>
        <patternFill patternType="none">
          <bgColor indexed="65"/>
        </patternFill>
      </fill>
      <border/>
    </dxf>
    <dxf>
      <font>
        <color rgb="FF000000"/>
      </font>
      <fill>
        <patternFill patternType="solid">
          <bgColor rgb="FFFFFF00"/>
        </patternFill>
      </fill>
      <border/>
    </dxf>
    <dxf>
      <font>
        <b/>
        <i val="0"/>
        <color rgb="FFFFFFFF"/>
      </font>
      <fill>
        <patternFill patternType="solid">
          <bgColor rgb="FFFF0000"/>
        </patternFill>
      </fill>
      <border/>
    </dxf>
    <dxf>
      <fill>
        <patternFill patternType="solid">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128</xdr:row>
      <xdr:rowOff>123825</xdr:rowOff>
    </xdr:from>
    <xdr:to>
      <xdr:col>2</xdr:col>
      <xdr:colOff>304800</xdr:colOff>
      <xdr:row>134</xdr:row>
      <xdr:rowOff>266700</xdr:rowOff>
    </xdr:to>
    <xdr:sp>
      <xdr:nvSpPr>
        <xdr:cNvPr id="1" name="Rectangle 3"/>
        <xdr:cNvSpPr>
          <a:spLocks/>
        </xdr:cNvSpPr>
      </xdr:nvSpPr>
      <xdr:spPr>
        <a:xfrm>
          <a:off x="752475" y="30718125"/>
          <a:ext cx="1685925" cy="1971675"/>
        </a:xfrm>
        <a:prstGeom prst="rect">
          <a:avLst/>
        </a:prstGeom>
        <a:solidFill>
          <a:srgbClr val="FFFFFF"/>
        </a:solidFill>
        <a:ln w="9525" cmpd="sng">
          <a:noFill/>
        </a:ln>
      </xdr:spPr>
      <xdr:txBody>
        <a:bodyPr vertOverflow="clip" wrap="square" anchor="ctr"/>
        <a:p>
          <a:pPr algn="l">
            <a:defRPr/>
          </a:pPr>
          <a:r>
            <a:rPr lang="en-US" cap="none" sz="1050" b="0" i="0" u="none" baseline="0">
              <a:latin typeface="ＭＳ Ｐゴシック"/>
              <a:ea typeface="ＭＳ Ｐゴシック"/>
              <a:cs typeface="ＭＳ Ｐゴシック"/>
            </a:rPr>
            <a:t>　「Ａ．日額または時給」該当者の時間当たり賃金をおたずねします。
　右の①～⑥の賃金に当てはまる人数をそれぞれご記入下さい。なお、</a:t>
          </a:r>
          <a:r>
            <a:rPr lang="en-US" cap="none" sz="1050" b="0" i="0" u="sng" baseline="0">
              <a:latin typeface="ＭＳ Ｐゴシック"/>
              <a:ea typeface="ＭＳ Ｐゴシック"/>
              <a:cs typeface="ＭＳ Ｐゴシック"/>
            </a:rPr>
            <a:t>日額支給の場合は時給に換算</a:t>
          </a:r>
          <a:r>
            <a:rPr lang="en-US" cap="none" sz="1050" b="0" i="0" u="none" baseline="0">
              <a:latin typeface="ＭＳ Ｐゴシック"/>
              <a:ea typeface="ＭＳ Ｐゴシック"/>
              <a:cs typeface="ＭＳ Ｐゴシック"/>
            </a:rPr>
            <a:t>して下さい。</a:t>
          </a:r>
          <a:r>
            <a:rPr lang="en-US" cap="none" sz="1000" b="0" i="0" u="none" baseline="0"/>
            <a:t>
</a:t>
          </a:r>
          <a:r>
            <a:rPr lang="en-US" cap="none" sz="900" b="0" i="0" u="none" baseline="0"/>
            <a:t>
※①～⑥の合計人数は、「Ａ．日額または時給」の人数と合うようにご記入下さい。</a:t>
          </a:r>
        </a:p>
      </xdr:txBody>
    </xdr:sp>
    <xdr:clientData/>
  </xdr:twoCellAnchor>
  <xdr:twoCellAnchor>
    <xdr:from>
      <xdr:col>1</xdr:col>
      <xdr:colOff>247650</xdr:colOff>
      <xdr:row>140</xdr:row>
      <xdr:rowOff>9525</xdr:rowOff>
    </xdr:from>
    <xdr:to>
      <xdr:col>2</xdr:col>
      <xdr:colOff>285750</xdr:colOff>
      <xdr:row>145</xdr:row>
      <xdr:rowOff>219075</xdr:rowOff>
    </xdr:to>
    <xdr:sp>
      <xdr:nvSpPr>
        <xdr:cNvPr id="2" name="Rectangle 4"/>
        <xdr:cNvSpPr>
          <a:spLocks/>
        </xdr:cNvSpPr>
      </xdr:nvSpPr>
      <xdr:spPr>
        <a:xfrm>
          <a:off x="742950" y="34089975"/>
          <a:ext cx="1676400" cy="1733550"/>
        </a:xfrm>
        <a:prstGeom prst="rect">
          <a:avLst/>
        </a:prstGeom>
        <a:solidFill>
          <a:srgbClr val="FFFFFF"/>
        </a:solidFill>
        <a:ln w="9525" cmpd="sng">
          <a:noFill/>
        </a:ln>
      </xdr:spPr>
      <xdr:txBody>
        <a:bodyPr vertOverflow="clip" wrap="square"/>
        <a:p>
          <a:pPr algn="l">
            <a:defRPr/>
          </a:pPr>
          <a:r>
            <a:rPr lang="en-US" cap="none" sz="1050" b="0" i="0" u="none" baseline="0">
              <a:latin typeface="ＭＳ Ｐゴシック"/>
              <a:ea typeface="ＭＳ Ｐゴシック"/>
              <a:cs typeface="ＭＳ Ｐゴシック"/>
            </a:rPr>
            <a:t>　「Ｂ．月給」該当者の月当たり賃金をおたずねします。
　右の①～⑦の賃金に当てはまる人数をそれぞれご記入下さい。</a:t>
          </a:r>
          <a:r>
            <a:rPr lang="en-US" cap="none" sz="1000" b="0" i="0" u="none" baseline="0"/>
            <a:t>
</a:t>
          </a:r>
          <a:r>
            <a:rPr lang="en-US" cap="none" sz="900" b="0" i="0" u="none" baseline="0"/>
            <a:t>※①～⑦の合計人数は、「B.月給」の人数と合うようにご記入下さい。</a:t>
          </a:r>
        </a:p>
      </xdr:txBody>
    </xdr:sp>
    <xdr:clientData/>
  </xdr:twoCellAnchor>
  <xdr:twoCellAnchor>
    <xdr:from>
      <xdr:col>0</xdr:col>
      <xdr:colOff>161925</xdr:colOff>
      <xdr:row>125</xdr:row>
      <xdr:rowOff>28575</xdr:rowOff>
    </xdr:from>
    <xdr:to>
      <xdr:col>0</xdr:col>
      <xdr:colOff>476250</xdr:colOff>
      <xdr:row>125</xdr:row>
      <xdr:rowOff>323850</xdr:rowOff>
    </xdr:to>
    <xdr:sp>
      <xdr:nvSpPr>
        <xdr:cNvPr id="3" name="AutoShape 22"/>
        <xdr:cNvSpPr>
          <a:spLocks/>
        </xdr:cNvSpPr>
      </xdr:nvSpPr>
      <xdr:spPr>
        <a:xfrm>
          <a:off x="161925" y="29794200"/>
          <a:ext cx="314325" cy="295275"/>
        </a:xfrm>
        <a:prstGeom prst="bentArrow">
          <a:avLst/>
        </a:prstGeom>
        <a:pattFill prst="pct7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137</xdr:row>
      <xdr:rowOff>9525</xdr:rowOff>
    </xdr:from>
    <xdr:to>
      <xdr:col>0</xdr:col>
      <xdr:colOff>447675</xdr:colOff>
      <xdr:row>138</xdr:row>
      <xdr:rowOff>9525</xdr:rowOff>
    </xdr:to>
    <xdr:sp>
      <xdr:nvSpPr>
        <xdr:cNvPr id="4" name="AutoShape 27"/>
        <xdr:cNvSpPr>
          <a:spLocks/>
        </xdr:cNvSpPr>
      </xdr:nvSpPr>
      <xdr:spPr>
        <a:xfrm rot="10913394" flipH="1">
          <a:off x="133350" y="33042225"/>
          <a:ext cx="304800" cy="352425"/>
        </a:xfrm>
        <a:prstGeom prst="bentArrow">
          <a:avLst/>
        </a:prstGeom>
        <a:pattFill prst="pct7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127</xdr:row>
      <xdr:rowOff>38100</xdr:rowOff>
    </xdr:from>
    <xdr:to>
      <xdr:col>1</xdr:col>
      <xdr:colOff>866775</xdr:colOff>
      <xdr:row>128</xdr:row>
      <xdr:rowOff>95250</xdr:rowOff>
    </xdr:to>
    <xdr:sp>
      <xdr:nvSpPr>
        <xdr:cNvPr id="5" name="Rectangle 28"/>
        <xdr:cNvSpPr>
          <a:spLocks/>
        </xdr:cNvSpPr>
      </xdr:nvSpPr>
      <xdr:spPr>
        <a:xfrm>
          <a:off x="762000" y="30470475"/>
          <a:ext cx="600075" cy="2190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sz="1100" b="1" i="0" u="none" baseline="0">
              <a:solidFill>
                <a:srgbClr val="FFFFFF"/>
              </a:solidFill>
              <a:latin typeface="ＭＳ Ｐゴシック"/>
              <a:ea typeface="ＭＳ Ｐゴシック"/>
              <a:cs typeface="ＭＳ Ｐゴシック"/>
            </a:rPr>
            <a:t>問８－A</a:t>
          </a:r>
        </a:p>
      </xdr:txBody>
    </xdr:sp>
    <xdr:clientData/>
  </xdr:twoCellAnchor>
  <xdr:twoCellAnchor>
    <xdr:from>
      <xdr:col>1</xdr:col>
      <xdr:colOff>266700</xdr:colOff>
      <xdr:row>139</xdr:row>
      <xdr:rowOff>38100</xdr:rowOff>
    </xdr:from>
    <xdr:to>
      <xdr:col>1</xdr:col>
      <xdr:colOff>866775</xdr:colOff>
      <xdr:row>139</xdr:row>
      <xdr:rowOff>276225</xdr:rowOff>
    </xdr:to>
    <xdr:sp>
      <xdr:nvSpPr>
        <xdr:cNvPr id="6" name="Rectangle 29"/>
        <xdr:cNvSpPr>
          <a:spLocks/>
        </xdr:cNvSpPr>
      </xdr:nvSpPr>
      <xdr:spPr>
        <a:xfrm>
          <a:off x="762000" y="33813750"/>
          <a:ext cx="600075" cy="2381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sz="1100" b="1" i="0" u="none" baseline="0">
              <a:solidFill>
                <a:srgbClr val="FFFFFF"/>
              </a:solidFill>
              <a:latin typeface="ＭＳ Ｐゴシック"/>
              <a:ea typeface="ＭＳ Ｐゴシック"/>
              <a:cs typeface="ＭＳ Ｐゴシック"/>
            </a:rPr>
            <a:t>問８－B</a:t>
          </a:r>
        </a:p>
      </xdr:txBody>
    </xdr:sp>
    <xdr:clientData/>
  </xdr:twoCellAnchor>
  <xdr:twoCellAnchor>
    <xdr:from>
      <xdr:col>3</xdr:col>
      <xdr:colOff>142875</xdr:colOff>
      <xdr:row>125</xdr:row>
      <xdr:rowOff>76200</xdr:rowOff>
    </xdr:from>
    <xdr:to>
      <xdr:col>3</xdr:col>
      <xdr:colOff>714375</xdr:colOff>
      <xdr:row>126</xdr:row>
      <xdr:rowOff>257175</xdr:rowOff>
    </xdr:to>
    <xdr:sp>
      <xdr:nvSpPr>
        <xdr:cNvPr id="7" name="AutoShape 35"/>
        <xdr:cNvSpPr>
          <a:spLocks/>
        </xdr:cNvSpPr>
      </xdr:nvSpPr>
      <xdr:spPr>
        <a:xfrm rot="5400000">
          <a:off x="3124200" y="29841825"/>
          <a:ext cx="571500" cy="523875"/>
        </a:xfrm>
        <a:prstGeom prst="bentArrow">
          <a:avLst/>
        </a:prstGeom>
        <a:pattFill prst="pct25">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137</xdr:row>
      <xdr:rowOff>28575</xdr:rowOff>
    </xdr:from>
    <xdr:to>
      <xdr:col>3</xdr:col>
      <xdr:colOff>723900</xdr:colOff>
      <xdr:row>138</xdr:row>
      <xdr:rowOff>200025</xdr:rowOff>
    </xdr:to>
    <xdr:sp>
      <xdr:nvSpPr>
        <xdr:cNvPr id="8" name="AutoShape 36"/>
        <xdr:cNvSpPr>
          <a:spLocks/>
        </xdr:cNvSpPr>
      </xdr:nvSpPr>
      <xdr:spPr>
        <a:xfrm rot="5400000">
          <a:off x="3133725" y="33061275"/>
          <a:ext cx="571500" cy="523875"/>
        </a:xfrm>
        <a:prstGeom prst="bentArrow">
          <a:avLst/>
        </a:prstGeom>
        <a:pattFill prst="pct25">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1447800</xdr:colOff>
      <xdr:row>17</xdr:row>
      <xdr:rowOff>76200</xdr:rowOff>
    </xdr:from>
    <xdr:to>
      <xdr:col>5</xdr:col>
      <xdr:colOff>676275</xdr:colOff>
      <xdr:row>23</xdr:row>
      <xdr:rowOff>38100</xdr:rowOff>
    </xdr:to>
    <xdr:sp>
      <xdr:nvSpPr>
        <xdr:cNvPr id="9" name="Rectangle 38"/>
        <xdr:cNvSpPr>
          <a:spLocks/>
        </xdr:cNvSpPr>
      </xdr:nvSpPr>
      <xdr:spPr>
        <a:xfrm>
          <a:off x="1943100" y="2686050"/>
          <a:ext cx="2781300" cy="7429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31</xdr:row>
      <xdr:rowOff>142875</xdr:rowOff>
    </xdr:from>
    <xdr:to>
      <xdr:col>8</xdr:col>
      <xdr:colOff>152400</xdr:colOff>
      <xdr:row>37</xdr:row>
      <xdr:rowOff>28575</xdr:rowOff>
    </xdr:to>
    <xdr:sp>
      <xdr:nvSpPr>
        <xdr:cNvPr id="10" name="Rectangle 39"/>
        <xdr:cNvSpPr>
          <a:spLocks/>
        </xdr:cNvSpPr>
      </xdr:nvSpPr>
      <xdr:spPr>
        <a:xfrm>
          <a:off x="3219450" y="5200650"/>
          <a:ext cx="2847975"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（本調査に関する問い合わせ先）
　　　自治労本部政治政策局（窪田）
　　　電話：03-3263-0274
　　　FAX：03-3263-0936
　　　E-mail：seiji-seisaku33@jichiro.gr.jp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20"/>
  <sheetViews>
    <sheetView showGridLines="0" tabSelected="1" view="pageBreakPreview" zoomScaleSheetLayoutView="100" workbookViewId="0" topLeftCell="A13">
      <selection activeCell="G50" sqref="G50:H50"/>
    </sheetView>
  </sheetViews>
  <sheetFormatPr defaultColWidth="9.00390625" defaultRowHeight="13.5"/>
  <cols>
    <col min="1" max="1" width="6.50390625" style="1" customWidth="1"/>
    <col min="2" max="2" width="21.50390625" style="1" customWidth="1"/>
    <col min="3" max="3" width="11.125" style="1" customWidth="1"/>
    <col min="4" max="4" width="10.75390625" style="1" customWidth="1"/>
    <col min="5" max="5" width="3.25390625" style="1" customWidth="1"/>
    <col min="6" max="6" width="10.625" style="1" customWidth="1"/>
    <col min="7" max="7" width="3.25390625" style="1" customWidth="1"/>
    <col min="8" max="8" width="10.625" style="1" customWidth="1"/>
    <col min="9" max="9" width="2.75390625" style="1" customWidth="1"/>
    <col min="10" max="10" width="5.50390625" style="1" customWidth="1"/>
    <col min="11" max="16384" width="9.00390625" style="1" customWidth="1"/>
  </cols>
  <sheetData>
    <row r="1" spans="1:10" ht="13.5" customHeight="1">
      <c r="A1" s="105" t="s">
        <v>3</v>
      </c>
      <c r="B1" s="105"/>
      <c r="C1" s="105"/>
      <c r="D1" s="105"/>
      <c r="E1" s="105"/>
      <c r="F1" s="105"/>
      <c r="G1" s="105"/>
      <c r="H1" s="105"/>
      <c r="I1" s="105"/>
      <c r="J1" s="105"/>
    </row>
    <row r="2" spans="1:10" ht="13.5" customHeight="1">
      <c r="A2" s="105"/>
      <c r="B2" s="105"/>
      <c r="C2" s="105"/>
      <c r="D2" s="105"/>
      <c r="E2" s="105"/>
      <c r="F2" s="105"/>
      <c r="G2" s="105"/>
      <c r="H2" s="105"/>
      <c r="I2" s="105"/>
      <c r="J2" s="105"/>
    </row>
    <row r="3" spans="1:10" ht="13.5" customHeight="1">
      <c r="A3" s="105"/>
      <c r="B3" s="105"/>
      <c r="C3" s="105"/>
      <c r="D3" s="105"/>
      <c r="E3" s="105"/>
      <c r="F3" s="105"/>
      <c r="G3" s="105"/>
      <c r="H3" s="105"/>
      <c r="I3" s="105"/>
      <c r="J3" s="105"/>
    </row>
    <row r="4" spans="3:9" ht="12.75">
      <c r="C4" s="158" t="s">
        <v>4</v>
      </c>
      <c r="D4" s="158"/>
      <c r="E4" s="158"/>
      <c r="F4" s="158"/>
      <c r="G4" s="158"/>
      <c r="H4" s="158"/>
      <c r="I4" s="158"/>
    </row>
    <row r="5" spans="3:9" ht="3.75" customHeight="1">
      <c r="C5" s="158"/>
      <c r="D5" s="158"/>
      <c r="E5" s="158"/>
      <c r="F5" s="158"/>
      <c r="G5" s="158"/>
      <c r="H5" s="158"/>
      <c r="I5" s="158"/>
    </row>
    <row r="6" spans="1:10" ht="13.5" customHeight="1">
      <c r="A6" s="182" t="s">
        <v>86</v>
      </c>
      <c r="B6" s="183"/>
      <c r="C6" s="183"/>
      <c r="D6" s="183"/>
      <c r="E6" s="183"/>
      <c r="F6" s="183"/>
      <c r="G6" s="183"/>
      <c r="H6" s="183"/>
      <c r="I6" s="183"/>
      <c r="J6" s="183"/>
    </row>
    <row r="7" spans="1:10" ht="12.75">
      <c r="A7" s="183"/>
      <c r="B7" s="183"/>
      <c r="C7" s="183"/>
      <c r="D7" s="183"/>
      <c r="E7" s="183"/>
      <c r="F7" s="183"/>
      <c r="G7" s="183"/>
      <c r="H7" s="183"/>
      <c r="I7" s="183"/>
      <c r="J7" s="183"/>
    </row>
    <row r="8" spans="1:10" ht="12.75">
      <c r="A8" s="183"/>
      <c r="B8" s="183"/>
      <c r="C8" s="183"/>
      <c r="D8" s="183"/>
      <c r="E8" s="183"/>
      <c r="F8" s="183"/>
      <c r="G8" s="183"/>
      <c r="H8" s="183"/>
      <c r="I8" s="183"/>
      <c r="J8" s="183"/>
    </row>
    <row r="9" spans="1:10" ht="12.75">
      <c r="A9" s="183"/>
      <c r="B9" s="183"/>
      <c r="C9" s="183"/>
      <c r="D9" s="183"/>
      <c r="E9" s="183"/>
      <c r="F9" s="183"/>
      <c r="G9" s="183"/>
      <c r="H9" s="183"/>
      <c r="I9" s="183"/>
      <c r="J9" s="183"/>
    </row>
    <row r="10" spans="1:10" ht="12.75">
      <c r="A10" s="183"/>
      <c r="B10" s="183"/>
      <c r="C10" s="183"/>
      <c r="D10" s="183"/>
      <c r="E10" s="183"/>
      <c r="F10" s="183"/>
      <c r="G10" s="183"/>
      <c r="H10" s="183"/>
      <c r="I10" s="183"/>
      <c r="J10" s="183"/>
    </row>
    <row r="11" spans="1:10" ht="12.75">
      <c r="A11" s="183"/>
      <c r="B11" s="183"/>
      <c r="C11" s="183"/>
      <c r="D11" s="183"/>
      <c r="E11" s="183"/>
      <c r="F11" s="183"/>
      <c r="G11" s="183"/>
      <c r="H11" s="183"/>
      <c r="I11" s="183"/>
      <c r="J11" s="183"/>
    </row>
    <row r="12" spans="1:10" ht="12.75">
      <c r="A12" s="183"/>
      <c r="B12" s="183"/>
      <c r="C12" s="183"/>
      <c r="D12" s="183"/>
      <c r="E12" s="183"/>
      <c r="F12" s="183"/>
      <c r="G12" s="183"/>
      <c r="H12" s="183"/>
      <c r="I12" s="183"/>
      <c r="J12" s="183"/>
    </row>
    <row r="13" spans="1:10" ht="12.75">
      <c r="A13" s="3"/>
      <c r="B13" s="3"/>
      <c r="C13" s="3"/>
      <c r="D13" s="3"/>
      <c r="E13" s="3"/>
      <c r="F13" s="3"/>
      <c r="G13" s="3"/>
      <c r="H13" s="3"/>
      <c r="I13" s="3"/>
      <c r="J13" s="15"/>
    </row>
    <row r="14" spans="1:10" ht="14.25">
      <c r="A14" s="33" t="s">
        <v>84</v>
      </c>
      <c r="B14" s="3"/>
      <c r="C14" s="3"/>
      <c r="D14" s="3"/>
      <c r="E14" s="3"/>
      <c r="F14" s="3"/>
      <c r="G14" s="3"/>
      <c r="H14" s="3"/>
      <c r="I14" s="3"/>
      <c r="J14" s="15"/>
    </row>
    <row r="15" spans="1:10" ht="6" customHeight="1">
      <c r="A15" s="33"/>
      <c r="B15" s="3"/>
      <c r="C15" s="3"/>
      <c r="D15" s="3"/>
      <c r="E15" s="3"/>
      <c r="F15" s="3"/>
      <c r="G15" s="3"/>
      <c r="H15" s="3"/>
      <c r="I15" s="3"/>
      <c r="J15" s="15"/>
    </row>
    <row r="16" spans="1:10" ht="12.75">
      <c r="A16" s="32" t="s">
        <v>120</v>
      </c>
      <c r="B16" s="3"/>
      <c r="C16" s="3"/>
      <c r="D16" s="3"/>
      <c r="E16" s="3"/>
      <c r="F16" s="3"/>
      <c r="G16" s="3"/>
      <c r="H16" s="3"/>
      <c r="I16" s="3"/>
      <c r="J16" s="15"/>
    </row>
    <row r="17" spans="1:10" ht="12.75">
      <c r="A17" s="32" t="s">
        <v>85</v>
      </c>
      <c r="B17" s="3"/>
      <c r="C17" s="3"/>
      <c r="D17" s="3"/>
      <c r="E17" s="3"/>
      <c r="F17" s="3"/>
      <c r="G17" s="3"/>
      <c r="H17" s="3"/>
      <c r="I17" s="3"/>
      <c r="J17" s="15"/>
    </row>
    <row r="18" spans="1:10" ht="10.5" customHeight="1" thickBot="1">
      <c r="A18" s="3"/>
      <c r="B18" s="3"/>
      <c r="C18" s="3"/>
      <c r="D18" s="3"/>
      <c r="E18" s="3"/>
      <c r="F18" s="3"/>
      <c r="G18" s="3"/>
      <c r="H18" s="3"/>
      <c r="I18" s="3"/>
      <c r="J18" s="15"/>
    </row>
    <row r="19" spans="3:10" ht="13.5" thickBot="1">
      <c r="C19" s="72"/>
      <c r="D19" s="3" t="str">
        <f>"＝回答が必要な箇所"</f>
        <v>＝回答が必要な箇所</v>
      </c>
      <c r="E19" s="3"/>
      <c r="F19" s="3"/>
      <c r="G19" s="3"/>
      <c r="H19" s="3"/>
      <c r="I19" s="3"/>
      <c r="J19" s="15"/>
    </row>
    <row r="20" spans="1:10" ht="6" customHeight="1" thickBot="1">
      <c r="A20" s="3"/>
      <c r="B20" s="3"/>
      <c r="C20" s="3"/>
      <c r="D20" s="3"/>
      <c r="E20" s="3"/>
      <c r="F20" s="3"/>
      <c r="G20" s="3"/>
      <c r="H20" s="3"/>
      <c r="I20" s="3"/>
      <c r="J20" s="15"/>
    </row>
    <row r="21" spans="1:10" ht="13.5" thickBot="1">
      <c r="A21" s="3"/>
      <c r="B21" s="3"/>
      <c r="C21" s="30"/>
      <c r="D21" s="3" t="str">
        <f>"＝回答に矛盾がある箇所"</f>
        <v>＝回答に矛盾がある箇所</v>
      </c>
      <c r="E21" s="3"/>
      <c r="F21" s="3"/>
      <c r="G21" s="3"/>
      <c r="H21" s="3"/>
      <c r="I21" s="3"/>
      <c r="J21" s="15"/>
    </row>
    <row r="22" spans="1:10" ht="4.5" customHeight="1" thickBot="1">
      <c r="A22" s="3"/>
      <c r="B22" s="3"/>
      <c r="C22" s="3"/>
      <c r="D22" s="3"/>
      <c r="E22" s="3"/>
      <c r="F22" s="3"/>
      <c r="G22" s="3"/>
      <c r="H22" s="3"/>
      <c r="I22" s="3"/>
      <c r="J22" s="15"/>
    </row>
    <row r="23" spans="1:10" ht="13.5" thickBot="1">
      <c r="A23" s="3"/>
      <c r="B23" s="3"/>
      <c r="C23" s="31"/>
      <c r="D23" s="3" t="str">
        <f>"＝回答が完了した箇所"</f>
        <v>＝回答が完了した箇所</v>
      </c>
      <c r="E23" s="3"/>
      <c r="F23" s="3"/>
      <c r="G23" s="3"/>
      <c r="H23" s="3"/>
      <c r="I23" s="3"/>
      <c r="J23" s="15"/>
    </row>
    <row r="24" spans="1:10" ht="12.75">
      <c r="A24" s="3"/>
      <c r="B24" s="3"/>
      <c r="C24" s="34"/>
      <c r="D24" s="3"/>
      <c r="E24" s="3"/>
      <c r="F24" s="3"/>
      <c r="G24" s="3"/>
      <c r="H24" s="3"/>
      <c r="I24" s="3"/>
      <c r="J24" s="15"/>
    </row>
    <row r="25" spans="1:10" ht="12.75">
      <c r="A25" s="32" t="s">
        <v>147</v>
      </c>
      <c r="B25" s="3"/>
      <c r="C25" s="3"/>
      <c r="D25" s="3"/>
      <c r="E25" s="3"/>
      <c r="F25" s="3"/>
      <c r="G25" s="3"/>
      <c r="H25" s="3"/>
      <c r="I25" s="3"/>
      <c r="J25" s="15"/>
    </row>
    <row r="26" spans="1:10" ht="12.75">
      <c r="A26" s="32" t="s">
        <v>121</v>
      </c>
      <c r="B26" s="3"/>
      <c r="C26" s="3"/>
      <c r="D26" s="3"/>
      <c r="E26" s="3"/>
      <c r="F26" s="3"/>
      <c r="G26" s="3"/>
      <c r="H26" s="3"/>
      <c r="I26" s="3"/>
      <c r="J26" s="15"/>
    </row>
    <row r="27" ht="12.75">
      <c r="J27" s="15"/>
    </row>
    <row r="28" spans="1:10" ht="12.75">
      <c r="A28" s="3"/>
      <c r="B28" s="3"/>
      <c r="C28" s="3"/>
      <c r="D28" s="3"/>
      <c r="E28" s="3"/>
      <c r="F28" s="3"/>
      <c r="G28" s="3"/>
      <c r="H28" s="3"/>
      <c r="I28" s="3"/>
      <c r="J28" s="15"/>
    </row>
    <row r="29" ht="14.25">
      <c r="A29" s="33" t="s">
        <v>87</v>
      </c>
    </row>
    <row r="30" ht="1.5" customHeight="1"/>
    <row r="31" spans="1:10" ht="51.75" customHeight="1">
      <c r="A31" s="184" t="s">
        <v>122</v>
      </c>
      <c r="B31" s="184"/>
      <c r="C31" s="184"/>
      <c r="D31" s="184"/>
      <c r="E31" s="184"/>
      <c r="F31" s="184"/>
      <c r="G31" s="184"/>
      <c r="H31" s="184"/>
      <c r="I31" s="184"/>
      <c r="J31" s="184"/>
    </row>
    <row r="38" ht="15" customHeight="1"/>
    <row r="39" spans="2:10" ht="28.5" customHeight="1">
      <c r="B39" s="165" t="s">
        <v>93</v>
      </c>
      <c r="C39" s="165"/>
      <c r="D39" s="165"/>
      <c r="E39" s="165"/>
      <c r="F39" s="165"/>
      <c r="G39" s="165"/>
      <c r="H39" s="165"/>
      <c r="I39" s="165"/>
      <c r="J39" s="37"/>
    </row>
    <row r="40" spans="1:10" ht="12" customHeight="1">
      <c r="A40" s="35"/>
      <c r="B40" s="36"/>
      <c r="C40" s="36"/>
      <c r="D40" s="36"/>
      <c r="E40" s="36"/>
      <c r="F40" s="36"/>
      <c r="G40" s="36"/>
      <c r="H40" s="36"/>
      <c r="I40" s="36"/>
      <c r="J40" s="36"/>
    </row>
    <row r="41" ht="12.75">
      <c r="A41" s="1" t="s">
        <v>92</v>
      </c>
    </row>
    <row r="42" ht="6" customHeight="1"/>
    <row r="43" spans="2:8" ht="30" customHeight="1">
      <c r="B43" s="78" t="s">
        <v>95</v>
      </c>
      <c r="C43" s="185"/>
      <c r="D43" s="186"/>
      <c r="E43" s="186"/>
      <c r="F43" s="186"/>
      <c r="G43" s="186"/>
      <c r="H43" s="187"/>
    </row>
    <row r="44" spans="2:9" ht="30" customHeight="1">
      <c r="B44" s="78" t="s">
        <v>148</v>
      </c>
      <c r="C44" s="162"/>
      <c r="D44" s="163"/>
      <c r="E44" s="163"/>
      <c r="F44" s="163"/>
      <c r="G44" s="163"/>
      <c r="H44" s="164"/>
      <c r="I44" s="10"/>
    </row>
    <row r="45" spans="2:9" ht="30" customHeight="1">
      <c r="B45" s="78" t="s">
        <v>88</v>
      </c>
      <c r="C45" s="124"/>
      <c r="D45" s="125"/>
      <c r="E45" s="125"/>
      <c r="F45" s="125"/>
      <c r="G45" s="125"/>
      <c r="H45" s="126"/>
      <c r="I45" s="10"/>
    </row>
    <row r="46" spans="2:8" ht="27" customHeight="1">
      <c r="B46" s="78" t="s">
        <v>91</v>
      </c>
      <c r="C46" s="79" t="s">
        <v>89</v>
      </c>
      <c r="D46" s="146"/>
      <c r="E46" s="147"/>
      <c r="F46" s="147"/>
      <c r="G46" s="147"/>
      <c r="H46" s="148"/>
    </row>
    <row r="47" spans="2:8" ht="27" customHeight="1">
      <c r="B47" s="15"/>
      <c r="C47" s="80" t="s">
        <v>90</v>
      </c>
      <c r="D47" s="146"/>
      <c r="E47" s="147"/>
      <c r="F47" s="147"/>
      <c r="G47" s="147"/>
      <c r="H47" s="148"/>
    </row>
    <row r="48" spans="2:8" ht="27" customHeight="1">
      <c r="B48" s="15"/>
      <c r="C48" s="80" t="s">
        <v>124</v>
      </c>
      <c r="D48" s="149"/>
      <c r="E48" s="150"/>
      <c r="F48" s="150"/>
      <c r="G48" s="150"/>
      <c r="H48" s="151"/>
    </row>
    <row r="49" ht="24.75" customHeight="1"/>
    <row r="50" spans="1:9" ht="28.5" customHeight="1">
      <c r="A50" s="159" t="s">
        <v>0</v>
      </c>
      <c r="B50" s="204" t="s">
        <v>149</v>
      </c>
      <c r="C50" s="204"/>
      <c r="D50" s="204"/>
      <c r="E50" s="204"/>
      <c r="F50" s="204"/>
      <c r="G50" s="205"/>
      <c r="H50" s="206"/>
      <c r="I50" s="22" t="s">
        <v>1</v>
      </c>
    </row>
    <row r="51" spans="1:8" ht="12.75">
      <c r="A51" s="159"/>
      <c r="B51" s="204"/>
      <c r="C51" s="204"/>
      <c r="D51" s="204"/>
      <c r="E51" s="204"/>
      <c r="F51" s="204"/>
      <c r="G51" s="5"/>
      <c r="H51" s="2"/>
    </row>
    <row r="52" ht="15" customHeight="1"/>
    <row r="53" spans="1:8" ht="13.5" customHeight="1">
      <c r="A53" s="159" t="s">
        <v>2</v>
      </c>
      <c r="B53" s="204" t="s">
        <v>65</v>
      </c>
      <c r="C53" s="204"/>
      <c r="D53" s="204"/>
      <c r="E53" s="204"/>
      <c r="F53" s="204"/>
      <c r="G53" s="204"/>
      <c r="H53" s="204"/>
    </row>
    <row r="54" spans="1:8" ht="12" customHeight="1">
      <c r="A54" s="159"/>
      <c r="B54" s="204"/>
      <c r="C54" s="204"/>
      <c r="D54" s="204"/>
      <c r="E54" s="204"/>
      <c r="F54" s="204"/>
      <c r="G54" s="204"/>
      <c r="H54" s="204"/>
    </row>
    <row r="55" spans="2:10" ht="27" customHeight="1">
      <c r="B55" s="207" t="s">
        <v>96</v>
      </c>
      <c r="C55" s="207"/>
      <c r="D55" s="207"/>
      <c r="E55" s="6"/>
      <c r="F55" s="6"/>
      <c r="G55" s="6"/>
      <c r="H55" s="76"/>
      <c r="J55" s="7"/>
    </row>
    <row r="57" ht="3" customHeight="1"/>
    <row r="58" spans="1:9" ht="27" customHeight="1">
      <c r="A58" s="20" t="s">
        <v>5</v>
      </c>
      <c r="B58" s="204" t="s">
        <v>66</v>
      </c>
      <c r="C58" s="204"/>
      <c r="D58" s="204"/>
      <c r="E58" s="204"/>
      <c r="F58" s="156" t="s">
        <v>6</v>
      </c>
      <c r="G58" s="157"/>
      <c r="H58" s="48"/>
      <c r="I58" s="22" t="s">
        <v>1</v>
      </c>
    </row>
    <row r="59" spans="2:9" ht="6" customHeight="1">
      <c r="B59" s="204"/>
      <c r="C59" s="204"/>
      <c r="D59" s="204"/>
      <c r="E59" s="204"/>
      <c r="F59" s="8"/>
      <c r="I59" s="22"/>
    </row>
    <row r="60" spans="2:9" ht="27" customHeight="1">
      <c r="B60" s="204"/>
      <c r="C60" s="204"/>
      <c r="D60" s="204"/>
      <c r="E60" s="204"/>
      <c r="F60" s="156" t="s">
        <v>7</v>
      </c>
      <c r="G60" s="123"/>
      <c r="H60" s="48"/>
      <c r="I60" s="22" t="s">
        <v>1</v>
      </c>
    </row>
    <row r="61" ht="4.5" customHeight="1">
      <c r="I61" s="22"/>
    </row>
    <row r="62" spans="6:9" ht="27" customHeight="1">
      <c r="F62" s="156" t="s">
        <v>8</v>
      </c>
      <c r="G62" s="157"/>
      <c r="H62" s="49">
        <f>IF(H60="","",IF(H58&gt;0,H58-H60,""))</f>
      </c>
      <c r="I62" s="22" t="s">
        <v>1</v>
      </c>
    </row>
    <row r="63" ht="2.25" customHeight="1"/>
    <row r="65" spans="1:9" ht="39.75" customHeight="1">
      <c r="A65" s="159" t="s">
        <v>9</v>
      </c>
      <c r="B65" s="117" t="s">
        <v>67</v>
      </c>
      <c r="C65" s="118"/>
      <c r="D65" s="118"/>
      <c r="E65" s="118"/>
      <c r="F65" s="118"/>
      <c r="G65" s="118"/>
      <c r="H65" s="118"/>
      <c r="I65" s="7"/>
    </row>
    <row r="66" spans="1:9" ht="11.25" customHeight="1">
      <c r="A66" s="159"/>
      <c r="B66" s="152" t="str">
        <f>IF(H58=0,"※Ａ～Ｉの合計人数が問３の回答と合うようにご記入下さい。","※Ａ～Ｉの合計人数が問３の回答（"&amp;H58&amp;"人）と合うようにご記入下さい。")</f>
        <v>※Ａ～Ｉの合計人数が問３の回答と合うようにご記入下さい。</v>
      </c>
      <c r="C66" s="152"/>
      <c r="D66" s="152"/>
      <c r="E66" s="152"/>
      <c r="F66" s="152"/>
      <c r="G66" s="152"/>
      <c r="H66" s="152"/>
      <c r="I66" s="7"/>
    </row>
    <row r="67" ht="8.25" customHeight="1"/>
    <row r="68" spans="2:10" ht="30" customHeight="1">
      <c r="B68" s="103" t="s">
        <v>10</v>
      </c>
      <c r="C68" s="104"/>
      <c r="D68" s="104"/>
      <c r="E68" s="104"/>
      <c r="F68" s="104"/>
      <c r="G68" s="83"/>
      <c r="H68" s="50"/>
      <c r="I68" s="22" t="s">
        <v>1</v>
      </c>
      <c r="J68" s="178">
        <f>IF(H77&gt;H58,"A～Iの合計が問３の回答を超えています",IF(H77&lt;H58,"A～Iの合計が問３の回答を下回ります",""))</f>
      </c>
    </row>
    <row r="69" spans="2:10" ht="30" customHeight="1">
      <c r="B69" s="103" t="s">
        <v>11</v>
      </c>
      <c r="C69" s="104"/>
      <c r="D69" s="104"/>
      <c r="E69" s="104"/>
      <c r="F69" s="104"/>
      <c r="G69" s="83"/>
      <c r="H69" s="51"/>
      <c r="I69" s="22" t="s">
        <v>1</v>
      </c>
      <c r="J69" s="178"/>
    </row>
    <row r="70" spans="2:10" ht="30" customHeight="1">
      <c r="B70" s="103" t="s">
        <v>12</v>
      </c>
      <c r="C70" s="104"/>
      <c r="D70" s="104"/>
      <c r="E70" s="104"/>
      <c r="F70" s="104"/>
      <c r="G70" s="83"/>
      <c r="H70" s="51"/>
      <c r="I70" s="22" t="s">
        <v>1</v>
      </c>
      <c r="J70" s="178"/>
    </row>
    <row r="71" spans="2:10" ht="30" customHeight="1">
      <c r="B71" s="103" t="s">
        <v>13</v>
      </c>
      <c r="C71" s="104"/>
      <c r="D71" s="104"/>
      <c r="E71" s="104"/>
      <c r="F71" s="104"/>
      <c r="G71" s="83"/>
      <c r="H71" s="51"/>
      <c r="I71" s="22" t="s">
        <v>1</v>
      </c>
      <c r="J71" s="178"/>
    </row>
    <row r="72" spans="2:10" ht="30" customHeight="1">
      <c r="B72" s="103" t="s">
        <v>14</v>
      </c>
      <c r="C72" s="104"/>
      <c r="D72" s="104"/>
      <c r="E72" s="104"/>
      <c r="F72" s="104"/>
      <c r="G72" s="83"/>
      <c r="H72" s="51"/>
      <c r="I72" s="22" t="s">
        <v>1</v>
      </c>
      <c r="J72" s="178"/>
    </row>
    <row r="73" spans="2:10" ht="30" customHeight="1">
      <c r="B73" s="103" t="s">
        <v>15</v>
      </c>
      <c r="C73" s="104"/>
      <c r="D73" s="104"/>
      <c r="E73" s="104"/>
      <c r="F73" s="104"/>
      <c r="G73" s="83"/>
      <c r="H73" s="51"/>
      <c r="I73" s="22" t="s">
        <v>1</v>
      </c>
      <c r="J73" s="178"/>
    </row>
    <row r="74" spans="2:10" ht="30" customHeight="1">
      <c r="B74" s="103" t="s">
        <v>16</v>
      </c>
      <c r="C74" s="104"/>
      <c r="D74" s="104"/>
      <c r="E74" s="104"/>
      <c r="F74" s="104"/>
      <c r="G74" s="83"/>
      <c r="H74" s="51"/>
      <c r="I74" s="22" t="s">
        <v>1</v>
      </c>
      <c r="J74" s="178"/>
    </row>
    <row r="75" spans="2:10" ht="30" customHeight="1">
      <c r="B75" s="166" t="s">
        <v>17</v>
      </c>
      <c r="C75" s="167"/>
      <c r="D75" s="167"/>
      <c r="E75" s="167"/>
      <c r="F75" s="167"/>
      <c r="G75" s="84"/>
      <c r="H75" s="51"/>
      <c r="I75" s="22" t="s">
        <v>1</v>
      </c>
      <c r="J75" s="178"/>
    </row>
    <row r="76" spans="2:10" ht="30" customHeight="1">
      <c r="B76" s="103" t="s">
        <v>125</v>
      </c>
      <c r="C76" s="104"/>
      <c r="D76" s="104"/>
      <c r="E76" s="104"/>
      <c r="F76" s="104"/>
      <c r="G76" s="100"/>
      <c r="H76" s="52"/>
      <c r="I76" s="22" t="s">
        <v>1</v>
      </c>
      <c r="J76" s="178"/>
    </row>
    <row r="77" spans="2:8" ht="30" customHeight="1">
      <c r="B77" s="191" t="s">
        <v>69</v>
      </c>
      <c r="C77" s="191"/>
      <c r="D77" s="191"/>
      <c r="E77" s="191"/>
      <c r="F77" s="191"/>
      <c r="G77" s="191"/>
      <c r="H77" s="53">
        <f>SUM(H68:H76)</f>
        <v>0</v>
      </c>
    </row>
    <row r="80" spans="1:9" ht="25.5" customHeight="1">
      <c r="A80" s="159" t="s">
        <v>18</v>
      </c>
      <c r="B80" s="132" t="s">
        <v>68</v>
      </c>
      <c r="C80" s="133"/>
      <c r="D80" s="133"/>
      <c r="E80" s="133"/>
      <c r="F80" s="133"/>
      <c r="G80" s="133"/>
      <c r="H80" s="133"/>
      <c r="I80" s="133"/>
    </row>
    <row r="81" spans="1:9" ht="12.75" customHeight="1">
      <c r="A81" s="159"/>
      <c r="B81" s="152" t="s">
        <v>71</v>
      </c>
      <c r="C81" s="152"/>
      <c r="D81" s="152"/>
      <c r="E81" s="152"/>
      <c r="F81" s="152"/>
      <c r="G81" s="152"/>
      <c r="H81" s="152"/>
      <c r="I81" s="9"/>
    </row>
    <row r="82" spans="1:9" ht="2.25" customHeight="1">
      <c r="A82" s="24"/>
      <c r="B82" s="23"/>
      <c r="C82" s="23"/>
      <c r="D82" s="195"/>
      <c r="E82" s="195"/>
      <c r="F82" s="195"/>
      <c r="G82" s="195"/>
      <c r="H82" s="195"/>
      <c r="I82" s="9"/>
    </row>
    <row r="83" spans="3:9" ht="2.25" customHeight="1">
      <c r="C83" s="9"/>
      <c r="D83" s="198" t="s">
        <v>26</v>
      </c>
      <c r="E83" s="199"/>
      <c r="F83" s="85"/>
      <c r="G83" s="85"/>
      <c r="H83" s="85"/>
      <c r="I83" s="86"/>
    </row>
    <row r="84" spans="3:9" ht="15" customHeight="1">
      <c r="C84" s="9"/>
      <c r="D84" s="200"/>
      <c r="E84" s="122"/>
      <c r="F84" s="196" t="s">
        <v>7</v>
      </c>
      <c r="G84" s="196"/>
      <c r="H84" s="196" t="s">
        <v>8</v>
      </c>
      <c r="I84" s="196"/>
    </row>
    <row r="85" spans="4:9" s="39" customFormat="1" ht="13.5" customHeight="1">
      <c r="D85" s="201" t="str">
        <f>"("&amp;H$58&amp;"人)"</f>
        <v>(人)</v>
      </c>
      <c r="E85" s="193"/>
      <c r="F85" s="202" t="str">
        <f>"("&amp;H$60&amp;"人)"</f>
        <v>(人)</v>
      </c>
      <c r="G85" s="203"/>
      <c r="H85" s="197" t="str">
        <f>"("&amp;H$62&amp;"人)"</f>
        <v>(人)</v>
      </c>
      <c r="I85" s="197"/>
    </row>
    <row r="86" spans="2:10" ht="27" customHeight="1">
      <c r="B86" s="135" t="s">
        <v>154</v>
      </c>
      <c r="C86" s="136"/>
      <c r="D86" s="54"/>
      <c r="E86" s="96" t="s">
        <v>1</v>
      </c>
      <c r="F86" s="56"/>
      <c r="G86" s="96" t="s">
        <v>1</v>
      </c>
      <c r="H86" s="61">
        <f>IF(F86="","",IF(D86="","",D86-F86))</f>
      </c>
      <c r="I86" s="12" t="s">
        <v>1</v>
      </c>
      <c r="J86" s="77"/>
    </row>
    <row r="87" spans="2:10" s="4" customFormat="1" ht="27" customHeight="1">
      <c r="B87" s="101" t="s">
        <v>19</v>
      </c>
      <c r="C87" s="99"/>
      <c r="D87" s="55"/>
      <c r="E87" s="12" t="s">
        <v>1</v>
      </c>
      <c r="F87" s="57"/>
      <c r="G87" s="12" t="s">
        <v>1</v>
      </c>
      <c r="H87" s="59">
        <f aca="true" t="shared" si="0" ref="H87:H98">IF(F87="","",IF(D87="","",D87-F87))</f>
      </c>
      <c r="I87" s="12" t="s">
        <v>1</v>
      </c>
      <c r="J87" s="77"/>
    </row>
    <row r="88" spans="2:10" ht="27" customHeight="1">
      <c r="B88" s="97" t="s">
        <v>153</v>
      </c>
      <c r="C88" s="98"/>
      <c r="D88" s="55"/>
      <c r="E88" s="12" t="s">
        <v>1</v>
      </c>
      <c r="F88" s="57"/>
      <c r="G88" s="12" t="s">
        <v>1</v>
      </c>
      <c r="H88" s="59">
        <f t="shared" si="0"/>
      </c>
      <c r="I88" s="12" t="s">
        <v>1</v>
      </c>
      <c r="J88" s="77"/>
    </row>
    <row r="89" spans="2:10" s="4" customFormat="1" ht="27" customHeight="1">
      <c r="B89" s="101" t="s">
        <v>20</v>
      </c>
      <c r="C89" s="99"/>
      <c r="D89" s="55"/>
      <c r="E89" s="12" t="s">
        <v>1</v>
      </c>
      <c r="F89" s="57"/>
      <c r="G89" s="12" t="s">
        <v>1</v>
      </c>
      <c r="H89" s="59">
        <f t="shared" si="0"/>
      </c>
      <c r="I89" s="12" t="s">
        <v>1</v>
      </c>
      <c r="J89" s="77"/>
    </row>
    <row r="90" spans="2:10" ht="27" customHeight="1">
      <c r="B90" s="97" t="s">
        <v>152</v>
      </c>
      <c r="C90" s="98"/>
      <c r="D90" s="55"/>
      <c r="E90" s="12" t="s">
        <v>1</v>
      </c>
      <c r="F90" s="57"/>
      <c r="G90" s="12" t="s">
        <v>1</v>
      </c>
      <c r="H90" s="59">
        <f t="shared" si="0"/>
      </c>
      <c r="I90" s="12" t="s">
        <v>1</v>
      </c>
      <c r="J90" s="77"/>
    </row>
    <row r="91" spans="2:10" s="4" customFormat="1" ht="27" customHeight="1">
      <c r="B91" s="101" t="s">
        <v>21</v>
      </c>
      <c r="C91" s="99"/>
      <c r="D91" s="55"/>
      <c r="E91" s="12" t="s">
        <v>1</v>
      </c>
      <c r="F91" s="57"/>
      <c r="G91" s="12" t="s">
        <v>1</v>
      </c>
      <c r="H91" s="59">
        <f t="shared" si="0"/>
      </c>
      <c r="I91" s="12" t="s">
        <v>1</v>
      </c>
      <c r="J91" s="77"/>
    </row>
    <row r="92" spans="2:10" s="4" customFormat="1" ht="27" customHeight="1">
      <c r="B92" s="101" t="s">
        <v>22</v>
      </c>
      <c r="C92" s="99"/>
      <c r="D92" s="55"/>
      <c r="E92" s="12" t="s">
        <v>1</v>
      </c>
      <c r="F92" s="57"/>
      <c r="G92" s="12" t="s">
        <v>1</v>
      </c>
      <c r="H92" s="59">
        <f t="shared" si="0"/>
      </c>
      <c r="I92" s="12" t="s">
        <v>1</v>
      </c>
      <c r="J92" s="77"/>
    </row>
    <row r="93" spans="2:10" ht="27" customHeight="1">
      <c r="B93" s="97" t="s">
        <v>151</v>
      </c>
      <c r="C93" s="98"/>
      <c r="D93" s="55"/>
      <c r="E93" s="12" t="s">
        <v>1</v>
      </c>
      <c r="F93" s="57"/>
      <c r="G93" s="12" t="s">
        <v>1</v>
      </c>
      <c r="H93" s="59">
        <f t="shared" si="0"/>
      </c>
      <c r="I93" s="12" t="s">
        <v>1</v>
      </c>
      <c r="J93" s="77"/>
    </row>
    <row r="94" spans="2:10" s="4" customFormat="1" ht="27" customHeight="1">
      <c r="B94" s="168" t="s">
        <v>150</v>
      </c>
      <c r="C94" s="169"/>
      <c r="D94" s="55"/>
      <c r="E94" s="12" t="s">
        <v>1</v>
      </c>
      <c r="F94" s="57"/>
      <c r="G94" s="12" t="s">
        <v>1</v>
      </c>
      <c r="H94" s="59">
        <f t="shared" si="0"/>
      </c>
      <c r="I94" s="12" t="s">
        <v>1</v>
      </c>
      <c r="J94" s="77"/>
    </row>
    <row r="95" spans="2:10" s="4" customFormat="1" ht="27" customHeight="1">
      <c r="B95" s="101" t="s">
        <v>23</v>
      </c>
      <c r="C95" s="99"/>
      <c r="D95" s="55"/>
      <c r="E95" s="12" t="s">
        <v>1</v>
      </c>
      <c r="F95" s="57"/>
      <c r="G95" s="12" t="s">
        <v>1</v>
      </c>
      <c r="H95" s="59">
        <f t="shared" si="0"/>
      </c>
      <c r="I95" s="12" t="s">
        <v>1</v>
      </c>
      <c r="J95" s="77"/>
    </row>
    <row r="96" spans="2:10" s="4" customFormat="1" ht="27" customHeight="1">
      <c r="B96" s="101" t="s">
        <v>24</v>
      </c>
      <c r="C96" s="99"/>
      <c r="D96" s="55"/>
      <c r="E96" s="12" t="s">
        <v>1</v>
      </c>
      <c r="F96" s="57"/>
      <c r="G96" s="12" t="s">
        <v>1</v>
      </c>
      <c r="H96" s="59">
        <f t="shared" si="0"/>
      </c>
      <c r="I96" s="12" t="s">
        <v>1</v>
      </c>
      <c r="J96" s="77"/>
    </row>
    <row r="97" spans="2:10" s="4" customFormat="1" ht="27" customHeight="1">
      <c r="B97" s="101" t="s">
        <v>25</v>
      </c>
      <c r="C97" s="99"/>
      <c r="D97" s="55"/>
      <c r="E97" s="12" t="s">
        <v>1</v>
      </c>
      <c r="F97" s="57"/>
      <c r="G97" s="12" t="s">
        <v>1</v>
      </c>
      <c r="H97" s="59">
        <f t="shared" si="0"/>
      </c>
      <c r="I97" s="12" t="s">
        <v>1</v>
      </c>
      <c r="J97" s="77"/>
    </row>
    <row r="98" spans="2:10" s="4" customFormat="1" ht="27" customHeight="1">
      <c r="B98" s="101" t="s">
        <v>123</v>
      </c>
      <c r="C98" s="99"/>
      <c r="D98" s="55"/>
      <c r="E98" s="12" t="s">
        <v>1</v>
      </c>
      <c r="F98" s="57"/>
      <c r="G98" s="12" t="s">
        <v>1</v>
      </c>
      <c r="H98" s="59">
        <f t="shared" si="0"/>
      </c>
      <c r="I98" s="12" t="s">
        <v>1</v>
      </c>
      <c r="J98" s="77"/>
    </row>
    <row r="99" spans="2:9" s="4" customFormat="1" ht="27" customHeight="1">
      <c r="B99" s="123" t="s">
        <v>155</v>
      </c>
      <c r="C99" s="123"/>
      <c r="D99" s="62">
        <f>SUM(D86:D98)</f>
        <v>0</v>
      </c>
      <c r="E99" s="12" t="s">
        <v>1</v>
      </c>
      <c r="F99" s="62">
        <f>SUM(F86:F98)</f>
        <v>0</v>
      </c>
      <c r="G99" s="12" t="s">
        <v>1</v>
      </c>
      <c r="H99" s="60">
        <f>SUM(H86:H98)</f>
        <v>0</v>
      </c>
      <c r="I99" s="12" t="s">
        <v>1</v>
      </c>
    </row>
    <row r="100" spans="2:9" s="4" customFormat="1" ht="27" customHeight="1">
      <c r="B100" s="14"/>
      <c r="C100" s="14"/>
      <c r="D100" s="116">
        <f>IF(D99&gt;H58,"↑合計が問３の回答を上回ります",IF(D99&lt;H58,"↑合計が問３の回答を下回ります",""))</f>
      </c>
      <c r="E100" s="116"/>
      <c r="F100" s="116">
        <f>IF(F99&gt;H60,"↑合計が問３の回答を上回ります",IF(F99&lt;H60,"↑合計が問３の回答を下回ります",""))</f>
      </c>
      <c r="G100" s="116"/>
      <c r="H100" s="134" t="str">
        <f>IF(H99&gt;H62,"↑合計が問３の回答を上回ります",IF(H99&lt;H62,"↑合計が問３の回答を下回ります",""))</f>
        <v>↑合計が問３の回答を下回ります</v>
      </c>
      <c r="I100" s="134"/>
    </row>
    <row r="101" ht="4.5" customHeight="1"/>
    <row r="102" spans="1:9" ht="36" customHeight="1">
      <c r="A102" s="20" t="s">
        <v>27</v>
      </c>
      <c r="B102" s="139" t="s">
        <v>83</v>
      </c>
      <c r="C102" s="140"/>
      <c r="D102" s="140"/>
      <c r="E102" s="140"/>
      <c r="F102" s="140"/>
      <c r="G102" s="140"/>
      <c r="H102" s="140"/>
      <c r="I102" s="140"/>
    </row>
    <row r="103" spans="1:9" ht="6" customHeight="1">
      <c r="A103" s="24"/>
      <c r="B103" s="25"/>
      <c r="C103" s="13"/>
      <c r="D103" s="13"/>
      <c r="E103" s="13"/>
      <c r="F103" s="13"/>
      <c r="G103" s="13"/>
      <c r="H103" s="13"/>
      <c r="I103" s="13"/>
    </row>
    <row r="104" spans="1:9" ht="6" customHeight="1">
      <c r="A104" s="4"/>
      <c r="B104" s="13"/>
      <c r="C104" s="13"/>
      <c r="D104" s="173" t="s">
        <v>26</v>
      </c>
      <c r="E104" s="174"/>
      <c r="F104" s="63"/>
      <c r="G104" s="63"/>
      <c r="H104" s="63"/>
      <c r="I104" s="64"/>
    </row>
    <row r="105" spans="4:9" ht="13.5" customHeight="1">
      <c r="D105" s="175"/>
      <c r="E105" s="176"/>
      <c r="F105" s="172" t="s">
        <v>7</v>
      </c>
      <c r="G105" s="172"/>
      <c r="H105" s="172" t="s">
        <v>8</v>
      </c>
      <c r="I105" s="172"/>
    </row>
    <row r="106" spans="4:9" s="40" customFormat="1" ht="15" customHeight="1">
      <c r="D106" s="192" t="str">
        <f>"("&amp;H$58&amp;"人)"</f>
        <v>(人)</v>
      </c>
      <c r="E106" s="193"/>
      <c r="F106" s="202" t="str">
        <f>"("&amp;H$60&amp;"人)"</f>
        <v>(人)</v>
      </c>
      <c r="G106" s="203"/>
      <c r="H106" s="197" t="str">
        <f>"("&amp;H$62&amp;"人)"</f>
        <v>(人)</v>
      </c>
      <c r="I106" s="197"/>
    </row>
    <row r="107" spans="2:10" ht="27" customHeight="1">
      <c r="B107" s="141" t="s">
        <v>28</v>
      </c>
      <c r="C107" s="142"/>
      <c r="D107" s="50"/>
      <c r="E107" s="96" t="s">
        <v>1</v>
      </c>
      <c r="F107" s="65"/>
      <c r="G107" s="96" t="s">
        <v>1</v>
      </c>
      <c r="H107" s="61">
        <f>IF(F107="","",IF(D107="","",D107-F107))</f>
      </c>
      <c r="I107" s="12" t="s">
        <v>1</v>
      </c>
      <c r="J107" s="119"/>
    </row>
    <row r="108" spans="2:10" ht="27" customHeight="1">
      <c r="B108" s="135" t="s">
        <v>126</v>
      </c>
      <c r="C108" s="142"/>
      <c r="D108" s="51"/>
      <c r="E108" s="12" t="s">
        <v>1</v>
      </c>
      <c r="F108" s="57"/>
      <c r="G108" s="12" t="s">
        <v>1</v>
      </c>
      <c r="H108" s="60">
        <f>IF(F108="","",IF(D108="","",D108-F108))</f>
      </c>
      <c r="I108" s="12" t="s">
        <v>1</v>
      </c>
      <c r="J108" s="119"/>
    </row>
    <row r="109" spans="2:10" ht="27" customHeight="1">
      <c r="B109" s="144" t="s">
        <v>127</v>
      </c>
      <c r="C109" s="171"/>
      <c r="D109" s="51"/>
      <c r="E109" s="12" t="s">
        <v>1</v>
      </c>
      <c r="F109" s="57"/>
      <c r="G109" s="12" t="s">
        <v>1</v>
      </c>
      <c r="H109" s="60">
        <f>IF(F109="","",IF(D109="","",D109-F109))</f>
      </c>
      <c r="I109" s="12" t="s">
        <v>1</v>
      </c>
      <c r="J109" s="119"/>
    </row>
    <row r="110" spans="2:10" ht="27" customHeight="1">
      <c r="B110" s="144" t="s">
        <v>128</v>
      </c>
      <c r="C110" s="171"/>
      <c r="D110" s="52"/>
      <c r="E110" s="12" t="s">
        <v>1</v>
      </c>
      <c r="F110" s="58"/>
      <c r="G110" s="12" t="s">
        <v>1</v>
      </c>
      <c r="H110" s="60">
        <f>IF(F110="","",IF(D110="","",D110-F110))</f>
      </c>
      <c r="I110" s="12" t="s">
        <v>1</v>
      </c>
      <c r="J110" s="119"/>
    </row>
    <row r="111" spans="2:10" ht="26.25" customHeight="1">
      <c r="B111" s="123" t="s">
        <v>70</v>
      </c>
      <c r="C111" s="123"/>
      <c r="D111" s="62">
        <f>SUM(D107:D110)</f>
        <v>0</v>
      </c>
      <c r="E111" s="12" t="s">
        <v>30</v>
      </c>
      <c r="F111" s="62">
        <f>SUM(F107:F110)</f>
        <v>0</v>
      </c>
      <c r="G111" s="12" t="s">
        <v>30</v>
      </c>
      <c r="H111" s="60">
        <f>SUM(H107:H110)</f>
        <v>0</v>
      </c>
      <c r="I111" s="12"/>
      <c r="J111" s="119"/>
    </row>
    <row r="112" spans="3:9" ht="30.75" customHeight="1">
      <c r="C112" s="15"/>
      <c r="D112" s="116">
        <f>IF(D111&gt;H58,"↑合計が問３の回答を上回ります",IF(D111&lt;H58,"↑合計が問３の回答を下回ります",""))</f>
      </c>
      <c r="E112" s="116"/>
      <c r="F112" s="116">
        <f>IF(F111&gt;H60,"↑合計が問３の回答を上回ります",IF(F111&lt;H60,"↑合計が問３の回答を下回ります",""))</f>
      </c>
      <c r="G112" s="116"/>
      <c r="H112" s="116" t="str">
        <f>IF(H111&gt;H62,"↑合計が問３の回答を上回ります",IF(H111&lt;H62,"↑合計が問３の回答を下回ります",""))</f>
        <v>↑合計が問３の回答を下回ります</v>
      </c>
      <c r="I112" s="116"/>
    </row>
    <row r="113" ht="9" customHeight="1"/>
    <row r="114" ht="24" customHeight="1">
      <c r="A114" s="16" t="s">
        <v>51</v>
      </c>
    </row>
    <row r="115" ht="9.75" customHeight="1">
      <c r="A115" s="16"/>
    </row>
    <row r="116" spans="1:9" ht="28.5" customHeight="1">
      <c r="A116" s="20" t="s">
        <v>29</v>
      </c>
      <c r="B116" s="132" t="s">
        <v>72</v>
      </c>
      <c r="C116" s="133"/>
      <c r="D116" s="133"/>
      <c r="E116" s="133"/>
      <c r="F116" s="133"/>
      <c r="G116" s="133"/>
      <c r="H116" s="133"/>
      <c r="I116" s="133"/>
    </row>
    <row r="117" spans="4:6" ht="2.25" customHeight="1">
      <c r="D117" s="42"/>
      <c r="F117" s="42"/>
    </row>
    <row r="118" ht="17.25" customHeight="1">
      <c r="H118" s="87" t="s">
        <v>34</v>
      </c>
    </row>
    <row r="119" spans="2:9" ht="27" customHeight="1">
      <c r="B119" s="170" t="s">
        <v>31</v>
      </c>
      <c r="C119" s="171"/>
      <c r="D119" s="18"/>
      <c r="E119" s="18"/>
      <c r="F119" s="18"/>
      <c r="G119" s="66"/>
      <c r="H119" s="50"/>
      <c r="I119" s="12" t="s">
        <v>1</v>
      </c>
    </row>
    <row r="120" spans="2:9" ht="27" customHeight="1">
      <c r="B120" s="170" t="s">
        <v>32</v>
      </c>
      <c r="C120" s="171"/>
      <c r="D120" s="18"/>
      <c r="E120" s="18"/>
      <c r="F120" s="18"/>
      <c r="G120" s="66"/>
      <c r="H120" s="51"/>
      <c r="I120" s="12" t="s">
        <v>1</v>
      </c>
    </row>
    <row r="121" spans="2:9" ht="27" customHeight="1">
      <c r="B121" s="170" t="s">
        <v>33</v>
      </c>
      <c r="C121" s="171"/>
      <c r="D121" s="18"/>
      <c r="E121" s="18"/>
      <c r="F121" s="18"/>
      <c r="G121" s="66"/>
      <c r="H121" s="52"/>
      <c r="I121" s="12" t="s">
        <v>1</v>
      </c>
    </row>
    <row r="122" ht="21" customHeight="1"/>
    <row r="123" spans="1:8" ht="43.5" customHeight="1">
      <c r="A123" s="20" t="s">
        <v>35</v>
      </c>
      <c r="B123" s="132" t="s">
        <v>73</v>
      </c>
      <c r="C123" s="133"/>
      <c r="D123" s="133"/>
      <c r="E123" s="133"/>
      <c r="F123" s="133"/>
      <c r="G123" s="133"/>
      <c r="H123" s="133"/>
    </row>
    <row r="124" ht="4.5" customHeight="1">
      <c r="H124" s="42"/>
    </row>
    <row r="125" ht="12.75">
      <c r="C125" s="87" t="s">
        <v>54</v>
      </c>
    </row>
    <row r="126" spans="2:8" ht="27" customHeight="1">
      <c r="B126" s="88" t="s">
        <v>36</v>
      </c>
      <c r="C126" s="48"/>
      <c r="D126" s="12" t="s">
        <v>1</v>
      </c>
      <c r="E126" s="120"/>
      <c r="F126" s="121"/>
      <c r="G126" s="121"/>
      <c r="H126" s="121"/>
    </row>
    <row r="127" spans="1:8" ht="25.5" customHeight="1">
      <c r="A127" s="188" t="str">
        <f>IF(H58&gt;0,"Ａ・Ｂの合計が問３の回答（"&amp;H58&amp;"人）と合うようにご記入下さい","Ａ・Ｂの合計が問３の男女計と合うようにご記入下さい")</f>
        <v>Ａ・Ｂの合計が問３の男女計と合うようにご記入下さい</v>
      </c>
      <c r="B127" s="194" t="str">
        <f>IF(C$126+C$138&gt;H$58,"「A.時給・日給」+「B.月給」（"&amp;C126+C138&amp;"人）が問３の回答（"&amp;H$58&amp;"人）を超えています","「A.時給・日給」+「B.月給」（"&amp;C126+C138&amp;"人）が問３の回答（"&amp;H$58&amp;"人）を下回ります")</f>
        <v>「A.時給・日給」+「B.月給」（0人）が問３の回答（人）を下回ります</v>
      </c>
      <c r="C127" s="161"/>
      <c r="D127" s="12"/>
      <c r="E127" s="17"/>
      <c r="F127" s="17"/>
      <c r="G127" s="17"/>
      <c r="H127" s="3"/>
    </row>
    <row r="128" spans="1:8" ht="12.75" customHeight="1">
      <c r="A128" s="189"/>
      <c r="D128" s="122" t="s">
        <v>45</v>
      </c>
      <c r="E128" s="122"/>
      <c r="F128" s="122"/>
      <c r="G128" s="122"/>
      <c r="H128" s="3"/>
    </row>
    <row r="129" spans="1:10" ht="24" customHeight="1">
      <c r="A129" s="189"/>
      <c r="B129" s="7"/>
      <c r="D129" s="81" t="s">
        <v>131</v>
      </c>
      <c r="E129" s="18"/>
      <c r="F129" s="18"/>
      <c r="G129" s="66"/>
      <c r="H129" s="67"/>
      <c r="I129" s="12" t="s">
        <v>1</v>
      </c>
      <c r="J129" s="178">
        <f>IF(H135&gt;C126,"①～⑥の合計が"&amp;C126&amp;"人を超えています",IF(H135&lt;C126,"①～⑥の合計が"&amp;C126&amp;"人を下回ります",""))</f>
      </c>
    </row>
    <row r="130" spans="1:10" ht="24" customHeight="1">
      <c r="A130" s="189"/>
      <c r="B130" s="7"/>
      <c r="D130" s="81" t="s">
        <v>132</v>
      </c>
      <c r="E130" s="18"/>
      <c r="F130" s="18"/>
      <c r="G130" s="66"/>
      <c r="H130" s="68"/>
      <c r="I130" s="12" t="s">
        <v>1</v>
      </c>
      <c r="J130" s="178"/>
    </row>
    <row r="131" spans="1:10" ht="24" customHeight="1">
      <c r="A131" s="189"/>
      <c r="D131" s="81" t="s">
        <v>133</v>
      </c>
      <c r="E131" s="18"/>
      <c r="F131" s="18"/>
      <c r="G131" s="66"/>
      <c r="H131" s="68"/>
      <c r="I131" s="12" t="s">
        <v>1</v>
      </c>
      <c r="J131" s="178"/>
    </row>
    <row r="132" spans="1:10" ht="24" customHeight="1">
      <c r="A132" s="189"/>
      <c r="D132" s="81" t="s">
        <v>134</v>
      </c>
      <c r="E132" s="18"/>
      <c r="F132" s="18"/>
      <c r="G132" s="66"/>
      <c r="H132" s="68"/>
      <c r="I132" s="12" t="s">
        <v>1</v>
      </c>
      <c r="J132" s="178"/>
    </row>
    <row r="133" spans="1:10" ht="24" customHeight="1">
      <c r="A133" s="189"/>
      <c r="D133" s="81" t="s">
        <v>135</v>
      </c>
      <c r="E133" s="18"/>
      <c r="F133" s="18"/>
      <c r="G133" s="66"/>
      <c r="H133" s="68"/>
      <c r="I133" s="12" t="s">
        <v>1</v>
      </c>
      <c r="J133" s="178"/>
    </row>
    <row r="134" spans="1:10" ht="24" customHeight="1">
      <c r="A134" s="189"/>
      <c r="D134" s="81" t="s">
        <v>136</v>
      </c>
      <c r="E134" s="18"/>
      <c r="F134" s="18"/>
      <c r="G134" s="66"/>
      <c r="H134" s="69"/>
      <c r="I134" s="12" t="s">
        <v>1</v>
      </c>
      <c r="J134" s="178"/>
    </row>
    <row r="135" spans="1:10" ht="27" customHeight="1">
      <c r="A135" s="189"/>
      <c r="D135" s="123" t="s">
        <v>74</v>
      </c>
      <c r="E135" s="123"/>
      <c r="F135" s="123"/>
      <c r="G135" s="123"/>
      <c r="H135" s="53">
        <f>SUM(H129:H134)</f>
        <v>0</v>
      </c>
      <c r="I135" s="12" t="s">
        <v>1</v>
      </c>
      <c r="J135" s="178"/>
    </row>
    <row r="136" spans="1:9" ht="7.5" customHeight="1">
      <c r="A136" s="189"/>
      <c r="D136" s="177"/>
      <c r="E136" s="177"/>
      <c r="F136" s="177"/>
      <c r="G136" s="177"/>
      <c r="H136" s="177"/>
      <c r="I136" s="12"/>
    </row>
    <row r="137" spans="1:3" ht="13.5" customHeight="1">
      <c r="A137" s="190"/>
      <c r="C137" s="87" t="s">
        <v>54</v>
      </c>
    </row>
    <row r="138" spans="2:8" ht="27.75" customHeight="1">
      <c r="B138" s="88" t="s">
        <v>37</v>
      </c>
      <c r="C138" s="48"/>
      <c r="D138" s="12" t="s">
        <v>1</v>
      </c>
      <c r="E138" s="160"/>
      <c r="F138" s="160"/>
      <c r="G138" s="160"/>
      <c r="H138" s="160"/>
    </row>
    <row r="139" spans="2:7" ht="30.75" customHeight="1">
      <c r="B139" s="161" t="str">
        <f>IF(C$126+C$138&gt;H$58,"「A.時給・日給」+「B.月給」（"&amp;C126+C138&amp;"人）が問３の回答（"&amp;H$58&amp;"人）を超えています","「A.時給・日給」+「B.月給」（"&amp;C126+C138&amp;"人）が問３の回答（"&amp;H$58&amp;"人）を下回ります")</f>
        <v>「A.時給・日給」+「B.月給」（0人）が問３の回答（人）を下回ります</v>
      </c>
      <c r="C139" s="161"/>
      <c r="D139" s="138" t="s">
        <v>46</v>
      </c>
      <c r="E139" s="138"/>
      <c r="F139" s="138"/>
      <c r="G139" s="138"/>
    </row>
    <row r="140" spans="4:10" ht="24" customHeight="1">
      <c r="D140" s="81" t="s">
        <v>39</v>
      </c>
      <c r="E140" s="89"/>
      <c r="F140" s="89"/>
      <c r="G140" s="82"/>
      <c r="H140" s="67"/>
      <c r="I140" s="12" t="s">
        <v>1</v>
      </c>
      <c r="J140" s="178">
        <f>IF(H147&gt;C138,"①～⑦の合計が"&amp;C138&amp;"人を超えています",IF(H147&lt;C138,"①～⑦の合計が"&amp;C138&amp;"人を下回ります",""))</f>
      </c>
    </row>
    <row r="141" spans="4:10" ht="24" customHeight="1">
      <c r="D141" s="81" t="s">
        <v>38</v>
      </c>
      <c r="E141" s="89"/>
      <c r="F141" s="89"/>
      <c r="G141" s="82"/>
      <c r="H141" s="68"/>
      <c r="I141" s="12" t="s">
        <v>1</v>
      </c>
      <c r="J141" s="178"/>
    </row>
    <row r="142" spans="4:10" ht="24" customHeight="1">
      <c r="D142" s="81" t="s">
        <v>44</v>
      </c>
      <c r="E142" s="89"/>
      <c r="F142" s="89"/>
      <c r="G142" s="82"/>
      <c r="H142" s="68"/>
      <c r="I142" s="12" t="s">
        <v>1</v>
      </c>
      <c r="J142" s="178"/>
    </row>
    <row r="143" spans="4:10" ht="24" customHeight="1">
      <c r="D143" s="81" t="s">
        <v>43</v>
      </c>
      <c r="E143" s="89"/>
      <c r="F143" s="89"/>
      <c r="G143" s="82"/>
      <c r="H143" s="68"/>
      <c r="I143" s="12" t="s">
        <v>1</v>
      </c>
      <c r="J143" s="178"/>
    </row>
    <row r="144" spans="4:10" ht="24" customHeight="1">
      <c r="D144" s="81" t="s">
        <v>42</v>
      </c>
      <c r="E144" s="89"/>
      <c r="F144" s="89"/>
      <c r="G144" s="82"/>
      <c r="H144" s="68"/>
      <c r="I144" s="12" t="s">
        <v>1</v>
      </c>
      <c r="J144" s="178"/>
    </row>
    <row r="145" spans="2:10" ht="24" customHeight="1">
      <c r="B145" s="7"/>
      <c r="D145" s="81" t="s">
        <v>41</v>
      </c>
      <c r="E145" s="89"/>
      <c r="F145" s="89"/>
      <c r="G145" s="82"/>
      <c r="H145" s="68"/>
      <c r="I145" s="12" t="s">
        <v>1</v>
      </c>
      <c r="J145" s="178"/>
    </row>
    <row r="146" spans="4:10" ht="24" customHeight="1">
      <c r="D146" s="81" t="s">
        <v>40</v>
      </c>
      <c r="E146" s="89"/>
      <c r="F146" s="89"/>
      <c r="G146" s="82"/>
      <c r="H146" s="69"/>
      <c r="I146" s="12" t="s">
        <v>1</v>
      </c>
      <c r="J146" s="178"/>
    </row>
    <row r="147" spans="4:10" ht="27" customHeight="1">
      <c r="D147" s="123" t="s">
        <v>75</v>
      </c>
      <c r="E147" s="123"/>
      <c r="F147" s="123"/>
      <c r="G147" s="123"/>
      <c r="H147" s="53">
        <f>SUM(H140:H146)</f>
        <v>0</v>
      </c>
      <c r="I147" s="12" t="s">
        <v>1</v>
      </c>
      <c r="J147" s="178"/>
    </row>
    <row r="148" spans="3:8" ht="15.75" customHeight="1">
      <c r="C148" s="11"/>
      <c r="D148" s="177"/>
      <c r="E148" s="177"/>
      <c r="F148" s="177"/>
      <c r="G148" s="177"/>
      <c r="H148" s="177"/>
    </row>
    <row r="149" spans="1:9" ht="28.5" customHeight="1">
      <c r="A149" s="159" t="s">
        <v>47</v>
      </c>
      <c r="B149" s="117" t="s">
        <v>76</v>
      </c>
      <c r="C149" s="118"/>
      <c r="D149" s="118"/>
      <c r="E149" s="118"/>
      <c r="F149" s="118"/>
      <c r="G149" s="118"/>
      <c r="H149" s="118"/>
      <c r="I149" s="118"/>
    </row>
    <row r="150" spans="1:9" ht="12.75" customHeight="1">
      <c r="A150" s="159"/>
      <c r="B150" s="152" t="str">
        <f>IF(H$58=0,"※Ａ＋Ｂが問３の回答と合うようにご記入下さい。","※Ａ＋Ｂが問３の回答（"&amp;H$58&amp;"人）と合うようにご記入下さい。")</f>
        <v>※Ａ＋Ｂが問３の回答と合うようにご記入下さい。</v>
      </c>
      <c r="C150" s="152"/>
      <c r="D150" s="152"/>
      <c r="E150" s="152"/>
      <c r="F150" s="152"/>
      <c r="G150" s="152"/>
      <c r="H150" s="152"/>
      <c r="I150" s="9"/>
    </row>
    <row r="151" spans="1:9" ht="3" customHeight="1">
      <c r="A151" s="24"/>
      <c r="B151" s="23"/>
      <c r="C151" s="41"/>
      <c r="D151" s="23"/>
      <c r="E151" s="23"/>
      <c r="F151" s="23"/>
      <c r="G151" s="23"/>
      <c r="H151" s="23"/>
      <c r="I151" s="9"/>
    </row>
    <row r="152" spans="8:10" ht="18" customHeight="1">
      <c r="H152" s="87" t="s">
        <v>50</v>
      </c>
      <c r="J152" s="115" t="str">
        <f>IF(H155&gt;H58,"合計が"&amp;H58&amp;"人を超えています","合計が"&amp;H58&amp;"人を下回ります")</f>
        <v>合計が人を下回ります</v>
      </c>
    </row>
    <row r="153" spans="4:10" ht="27" customHeight="1">
      <c r="D153" s="112" t="s">
        <v>48</v>
      </c>
      <c r="E153" s="113"/>
      <c r="F153" s="113"/>
      <c r="G153" s="114"/>
      <c r="H153" s="67"/>
      <c r="I153" s="12" t="s">
        <v>1</v>
      </c>
      <c r="J153" s="115"/>
    </row>
    <row r="154" spans="4:10" ht="27" customHeight="1">
      <c r="D154" s="112" t="s">
        <v>49</v>
      </c>
      <c r="E154" s="113"/>
      <c r="F154" s="113"/>
      <c r="G154" s="114"/>
      <c r="H154" s="69"/>
      <c r="I154" s="12" t="s">
        <v>1</v>
      </c>
      <c r="J154" s="115"/>
    </row>
    <row r="155" spans="4:10" ht="27" customHeight="1">
      <c r="D155" s="123" t="s">
        <v>79</v>
      </c>
      <c r="E155" s="123"/>
      <c r="F155" s="123"/>
      <c r="G155" s="123"/>
      <c r="H155" s="53">
        <f>H153+H154</f>
        <v>0</v>
      </c>
      <c r="I155" s="12" t="s">
        <v>1</v>
      </c>
      <c r="J155" s="115"/>
    </row>
    <row r="156" spans="4:8" ht="12" customHeight="1">
      <c r="D156" s="137"/>
      <c r="E156" s="137"/>
      <c r="F156" s="137"/>
      <c r="G156" s="137"/>
      <c r="H156" s="137"/>
    </row>
    <row r="157" ht="24" customHeight="1">
      <c r="A157" s="16" t="s">
        <v>52</v>
      </c>
    </row>
    <row r="158" ht="5.25" customHeight="1"/>
    <row r="159" spans="1:9" ht="12.75">
      <c r="A159" s="159" t="s">
        <v>53</v>
      </c>
      <c r="B159" s="117" t="s">
        <v>77</v>
      </c>
      <c r="C159" s="118"/>
      <c r="D159" s="118"/>
      <c r="E159" s="118"/>
      <c r="F159" s="118"/>
      <c r="G159" s="118"/>
      <c r="H159" s="118"/>
      <c r="I159" s="118"/>
    </row>
    <row r="160" spans="1:9" ht="12.75">
      <c r="A160" s="159"/>
      <c r="B160" s="118"/>
      <c r="C160" s="118"/>
      <c r="D160" s="118"/>
      <c r="E160" s="118"/>
      <c r="F160" s="118"/>
      <c r="G160" s="118"/>
      <c r="H160" s="118"/>
      <c r="I160" s="118"/>
    </row>
    <row r="161" spans="1:9" ht="13.5" customHeight="1">
      <c r="A161" s="159"/>
      <c r="B161" s="152" t="str">
        <f>IF(H$58=0,"※合計が問３の回答と合うようにご記入下さい。","※合計が問３の回答（"&amp;H$58&amp;"人）と合うようにご記入下さい。")</f>
        <v>※合計が問３の回答と合うようにご記入下さい。</v>
      </c>
      <c r="C161" s="152"/>
      <c r="D161" s="152"/>
      <c r="E161" s="152"/>
      <c r="F161" s="152"/>
      <c r="G161" s="152"/>
      <c r="H161" s="152"/>
      <c r="I161" s="9"/>
    </row>
    <row r="162" ht="18" customHeight="1">
      <c r="H162" s="87" t="s">
        <v>54</v>
      </c>
    </row>
    <row r="163" spans="3:10" ht="27" customHeight="1">
      <c r="C163" s="109" t="s">
        <v>137</v>
      </c>
      <c r="D163" s="110"/>
      <c r="E163" s="110"/>
      <c r="F163" s="110"/>
      <c r="G163" s="111"/>
      <c r="H163" s="67"/>
      <c r="I163" s="12" t="s">
        <v>1</v>
      </c>
      <c r="J163" s="115" t="str">
        <f>IF(H170&gt;H58,"合計が"&amp;H58&amp;"人を超えています","合計が"&amp;H58&amp;"人を下回ります")</f>
        <v>合計が人を下回ります</v>
      </c>
    </row>
    <row r="164" spans="3:10" ht="27" customHeight="1">
      <c r="C164" s="109" t="s">
        <v>138</v>
      </c>
      <c r="D164" s="110"/>
      <c r="E164" s="110"/>
      <c r="F164" s="110"/>
      <c r="G164" s="111"/>
      <c r="H164" s="70"/>
      <c r="I164" s="12" t="s">
        <v>1</v>
      </c>
      <c r="J164" s="115"/>
    </row>
    <row r="165" spans="3:10" ht="27" customHeight="1">
      <c r="C165" s="109" t="s">
        <v>139</v>
      </c>
      <c r="D165" s="110"/>
      <c r="E165" s="110"/>
      <c r="F165" s="110"/>
      <c r="G165" s="111"/>
      <c r="H165" s="68"/>
      <c r="I165" s="12" t="s">
        <v>1</v>
      </c>
      <c r="J165" s="115"/>
    </row>
    <row r="166" spans="3:10" ht="27" customHeight="1">
      <c r="C166" s="109" t="s">
        <v>140</v>
      </c>
      <c r="D166" s="110"/>
      <c r="E166" s="110"/>
      <c r="F166" s="110"/>
      <c r="G166" s="111"/>
      <c r="H166" s="68"/>
      <c r="I166" s="12" t="s">
        <v>1</v>
      </c>
      <c r="J166" s="115"/>
    </row>
    <row r="167" spans="3:10" ht="27" customHeight="1">
      <c r="C167" s="109" t="s">
        <v>141</v>
      </c>
      <c r="D167" s="110"/>
      <c r="E167" s="110"/>
      <c r="F167" s="110"/>
      <c r="G167" s="111"/>
      <c r="H167" s="68"/>
      <c r="I167" s="12" t="s">
        <v>1</v>
      </c>
      <c r="J167" s="115"/>
    </row>
    <row r="168" spans="3:10" ht="27" customHeight="1">
      <c r="C168" s="109" t="s">
        <v>142</v>
      </c>
      <c r="D168" s="110"/>
      <c r="E168" s="110"/>
      <c r="F168" s="110"/>
      <c r="G168" s="111"/>
      <c r="H168" s="68"/>
      <c r="I168" s="12" t="s">
        <v>1</v>
      </c>
      <c r="J168" s="115"/>
    </row>
    <row r="169" spans="3:10" ht="27" customHeight="1">
      <c r="C169" s="109" t="s">
        <v>143</v>
      </c>
      <c r="D169" s="110"/>
      <c r="E169" s="110"/>
      <c r="F169" s="110"/>
      <c r="G169" s="90"/>
      <c r="H169" s="69"/>
      <c r="I169" s="12" t="s">
        <v>1</v>
      </c>
      <c r="J169" s="115"/>
    </row>
    <row r="170" spans="3:10" ht="27" customHeight="1">
      <c r="C170" s="179"/>
      <c r="D170" s="179"/>
      <c r="E170" s="179"/>
      <c r="F170" s="122" t="s">
        <v>78</v>
      </c>
      <c r="G170" s="122"/>
      <c r="H170" s="53">
        <f>SUM(H163:H169)</f>
        <v>0</v>
      </c>
      <c r="I170" s="12" t="s">
        <v>1</v>
      </c>
      <c r="J170" s="115"/>
    </row>
    <row r="171" spans="3:10" ht="5.25" customHeight="1">
      <c r="C171" s="26"/>
      <c r="D171" s="26"/>
      <c r="E171" s="26"/>
      <c r="F171" s="2"/>
      <c r="G171" s="2"/>
      <c r="H171" s="27"/>
      <c r="I171" s="12"/>
      <c r="J171" s="29"/>
    </row>
    <row r="172" ht="6" customHeight="1"/>
    <row r="173" spans="1:9" ht="12.75">
      <c r="A173" s="159" t="s">
        <v>55</v>
      </c>
      <c r="B173" s="132" t="s">
        <v>119</v>
      </c>
      <c r="C173" s="133"/>
      <c r="D173" s="133"/>
      <c r="E173" s="133"/>
      <c r="F173" s="133"/>
      <c r="G173" s="133"/>
      <c r="H173" s="133"/>
      <c r="I173" s="133"/>
    </row>
    <row r="174" spans="1:9" ht="12.75">
      <c r="A174" s="159"/>
      <c r="B174" s="133"/>
      <c r="C174" s="133"/>
      <c r="D174" s="133"/>
      <c r="E174" s="133"/>
      <c r="F174" s="133"/>
      <c r="G174" s="133"/>
      <c r="H174" s="133"/>
      <c r="I174" s="133"/>
    </row>
    <row r="175" spans="1:9" ht="12.75">
      <c r="A175" s="159"/>
      <c r="B175" s="152" t="str">
        <f>IF(H$58=0,"※合計が問３の回答と合うようにご記入下さい。","※合計が問３の回答（"&amp;H$58&amp;"人）と合うようにご記入下さい。")</f>
        <v>※合計が問３の回答と合うようにご記入下さい。</v>
      </c>
      <c r="C175" s="152"/>
      <c r="D175" s="152"/>
      <c r="E175" s="152"/>
      <c r="F175" s="152"/>
      <c r="G175" s="152"/>
      <c r="H175" s="152"/>
      <c r="I175" s="9"/>
    </row>
    <row r="176" ht="18" customHeight="1">
      <c r="H176" s="87" t="s">
        <v>54</v>
      </c>
    </row>
    <row r="177" spans="3:10" ht="27" customHeight="1">
      <c r="C177" s="109" t="s">
        <v>137</v>
      </c>
      <c r="D177" s="110"/>
      <c r="E177" s="110"/>
      <c r="F177" s="110"/>
      <c r="G177" s="111"/>
      <c r="H177" s="67"/>
      <c r="I177" s="12" t="s">
        <v>1</v>
      </c>
      <c r="J177" s="115" t="str">
        <f>IF(H184&gt;H58,"合計が"&amp;H58&amp;"人を超えています","合計が"&amp;H58&amp;"人を下回ります")</f>
        <v>合計が人を下回ります</v>
      </c>
    </row>
    <row r="178" spans="3:10" ht="27" customHeight="1">
      <c r="C178" s="109" t="s">
        <v>144</v>
      </c>
      <c r="D178" s="110"/>
      <c r="E178" s="110"/>
      <c r="F178" s="110"/>
      <c r="G178" s="111"/>
      <c r="H178" s="70"/>
      <c r="I178" s="12" t="s">
        <v>1</v>
      </c>
      <c r="J178" s="115"/>
    </row>
    <row r="179" spans="3:10" ht="27" customHeight="1">
      <c r="C179" s="109" t="s">
        <v>56</v>
      </c>
      <c r="D179" s="110"/>
      <c r="E179" s="110"/>
      <c r="F179" s="110"/>
      <c r="G179" s="111"/>
      <c r="H179" s="68"/>
      <c r="I179" s="12" t="s">
        <v>1</v>
      </c>
      <c r="J179" s="115"/>
    </row>
    <row r="180" spans="3:10" ht="27" customHeight="1">
      <c r="C180" s="109" t="s">
        <v>57</v>
      </c>
      <c r="D180" s="110"/>
      <c r="E180" s="110"/>
      <c r="F180" s="110"/>
      <c r="G180" s="111"/>
      <c r="H180" s="68"/>
      <c r="I180" s="12" t="s">
        <v>1</v>
      </c>
      <c r="J180" s="115"/>
    </row>
    <row r="181" spans="3:10" ht="27" customHeight="1">
      <c r="C181" s="109" t="s">
        <v>58</v>
      </c>
      <c r="D181" s="110"/>
      <c r="E181" s="110"/>
      <c r="F181" s="110"/>
      <c r="G181" s="111"/>
      <c r="H181" s="68"/>
      <c r="I181" s="12" t="s">
        <v>1</v>
      </c>
      <c r="J181" s="115"/>
    </row>
    <row r="182" spans="3:10" ht="27" customHeight="1">
      <c r="C182" s="109" t="s">
        <v>59</v>
      </c>
      <c r="D182" s="110"/>
      <c r="E182" s="110"/>
      <c r="F182" s="110"/>
      <c r="G182" s="111"/>
      <c r="H182" s="68"/>
      <c r="I182" s="12" t="s">
        <v>1</v>
      </c>
      <c r="J182" s="115"/>
    </row>
    <row r="183" spans="3:10" ht="27" customHeight="1">
      <c r="C183" s="109" t="s">
        <v>60</v>
      </c>
      <c r="D183" s="110"/>
      <c r="E183" s="110"/>
      <c r="F183" s="110"/>
      <c r="G183" s="90"/>
      <c r="H183" s="69"/>
      <c r="I183" s="12" t="s">
        <v>1</v>
      </c>
      <c r="J183" s="115"/>
    </row>
    <row r="184" spans="3:10" ht="27" customHeight="1">
      <c r="C184" s="179"/>
      <c r="D184" s="179"/>
      <c r="E184" s="179"/>
      <c r="F184" s="122" t="s">
        <v>78</v>
      </c>
      <c r="G184" s="122"/>
      <c r="H184" s="53">
        <f>SUM(H177:H183)</f>
        <v>0</v>
      </c>
      <c r="I184" s="12" t="s">
        <v>1</v>
      </c>
      <c r="J184" s="115"/>
    </row>
    <row r="185" ht="13.5" customHeight="1"/>
    <row r="186" ht="24" customHeight="1">
      <c r="A186" s="16" t="s">
        <v>61</v>
      </c>
    </row>
    <row r="187" ht="6.75" customHeight="1"/>
    <row r="188" spans="1:9" ht="13.5" customHeight="1">
      <c r="A188" s="159" t="s">
        <v>62</v>
      </c>
      <c r="B188" s="102" t="s">
        <v>146</v>
      </c>
      <c r="C188" s="102"/>
      <c r="D188" s="102"/>
      <c r="E188" s="102"/>
      <c r="F188" s="102"/>
      <c r="G188" s="102"/>
      <c r="H188" s="102"/>
      <c r="I188" s="102"/>
    </row>
    <row r="189" spans="1:9" ht="15" customHeight="1">
      <c r="A189" s="159"/>
      <c r="B189" s="102"/>
      <c r="C189" s="102"/>
      <c r="D189" s="102"/>
      <c r="E189" s="102"/>
      <c r="F189" s="102"/>
      <c r="G189" s="102"/>
      <c r="H189" s="102"/>
      <c r="I189" s="102"/>
    </row>
    <row r="190" spans="2:6" ht="21.75" customHeight="1">
      <c r="B190" s="28" t="s">
        <v>80</v>
      </c>
      <c r="C190" s="10"/>
      <c r="D190" s="10"/>
      <c r="E190" s="10"/>
      <c r="F190" s="10"/>
    </row>
    <row r="191" spans="1:11" ht="15.75" customHeight="1">
      <c r="A191" s="108"/>
      <c r="B191" s="107" t="s">
        <v>159</v>
      </c>
      <c r="C191" s="107"/>
      <c r="D191" s="107"/>
      <c r="E191" s="107"/>
      <c r="F191" s="107"/>
      <c r="G191" s="6"/>
      <c r="K191" s="21">
        <v>1</v>
      </c>
    </row>
    <row r="192" spans="1:11" ht="27" customHeight="1">
      <c r="A192" s="108"/>
      <c r="B192" s="107"/>
      <c r="C192" s="107"/>
      <c r="D192" s="107"/>
      <c r="E192" s="107"/>
      <c r="F192" s="107"/>
      <c r="H192" s="71"/>
      <c r="K192" s="21">
        <v>2</v>
      </c>
    </row>
    <row r="193" ht="11.25" customHeight="1">
      <c r="K193" s="21">
        <v>3</v>
      </c>
    </row>
    <row r="194" spans="2:11" ht="12.75">
      <c r="B194" s="131" t="s">
        <v>145</v>
      </c>
      <c r="C194" s="131"/>
      <c r="D194" s="131"/>
      <c r="E194" s="131"/>
      <c r="F194" s="131"/>
      <c r="G194" s="131"/>
      <c r="H194" s="131"/>
      <c r="K194" s="21">
        <v>4</v>
      </c>
    </row>
    <row r="195" spans="2:7" ht="26.25" customHeight="1">
      <c r="B195" s="106" t="s">
        <v>117</v>
      </c>
      <c r="C195" s="106"/>
      <c r="D195" s="106"/>
      <c r="E195" s="106"/>
      <c r="F195" s="106"/>
      <c r="G195" s="47"/>
    </row>
    <row r="196" spans="2:8" ht="27" customHeight="1">
      <c r="B196" s="106"/>
      <c r="C196" s="106"/>
      <c r="D196" s="106"/>
      <c r="E196" s="106"/>
      <c r="F196" s="106"/>
      <c r="G196" s="47"/>
      <c r="H196" s="71"/>
    </row>
    <row r="197" spans="3:5" ht="12.75">
      <c r="C197" s="19"/>
      <c r="D197" s="19"/>
      <c r="E197" s="19"/>
    </row>
    <row r="198" spans="2:8" ht="12.75">
      <c r="B198" s="131" t="s">
        <v>81</v>
      </c>
      <c r="C198" s="131"/>
      <c r="D198" s="131"/>
      <c r="E198" s="131"/>
      <c r="F198" s="131"/>
      <c r="G198" s="131"/>
      <c r="H198" s="131"/>
    </row>
    <row r="199" spans="2:6" ht="27" customHeight="1">
      <c r="B199" s="106" t="s">
        <v>118</v>
      </c>
      <c r="C199" s="106"/>
      <c r="D199" s="106"/>
      <c r="E199" s="106"/>
      <c r="F199" s="106"/>
    </row>
    <row r="200" spans="2:8" ht="27" customHeight="1">
      <c r="B200" s="106"/>
      <c r="C200" s="106"/>
      <c r="D200" s="106"/>
      <c r="E200" s="106"/>
      <c r="F200" s="106"/>
      <c r="H200" s="71"/>
    </row>
    <row r="202" ht="24" customHeight="1">
      <c r="A202" s="16" t="s">
        <v>63</v>
      </c>
    </row>
    <row r="204" spans="1:9" ht="12.75">
      <c r="A204" s="159" t="s">
        <v>64</v>
      </c>
      <c r="B204" s="180" t="s">
        <v>82</v>
      </c>
      <c r="C204" s="181"/>
      <c r="D204" s="181"/>
      <c r="E204" s="181"/>
      <c r="F204" s="181"/>
      <c r="G204" s="181"/>
      <c r="H204" s="181"/>
      <c r="I204" s="181"/>
    </row>
    <row r="205" spans="1:9" ht="12.75">
      <c r="A205" s="159"/>
      <c r="B205" s="181"/>
      <c r="C205" s="181"/>
      <c r="D205" s="181"/>
      <c r="E205" s="181"/>
      <c r="F205" s="181"/>
      <c r="G205" s="181"/>
      <c r="H205" s="181"/>
      <c r="I205" s="181"/>
    </row>
    <row r="206" ht="6" customHeight="1"/>
    <row r="207" spans="3:10" ht="27" customHeight="1">
      <c r="C207" s="144" t="s">
        <v>156</v>
      </c>
      <c r="D207" s="145"/>
      <c r="E207" s="145"/>
      <c r="F207" s="145"/>
      <c r="G207" s="91"/>
      <c r="H207" s="73"/>
      <c r="I207" s="12" t="s">
        <v>1</v>
      </c>
      <c r="J207" s="115">
        <f>IF(SUM(H207:H217)&gt;G50,"合計が問１の回答（"&amp;G50&amp;"人）を超えています","")</f>
      </c>
    </row>
    <row r="208" spans="3:10" ht="27" customHeight="1">
      <c r="C208" s="101" t="s">
        <v>19</v>
      </c>
      <c r="D208" s="143"/>
      <c r="E208" s="143"/>
      <c r="F208" s="143"/>
      <c r="G208" s="92"/>
      <c r="H208" s="74"/>
      <c r="I208" s="12" t="s">
        <v>1</v>
      </c>
      <c r="J208" s="115"/>
    </row>
    <row r="209" spans="3:10" ht="27" customHeight="1">
      <c r="C209" s="144" t="s">
        <v>157</v>
      </c>
      <c r="D209" s="145"/>
      <c r="E209" s="145"/>
      <c r="F209" s="145"/>
      <c r="G209" s="91"/>
      <c r="H209" s="74"/>
      <c r="I209" s="12" t="s">
        <v>1</v>
      </c>
      <c r="J209" s="115"/>
    </row>
    <row r="210" spans="3:10" ht="27" customHeight="1">
      <c r="C210" s="101" t="s">
        <v>20</v>
      </c>
      <c r="D210" s="143"/>
      <c r="E210" s="93"/>
      <c r="F210" s="93"/>
      <c r="G210" s="92"/>
      <c r="H210" s="74"/>
      <c r="I210" s="12" t="s">
        <v>1</v>
      </c>
      <c r="J210" s="115"/>
    </row>
    <row r="211" spans="3:10" ht="27" customHeight="1">
      <c r="C211" s="97" t="s">
        <v>129</v>
      </c>
      <c r="D211" s="155"/>
      <c r="E211" s="94"/>
      <c r="F211" s="94"/>
      <c r="G211" s="91"/>
      <c r="H211" s="74"/>
      <c r="I211" s="12" t="s">
        <v>1</v>
      </c>
      <c r="J211" s="115"/>
    </row>
    <row r="212" spans="3:10" ht="27" customHeight="1">
      <c r="C212" s="101" t="s">
        <v>21</v>
      </c>
      <c r="D212" s="143"/>
      <c r="E212" s="93"/>
      <c r="F212" s="93"/>
      <c r="G212" s="92"/>
      <c r="H212" s="74"/>
      <c r="I212" s="12" t="s">
        <v>1</v>
      </c>
      <c r="J212" s="115"/>
    </row>
    <row r="213" spans="3:10" ht="27" customHeight="1">
      <c r="C213" s="101" t="s">
        <v>22</v>
      </c>
      <c r="D213" s="143"/>
      <c r="E213" s="93"/>
      <c r="F213" s="93"/>
      <c r="G213" s="92"/>
      <c r="H213" s="74"/>
      <c r="I213" s="12" t="s">
        <v>1</v>
      </c>
      <c r="J213" s="115"/>
    </row>
    <row r="214" spans="3:10" ht="27" customHeight="1">
      <c r="C214" s="144" t="s">
        <v>130</v>
      </c>
      <c r="D214" s="145"/>
      <c r="E214" s="145"/>
      <c r="F214" s="145"/>
      <c r="G214" s="91"/>
      <c r="H214" s="74"/>
      <c r="I214" s="12" t="s">
        <v>1</v>
      </c>
      <c r="J214" s="115"/>
    </row>
    <row r="215" spans="3:10" ht="27" customHeight="1">
      <c r="C215" s="153" t="s">
        <v>158</v>
      </c>
      <c r="D215" s="154"/>
      <c r="E215" s="154"/>
      <c r="F215" s="154"/>
      <c r="G215" s="95"/>
      <c r="H215" s="74"/>
      <c r="I215" s="12" t="s">
        <v>1</v>
      </c>
      <c r="J215" s="115"/>
    </row>
    <row r="216" spans="3:10" ht="27" customHeight="1">
      <c r="C216" s="101" t="s">
        <v>23</v>
      </c>
      <c r="D216" s="143"/>
      <c r="E216" s="93"/>
      <c r="F216" s="93"/>
      <c r="G216" s="92"/>
      <c r="H216" s="74"/>
      <c r="I216" s="12" t="s">
        <v>1</v>
      </c>
      <c r="J216" s="115"/>
    </row>
    <row r="217" spans="3:10" ht="27" customHeight="1">
      <c r="C217" s="101" t="s">
        <v>24</v>
      </c>
      <c r="D217" s="143"/>
      <c r="E217" s="93"/>
      <c r="F217" s="93"/>
      <c r="G217" s="92"/>
      <c r="H217" s="75"/>
      <c r="I217" s="12" t="s">
        <v>1</v>
      </c>
      <c r="J217" s="115"/>
    </row>
    <row r="218" ht="9.75" customHeight="1"/>
    <row r="219" spans="2:10" ht="13.5" customHeight="1">
      <c r="B219" s="127" t="s">
        <v>94</v>
      </c>
      <c r="C219" s="128"/>
      <c r="D219" s="128"/>
      <c r="E219" s="128"/>
      <c r="F219" s="128"/>
      <c r="G219" s="128"/>
      <c r="H219" s="128"/>
      <c r="I219" s="128"/>
      <c r="J219" s="38"/>
    </row>
    <row r="220" spans="2:10" ht="13.5" customHeight="1">
      <c r="B220" s="129"/>
      <c r="C220" s="130"/>
      <c r="D220" s="130"/>
      <c r="E220" s="130"/>
      <c r="F220" s="130"/>
      <c r="G220" s="130"/>
      <c r="H220" s="130"/>
      <c r="I220" s="130"/>
      <c r="J220" s="38"/>
    </row>
  </sheetData>
  <sheetProtection password="EC84" sheet="1" objects="1" scenarios="1" selectLockedCells="1"/>
  <mergeCells count="153">
    <mergeCell ref="A50:A51"/>
    <mergeCell ref="B53:H54"/>
    <mergeCell ref="B50:F51"/>
    <mergeCell ref="B81:H81"/>
    <mergeCell ref="A80:A81"/>
    <mergeCell ref="G50:H50"/>
    <mergeCell ref="B58:E60"/>
    <mergeCell ref="B65:H65"/>
    <mergeCell ref="B55:D55"/>
    <mergeCell ref="B68:F68"/>
    <mergeCell ref="D82:H82"/>
    <mergeCell ref="H84:I84"/>
    <mergeCell ref="H85:I85"/>
    <mergeCell ref="D83:E84"/>
    <mergeCell ref="D85:E85"/>
    <mergeCell ref="F84:G84"/>
    <mergeCell ref="F85:G85"/>
    <mergeCell ref="A6:J12"/>
    <mergeCell ref="A31:J31"/>
    <mergeCell ref="C43:H43"/>
    <mergeCell ref="A127:A137"/>
    <mergeCell ref="B77:G77"/>
    <mergeCell ref="J68:J76"/>
    <mergeCell ref="B99:C99"/>
    <mergeCell ref="A65:A66"/>
    <mergeCell ref="B66:H66"/>
    <mergeCell ref="D106:E106"/>
    <mergeCell ref="A188:A189"/>
    <mergeCell ref="A204:A205"/>
    <mergeCell ref="J129:J135"/>
    <mergeCell ref="J152:J155"/>
    <mergeCell ref="A173:A175"/>
    <mergeCell ref="A159:A161"/>
    <mergeCell ref="B173:I174"/>
    <mergeCell ref="B204:I205"/>
    <mergeCell ref="B159:I160"/>
    <mergeCell ref="D155:G155"/>
    <mergeCell ref="J207:J217"/>
    <mergeCell ref="D136:H136"/>
    <mergeCell ref="D148:H148"/>
    <mergeCell ref="J140:J147"/>
    <mergeCell ref="J177:J184"/>
    <mergeCell ref="F184:G184"/>
    <mergeCell ref="F170:G170"/>
    <mergeCell ref="C170:E170"/>
    <mergeCell ref="C184:E184"/>
    <mergeCell ref="C210:D210"/>
    <mergeCell ref="F105:G105"/>
    <mergeCell ref="H105:I105"/>
    <mergeCell ref="D104:E105"/>
    <mergeCell ref="B108:C108"/>
    <mergeCell ref="F106:G106"/>
    <mergeCell ref="H106:I106"/>
    <mergeCell ref="B95:C95"/>
    <mergeCell ref="B96:C96"/>
    <mergeCell ref="B97:C97"/>
    <mergeCell ref="B121:C121"/>
    <mergeCell ref="B109:C109"/>
    <mergeCell ref="B110:C110"/>
    <mergeCell ref="B111:C111"/>
    <mergeCell ref="B119:C119"/>
    <mergeCell ref="B120:C120"/>
    <mergeCell ref="B116:I116"/>
    <mergeCell ref="B69:F69"/>
    <mergeCell ref="B70:F70"/>
    <mergeCell ref="B75:F75"/>
    <mergeCell ref="B71:F71"/>
    <mergeCell ref="B72:F72"/>
    <mergeCell ref="B73:F73"/>
    <mergeCell ref="B74:F74"/>
    <mergeCell ref="C4:I5"/>
    <mergeCell ref="B150:H150"/>
    <mergeCell ref="A149:A150"/>
    <mergeCell ref="E138:H138"/>
    <mergeCell ref="B139:C139"/>
    <mergeCell ref="C44:H44"/>
    <mergeCell ref="D46:H46"/>
    <mergeCell ref="B39:I39"/>
    <mergeCell ref="A53:A54"/>
    <mergeCell ref="H112:I112"/>
    <mergeCell ref="C211:D211"/>
    <mergeCell ref="C212:D212"/>
    <mergeCell ref="C209:F209"/>
    <mergeCell ref="F58:G58"/>
    <mergeCell ref="F60:G60"/>
    <mergeCell ref="F62:G62"/>
    <mergeCell ref="B161:H161"/>
    <mergeCell ref="C166:G166"/>
    <mergeCell ref="C165:G165"/>
    <mergeCell ref="C164:G164"/>
    <mergeCell ref="C216:D216"/>
    <mergeCell ref="C217:D217"/>
    <mergeCell ref="C214:F214"/>
    <mergeCell ref="C215:F215"/>
    <mergeCell ref="C213:D213"/>
    <mergeCell ref="C207:F207"/>
    <mergeCell ref="C208:F208"/>
    <mergeCell ref="D47:H47"/>
    <mergeCell ref="D48:H48"/>
    <mergeCell ref="B175:H175"/>
    <mergeCell ref="D147:G147"/>
    <mergeCell ref="C169:F169"/>
    <mergeCell ref="C168:G168"/>
    <mergeCell ref="C167:G167"/>
    <mergeCell ref="B80:I80"/>
    <mergeCell ref="B86:C86"/>
    <mergeCell ref="B89:C89"/>
    <mergeCell ref="D156:H156"/>
    <mergeCell ref="B91:C91"/>
    <mergeCell ref="B92:C92"/>
    <mergeCell ref="D154:G154"/>
    <mergeCell ref="D139:G139"/>
    <mergeCell ref="B93:C93"/>
    <mergeCell ref="B102:I102"/>
    <mergeCell ref="B87:C87"/>
    <mergeCell ref="B88:C88"/>
    <mergeCell ref="B123:H123"/>
    <mergeCell ref="D100:E100"/>
    <mergeCell ref="F100:G100"/>
    <mergeCell ref="H100:I100"/>
    <mergeCell ref="B107:C107"/>
    <mergeCell ref="B90:C90"/>
    <mergeCell ref="B98:C98"/>
    <mergeCell ref="B94:C94"/>
    <mergeCell ref="C45:H45"/>
    <mergeCell ref="B219:I220"/>
    <mergeCell ref="B194:H194"/>
    <mergeCell ref="C181:G181"/>
    <mergeCell ref="C182:G182"/>
    <mergeCell ref="C183:F183"/>
    <mergeCell ref="B188:I189"/>
    <mergeCell ref="C177:G177"/>
    <mergeCell ref="B198:H198"/>
    <mergeCell ref="B76:G76"/>
    <mergeCell ref="J107:J111"/>
    <mergeCell ref="E126:H126"/>
    <mergeCell ref="D128:G128"/>
    <mergeCell ref="D135:G135"/>
    <mergeCell ref="J163:J170"/>
    <mergeCell ref="D112:E112"/>
    <mergeCell ref="F112:G112"/>
    <mergeCell ref="B149:I149"/>
    <mergeCell ref="B127:C127"/>
    <mergeCell ref="A1:J3"/>
    <mergeCell ref="B195:F196"/>
    <mergeCell ref="B191:F192"/>
    <mergeCell ref="B199:F200"/>
    <mergeCell ref="A191:A192"/>
    <mergeCell ref="C178:G178"/>
    <mergeCell ref="C179:G179"/>
    <mergeCell ref="C180:G180"/>
    <mergeCell ref="C163:G163"/>
    <mergeCell ref="D153:G153"/>
  </mergeCells>
  <conditionalFormatting sqref="C170:E171 C184:E184">
    <cfRule type="expression" priority="1" dxfId="0" stopIfTrue="1">
      <formula>OR(OR(ISBLANK($H163:H169)),$H170&lt;1)</formula>
    </cfRule>
  </conditionalFormatting>
  <conditionalFormatting sqref="H68:H76">
    <cfRule type="expression" priority="2" dxfId="1" stopIfTrue="1">
      <formula>AND(NOT(ISBLANK($H68)),$H$77=$H$58)</formula>
    </cfRule>
    <cfRule type="expression" priority="3" dxfId="2" stopIfTrue="1">
      <formula>AND($H$55=1,ISBLANK(H68))</formula>
    </cfRule>
    <cfRule type="expression" priority="4" dxfId="3" stopIfTrue="1">
      <formula>AND(NOT(ISBLANK($H$58)),$H$77&gt;$H$58)</formula>
    </cfRule>
  </conditionalFormatting>
  <conditionalFormatting sqref="H119:H121">
    <cfRule type="expression" priority="5" dxfId="2" stopIfTrue="1">
      <formula>AND($H$55=1,ISBLANK(H119))</formula>
    </cfRule>
    <cfRule type="expression" priority="6" dxfId="4" stopIfTrue="1">
      <formula>AND(NOT(ISBLANK($H119)),$H119&lt;=$H$58)</formula>
    </cfRule>
  </conditionalFormatting>
  <conditionalFormatting sqref="H192 H200">
    <cfRule type="expression" priority="7" dxfId="2" stopIfTrue="1">
      <formula>AND(ISBLANK($H192),$H$55=1)</formula>
    </cfRule>
    <cfRule type="expression" priority="8" dxfId="1" stopIfTrue="1">
      <formula>$H192&gt;0</formula>
    </cfRule>
  </conditionalFormatting>
  <conditionalFormatting sqref="H196">
    <cfRule type="expression" priority="9" dxfId="2" stopIfTrue="1">
      <formula>AND(ISBLANK($H196),$H$55=1)</formula>
    </cfRule>
    <cfRule type="expression" priority="10" dxfId="1" stopIfTrue="1">
      <formula>$H$196&gt;0</formula>
    </cfRule>
  </conditionalFormatting>
  <conditionalFormatting sqref="C126 C138">
    <cfRule type="expression" priority="11" dxfId="2" stopIfTrue="1">
      <formula>AND($H$55=1,ISBLANK(C126))</formula>
    </cfRule>
    <cfRule type="expression" priority="12" dxfId="1" stopIfTrue="1">
      <formula>AND(NOT(ISBLANK($C126)),$C$126+$C$138=$H$58)</formula>
    </cfRule>
    <cfRule type="expression" priority="13" dxfId="3" stopIfTrue="1">
      <formula>AND(NOT(ISBLANK($H$58)),$C$126+$C$138&gt;$H$58)</formula>
    </cfRule>
  </conditionalFormatting>
  <conditionalFormatting sqref="M139">
    <cfRule type="expression" priority="14" dxfId="0" stopIfTrue="1">
      <formula>OR(ISBLANK($C$126),ISBLANK($C$138),$C$126+$C$138=$H$58)</formula>
    </cfRule>
  </conditionalFormatting>
  <conditionalFormatting sqref="H171">
    <cfRule type="expression" priority="15" dxfId="0" stopIfTrue="1">
      <formula>OR(ISBLANK($H$163:$H$169))</formula>
    </cfRule>
  </conditionalFormatting>
  <conditionalFormatting sqref="J171">
    <cfRule type="expression" priority="16" dxfId="0" stopIfTrue="1">
      <formula>SUM($H$163:$H$169)&lt;=$H$58</formula>
    </cfRule>
  </conditionalFormatting>
  <conditionalFormatting sqref="D156:H156">
    <cfRule type="expression" priority="17" dxfId="0" stopIfTrue="1">
      <formula>OR(ISBLANK($H$153:$H$154),$H$155&lt;1)</formula>
    </cfRule>
  </conditionalFormatting>
  <conditionalFormatting sqref="E138:H138">
    <cfRule type="expression" priority="18" dxfId="0" stopIfTrue="1">
      <formula>OR(ISBLANK($C$126),ISBLANK($C$138))</formula>
    </cfRule>
  </conditionalFormatting>
  <conditionalFormatting sqref="H107:H110 H86:H98 H62">
    <cfRule type="cellIs" priority="19" dxfId="3" operator="lessThanOrEqual" stopIfTrue="1">
      <formula>-1</formula>
    </cfRule>
  </conditionalFormatting>
  <conditionalFormatting sqref="D106 D85">
    <cfRule type="expression" priority="20" dxfId="0" stopIfTrue="1">
      <formula>ISBLANK($H$58)</formula>
    </cfRule>
  </conditionalFormatting>
  <conditionalFormatting sqref="F106:I106 F85:I85">
    <cfRule type="expression" priority="21" dxfId="0" stopIfTrue="1">
      <formula>ISBLANK($H$60)</formula>
    </cfRule>
  </conditionalFormatting>
  <conditionalFormatting sqref="J107:J111">
    <cfRule type="expression" priority="22" dxfId="0" stopIfTrue="1">
      <formula>AND(OR(ISBLANK($H$58),$D$111&lt;=$H$58),OR(ISBLANK($H$60),$F$111&lt;=$H$60),$H$111&lt;=$H$62)</formula>
    </cfRule>
  </conditionalFormatting>
  <conditionalFormatting sqref="J129:J135">
    <cfRule type="expression" priority="23" dxfId="3" stopIfTrue="1">
      <formula>AND(NOT(ISBLANK($C$126)),$H$135&gt;$C$126)</formula>
    </cfRule>
    <cfRule type="expression" priority="24" dxfId="5" stopIfTrue="1">
      <formula>AND(NOT(OR(ISBLANK($H$129:$H$134))),$H$135&lt;$C$126)</formula>
    </cfRule>
  </conditionalFormatting>
  <conditionalFormatting sqref="H129:H134">
    <cfRule type="expression" priority="25" dxfId="2" stopIfTrue="1">
      <formula>AND($C$126&gt;0,ISBLANK(H129))</formula>
    </cfRule>
    <cfRule type="expression" priority="26" dxfId="1" stopIfTrue="1">
      <formula>AND(NOT(ISBLANK($H$129:$H$134)),SUM($H$129:$H$134)=$C$126)</formula>
    </cfRule>
    <cfRule type="expression" priority="27" dxfId="3" stopIfTrue="1">
      <formula>AND(NOT(ISBLANK($C$126)),$H$135&gt;$C$126)</formula>
    </cfRule>
  </conditionalFormatting>
  <conditionalFormatting sqref="H135">
    <cfRule type="expression" priority="28" dxfId="6" stopIfTrue="1">
      <formula>AND(ISBLANK($H$129:$H$134))</formula>
    </cfRule>
    <cfRule type="expression" priority="29" dxfId="3" stopIfTrue="1">
      <formula>AND(NOT(ISBLANK($C$126)),$H$135&gt;$C$126)</formula>
    </cfRule>
    <cfRule type="expression" priority="30" dxfId="5" stopIfTrue="1">
      <formula>AND(NOT(OR(ISBLANK($H$129:$H$134))),$H$135&lt;$C$126)</formula>
    </cfRule>
  </conditionalFormatting>
  <conditionalFormatting sqref="H140:H146">
    <cfRule type="expression" priority="31" dxfId="2" stopIfTrue="1">
      <formula>AND($C$138&gt;0,ISBLANK(H140))</formula>
    </cfRule>
    <cfRule type="expression" priority="32" dxfId="1" stopIfTrue="1">
      <formula>AND(NOT(ISBLANK($H$140:$H$146)),SUM($H$140:$H$146)=$C$138)</formula>
    </cfRule>
    <cfRule type="expression" priority="33" dxfId="3" stopIfTrue="1">
      <formula>AND(NOT(ISBLANK($C$138)),$H$147&gt;$C$138)</formula>
    </cfRule>
  </conditionalFormatting>
  <conditionalFormatting sqref="H147">
    <cfRule type="expression" priority="34" dxfId="6" stopIfTrue="1">
      <formula>AND(ISBLANK($H$140:$H$146))</formula>
    </cfRule>
    <cfRule type="expression" priority="35" dxfId="3" stopIfTrue="1">
      <formula>AND(NOT(ISBLANK($C$138)),$H$147&gt;$C$138)</formula>
    </cfRule>
    <cfRule type="expression" priority="36" dxfId="5" stopIfTrue="1">
      <formula>AND(NOT(OR(ISBLANK($H$140:$H$146))),$H$147&lt;$C$138)</formula>
    </cfRule>
  </conditionalFormatting>
  <conditionalFormatting sqref="J140:J147">
    <cfRule type="expression" priority="37" dxfId="3" stopIfTrue="1">
      <formula>AND(NOT(ISBLANK($C$138)),$H$147&gt;$C$138)</formula>
    </cfRule>
    <cfRule type="expression" priority="38" dxfId="5" stopIfTrue="1">
      <formula>AND(NOT(OR(ISBLANK($H$140:$H$146))),$H$147&lt;$C$138)</formula>
    </cfRule>
  </conditionalFormatting>
  <conditionalFormatting sqref="J152:J155">
    <cfRule type="expression" priority="39" dxfId="3" stopIfTrue="1">
      <formula>AND(NOT(ISBLANK($H$58)),$H$155&gt;$H$58)</formula>
    </cfRule>
    <cfRule type="expression" priority="40" dxfId="7" stopIfTrue="1">
      <formula>AND(NOT(OR(ISBLANK($H$153:$H$154))),$H$155&lt;$H$58)</formula>
    </cfRule>
  </conditionalFormatting>
  <conditionalFormatting sqref="H155">
    <cfRule type="expression" priority="41" dxfId="8" stopIfTrue="1">
      <formula>AND(ISBLANK($H$153:$H$154))</formula>
    </cfRule>
    <cfRule type="expression" priority="42" dxfId="3" stopIfTrue="1">
      <formula>AND(NOT(ISBLANK($H$58)),$H$155&gt;$H$58)</formula>
    </cfRule>
    <cfRule type="expression" priority="43" dxfId="5" stopIfTrue="1">
      <formula>AND(NOT(OR(ISBLANK($H$153:$H$154))),$H$155&lt;$H$58)</formula>
    </cfRule>
  </conditionalFormatting>
  <conditionalFormatting sqref="H153:H154">
    <cfRule type="expression" priority="44" dxfId="2" stopIfTrue="1">
      <formula>AND(ISBLANK(H153),$H$55=1)</formula>
    </cfRule>
    <cfRule type="expression" priority="45" dxfId="1" stopIfTrue="1">
      <formula>AND(NOT(ISBLANK($H$153:$H$154)),$H$153+$H$154=$H$58)</formula>
    </cfRule>
    <cfRule type="expression" priority="46" dxfId="3" stopIfTrue="1">
      <formula>AND(NOT(ISBLANK($H$58)),$H$155&gt;$H$58)</formula>
    </cfRule>
  </conditionalFormatting>
  <conditionalFormatting sqref="J163:J170">
    <cfRule type="expression" priority="47" dxfId="3" stopIfTrue="1">
      <formula>AND(NOT(ISBLANK($H$58)),$H$170&gt;$H$58)</formula>
    </cfRule>
    <cfRule type="expression" priority="48" dxfId="7" stopIfTrue="1">
      <formula>AND(NOT(OR(ISBLANK($H$163:$H$169))),$H$170&lt;$H$58)</formula>
    </cfRule>
  </conditionalFormatting>
  <conditionalFormatting sqref="H163:H169">
    <cfRule type="expression" priority="49" dxfId="2" stopIfTrue="1">
      <formula>AND(ISBLANK(H163),$H$55=1)</formula>
    </cfRule>
    <cfRule type="expression" priority="50" dxfId="4" stopIfTrue="1">
      <formula>AND(NOT(OR(ISBLANK($H$163:$H$169))),SUM($H$163:$H$169)=$H$58)</formula>
    </cfRule>
    <cfRule type="expression" priority="51" dxfId="3" stopIfTrue="1">
      <formula>AND(NOT(ISBLANK($H$58)),$H$170&gt;$H$58)</formula>
    </cfRule>
  </conditionalFormatting>
  <conditionalFormatting sqref="H170">
    <cfRule type="expression" priority="52" dxfId="9" stopIfTrue="1">
      <formula>AND(NOT(OR(ISBLANK($H$163:$H$169))),$H$170&lt;$H$58)</formula>
    </cfRule>
    <cfRule type="expression" priority="53" dxfId="3" stopIfTrue="1">
      <formula>AND(NOT(ISBLANK($H$58)),$H$170&gt;$H$58)</formula>
    </cfRule>
    <cfRule type="expression" priority="54" dxfId="6" stopIfTrue="1">
      <formula>AND(ISBLANK($H$163:$H$169))</formula>
    </cfRule>
  </conditionalFormatting>
  <conditionalFormatting sqref="J177:J184">
    <cfRule type="expression" priority="55" dxfId="3" stopIfTrue="1">
      <formula>AND(NOT(ISBLANK($H$58)),$H$184&gt;$H$58)</formula>
    </cfRule>
    <cfRule type="expression" priority="56" dxfId="7" stopIfTrue="1">
      <formula>AND(NOT(OR(ISBLANK($H$177:$H$183))),$H$184&lt;$H$58)</formula>
    </cfRule>
  </conditionalFormatting>
  <conditionalFormatting sqref="H177:H183">
    <cfRule type="expression" priority="57" dxfId="2" stopIfTrue="1">
      <formula>AND(ISBLANK(H177),$H$55=1)</formula>
    </cfRule>
    <cfRule type="expression" priority="58" dxfId="4" stopIfTrue="1">
      <formula>AND(NOT(OR(ISBLANK($H$177:$H$183))),SUM($H$177:$H$183)=$H$58)</formula>
    </cfRule>
    <cfRule type="expression" priority="59" dxfId="3" stopIfTrue="1">
      <formula>AND(NOT(ISBLANK($H$58)),$H$184&gt;$H$58)</formula>
    </cfRule>
  </conditionalFormatting>
  <conditionalFormatting sqref="H184">
    <cfRule type="expression" priority="60" dxfId="9" stopIfTrue="1">
      <formula>AND(NOT(OR(ISBLANK($H$177:$H$183))),$H$184&lt;$H$58)</formula>
    </cfRule>
    <cfRule type="expression" priority="61" dxfId="3" stopIfTrue="1">
      <formula>AND(NOT(ISBLANK($H$58)),$H$184&gt;$H$58)</formula>
    </cfRule>
    <cfRule type="expression" priority="62" dxfId="6" stopIfTrue="1">
      <formula>AND(ISBLANK($H$177:$H$183))</formula>
    </cfRule>
  </conditionalFormatting>
  <conditionalFormatting sqref="D107:D110">
    <cfRule type="expression" priority="63" dxfId="2" stopIfTrue="1">
      <formula>AND($H$55=1,ISBLANK(D107))</formula>
    </cfRule>
    <cfRule type="expression" priority="64" dxfId="1" stopIfTrue="1">
      <formula>AND(NOT(OR(ISBLANK($D$107:$D$110))),SUM($D$107:$D$110)=$H$58)</formula>
    </cfRule>
    <cfRule type="expression" priority="65" dxfId="3" stopIfTrue="1">
      <formula>AND(NOT(ISBLANK($H$58)),$D$111&gt;$H$58)</formula>
    </cfRule>
  </conditionalFormatting>
  <conditionalFormatting sqref="D111">
    <cfRule type="expression" priority="66" dxfId="6" stopIfTrue="1">
      <formula>AND(ISBLANK($D$107:$D$110))</formula>
    </cfRule>
    <cfRule type="expression" priority="67" dxfId="3" stopIfTrue="1">
      <formula>AND(NOT(ISBLANK($H$58)),$D$111&gt;$H$58)</formula>
    </cfRule>
    <cfRule type="expression" priority="68" dxfId="5" stopIfTrue="1">
      <formula>AND(NOT(OR(ISBLANK($D$107:$D$110))),$D$111&lt;$H$58)</formula>
    </cfRule>
  </conditionalFormatting>
  <conditionalFormatting sqref="F107:F110">
    <cfRule type="expression" priority="69" dxfId="2" stopIfTrue="1">
      <formula>AND($H$55=1,ISBLANK(F107))</formula>
    </cfRule>
    <cfRule type="expression" priority="70" dxfId="3" stopIfTrue="1">
      <formula>AND(NOT(ISBLANK($H$60)),$F$111&gt;$H$60)</formula>
    </cfRule>
    <cfRule type="expression" priority="71" dxfId="4" stopIfTrue="1">
      <formula>AND(NOT(OR(ISBLANK($F$107:$F$110))),$F$111=$H$60)</formula>
    </cfRule>
  </conditionalFormatting>
  <conditionalFormatting sqref="F111">
    <cfRule type="expression" priority="72" dxfId="6" stopIfTrue="1">
      <formula>AND(ISBLANK($F$107:$F$110))</formula>
    </cfRule>
    <cfRule type="expression" priority="73" dxfId="3" stopIfTrue="1">
      <formula>AND(NOT(ISBLANK($H$60)),$F$111&gt;$H$60)</formula>
    </cfRule>
    <cfRule type="expression" priority="74" dxfId="5" stopIfTrue="1">
      <formula>AND(NOT(OR(ISBLANK($F$107:$F$110))),$F$111&lt;$H$60)</formula>
    </cfRule>
  </conditionalFormatting>
  <conditionalFormatting sqref="F99">
    <cfRule type="expression" priority="75" dxfId="6" stopIfTrue="1">
      <formula>AND(ISBLANK($F$86:$F$98))</formula>
    </cfRule>
    <cfRule type="expression" priority="76" dxfId="3" stopIfTrue="1">
      <formula>AND(NOT(ISBLANK($H$60)),$F$99&gt;$H$60)</formula>
    </cfRule>
    <cfRule type="expression" priority="77" dxfId="5" stopIfTrue="1">
      <formula>AND(NOT(OR(ISBLANK($F$86:$F$98))),$F$99&lt;$H$60)</formula>
    </cfRule>
  </conditionalFormatting>
  <conditionalFormatting sqref="B127:C127 B139:C139">
    <cfRule type="expression" priority="78" dxfId="3" stopIfTrue="1">
      <formula>AND(NOT(ISBLANK($H$58)),$C$126+$C$138&gt;$H$58)</formula>
    </cfRule>
    <cfRule type="expression" priority="79" dxfId="5" stopIfTrue="1">
      <formula>AND(NOT(OR(ISBLANK($C$126),ISBLANK($C$138))),$C$126+$C$138&lt;$H$58)</formula>
    </cfRule>
  </conditionalFormatting>
  <conditionalFormatting sqref="H99">
    <cfRule type="expression" priority="80" dxfId="6" stopIfTrue="1">
      <formula>AND(ISBLANK($F$86:$F$98))</formula>
    </cfRule>
    <cfRule type="expression" priority="81" dxfId="3" stopIfTrue="1">
      <formula>AND(NOT(OR(ISBLANK($F$86:$F$98))),$H$99&gt;$H$62)</formula>
    </cfRule>
    <cfRule type="expression" priority="82" dxfId="5" stopIfTrue="1">
      <formula>AND(NOT(OR(ISBLANK($F$86:$F$98),ISBLANK($H$60))),$H$99&lt;$H$62)</formula>
    </cfRule>
  </conditionalFormatting>
  <conditionalFormatting sqref="D112:E112">
    <cfRule type="expression" priority="83" dxfId="3" stopIfTrue="1">
      <formula>AND(NOT(ISBLANK($H$58)),$D$111&gt;$H$58)</formula>
    </cfRule>
    <cfRule type="expression" priority="84" dxfId="6" stopIfTrue="1">
      <formula>OR(ISBLANK($D$107:$D$110),ISBLANK($H$58))</formula>
    </cfRule>
    <cfRule type="expression" priority="85" dxfId="5" stopIfTrue="1">
      <formula>$D$111&lt;$H$58</formula>
    </cfRule>
  </conditionalFormatting>
  <conditionalFormatting sqref="F112:G112">
    <cfRule type="expression" priority="86" dxfId="3" stopIfTrue="1">
      <formula>AND(NOT(ISBLANK($H$60)),$F$111&gt;$H$60)</formula>
    </cfRule>
    <cfRule type="expression" priority="87" dxfId="6" stopIfTrue="1">
      <formula>OR(ISBLANK($F$107:$F$110),ISBLANK($H$60))</formula>
    </cfRule>
    <cfRule type="expression" priority="88" dxfId="5" stopIfTrue="1">
      <formula>$F$111&lt;$H$60</formula>
    </cfRule>
  </conditionalFormatting>
  <conditionalFormatting sqref="H112:I112">
    <cfRule type="expression" priority="89" dxfId="3" stopIfTrue="1">
      <formula>AND(NOT(OR(ISBLANK($F$107:$F$110))),$H$111&gt;$H$62)</formula>
    </cfRule>
    <cfRule type="expression" priority="90" dxfId="6" stopIfTrue="1">
      <formula>OR(ISBLANK($F$107:$F$110),ISBLANK($H$60))</formula>
    </cfRule>
    <cfRule type="expression" priority="91" dxfId="5" stopIfTrue="1">
      <formula>AND(NOT(OR(ISBLANK($F$107:$F$110))),$H$111&lt;$H$62)</formula>
    </cfRule>
  </conditionalFormatting>
  <conditionalFormatting sqref="H111">
    <cfRule type="expression" priority="92" dxfId="6" stopIfTrue="1">
      <formula>AND(ISBLANK($D$107:$D$110),ISBLANK($F$107:$F$110))</formula>
    </cfRule>
    <cfRule type="expression" priority="93" dxfId="3" stopIfTrue="1">
      <formula>AND(NOT(OR(ISBLANK($F$107:$F$110))),$H$111&gt;$H$62)</formula>
    </cfRule>
    <cfRule type="expression" priority="94" dxfId="5" stopIfTrue="1">
      <formula>AND(NOT(OR(ISBLANK($F$107:$F$110))),$H$111&lt;$H$62,NOT(ISBLANK($H$60)))</formula>
    </cfRule>
  </conditionalFormatting>
  <conditionalFormatting sqref="J68:J76">
    <cfRule type="expression" priority="95" dxfId="10" stopIfTrue="1">
      <formula>$H$77&gt;$H$58</formula>
    </cfRule>
    <cfRule type="expression" priority="96" dxfId="5" stopIfTrue="1">
      <formula>AND(NOT(OR(ISBLANK($H$68:$H$76))),$H$77&lt;$H$58)</formula>
    </cfRule>
  </conditionalFormatting>
  <conditionalFormatting sqref="C43:H45 D46:H48">
    <cfRule type="cellIs" priority="97" dxfId="1" operator="notEqual" stopIfTrue="1">
      <formula>""</formula>
    </cfRule>
  </conditionalFormatting>
  <conditionalFormatting sqref="G50:H50">
    <cfRule type="expression" priority="98" dxfId="2" stopIfTrue="1">
      <formula>ISBLANK($G$50)</formula>
    </cfRule>
    <cfRule type="expression" priority="99" dxfId="1" stopIfTrue="1">
      <formula>$G$50&gt;0</formula>
    </cfRule>
  </conditionalFormatting>
  <conditionalFormatting sqref="H55">
    <cfRule type="cellIs" priority="100" dxfId="2" operator="equal" stopIfTrue="1">
      <formula>""</formula>
    </cfRule>
    <cfRule type="expression" priority="101" dxfId="1" stopIfTrue="1">
      <formula>OR($H$55=1,$H$55=2)</formula>
    </cfRule>
  </conditionalFormatting>
  <conditionalFormatting sqref="H58">
    <cfRule type="cellIs" priority="102" dxfId="11" operator="greaterThanOrEqual" stopIfTrue="1">
      <formula>1</formula>
    </cfRule>
    <cfRule type="expression" priority="103" dxfId="2" stopIfTrue="1">
      <formula>$H$55=1</formula>
    </cfRule>
  </conditionalFormatting>
  <conditionalFormatting sqref="H60">
    <cfRule type="expression" priority="104" dxfId="2" stopIfTrue="1">
      <formula>AND($H$55=1,ISBLANK($H$60))</formula>
    </cfRule>
    <cfRule type="cellIs" priority="105" dxfId="1" operator="greaterThanOrEqual" stopIfTrue="1">
      <formula>1</formula>
    </cfRule>
  </conditionalFormatting>
  <conditionalFormatting sqref="D86:D98">
    <cfRule type="expression" priority="106" dxfId="2" stopIfTrue="1">
      <formula>AND($H$55=1,ISBLANK(D86))</formula>
    </cfRule>
    <cfRule type="expression" priority="107" dxfId="3" stopIfTrue="1">
      <formula>AND(NOT(ISBLANK($H$58)),SUM($D$86:$D$98)&gt;$H$58)</formula>
    </cfRule>
    <cfRule type="expression" priority="108" dxfId="4" stopIfTrue="1">
      <formula>AND(NOT(OR(ISBLANK($D$86:$D$98))),SUM($D$86:$D$98)=$H$58)</formula>
    </cfRule>
  </conditionalFormatting>
  <conditionalFormatting sqref="F86:F98">
    <cfRule type="expression" priority="109" dxfId="2" stopIfTrue="1">
      <formula>AND($H$55=1,ISBLANK(F86))</formula>
    </cfRule>
    <cfRule type="expression" priority="110" dxfId="3" stopIfTrue="1">
      <formula>AND(NOT(ISBLANK($H$60)),SUM($F$86:$F$98)&gt;$H$60)</formula>
    </cfRule>
    <cfRule type="expression" priority="111" dxfId="4" stopIfTrue="1">
      <formula>AND(NOT(OR(ISBLANK($F$86:$F$98))),SUM($F$86:$F$98)=$H$60)</formula>
    </cfRule>
  </conditionalFormatting>
  <conditionalFormatting sqref="H77">
    <cfRule type="expression" priority="112" dxfId="6" stopIfTrue="1">
      <formula>AND(ISBLANK($H$68:$H$76))</formula>
    </cfRule>
    <cfRule type="expression" priority="113" dxfId="3" stopIfTrue="1">
      <formula>AND(NOT(ISBLANK($H$58)),$H$77&gt;$H$58)</formula>
    </cfRule>
    <cfRule type="expression" priority="114" dxfId="5" stopIfTrue="1">
      <formula>AND(NOT(OR(ISBLANK($H$68:$H$76))),$H$77&lt;$H$58)</formula>
    </cfRule>
  </conditionalFormatting>
  <conditionalFormatting sqref="D99">
    <cfRule type="expression" priority="115" dxfId="6" stopIfTrue="1">
      <formula>AND(ISBLANK($D$86:$D$98))</formula>
    </cfRule>
    <cfRule type="expression" priority="116" dxfId="3" stopIfTrue="1">
      <formula>AND(NOT(ISBLANK($H$58)),$D$99&gt;$H$58)</formula>
    </cfRule>
    <cfRule type="expression" priority="117" dxfId="5" stopIfTrue="1">
      <formula>AND(NOT(OR(ISBLANK($D$86:$D$98))),$D$99&lt;$H$58)</formula>
    </cfRule>
  </conditionalFormatting>
  <conditionalFormatting sqref="D100:E100">
    <cfRule type="expression" priority="118" dxfId="3" stopIfTrue="1">
      <formula>AND(NOT(ISBLANK($H$58)),$D$99&gt;$H$58)</formula>
    </cfRule>
    <cfRule type="expression" priority="119" dxfId="6" stopIfTrue="1">
      <formula>OR(ISBLANK($D$86:$D$98),ISBLANK($H$58))</formula>
    </cfRule>
    <cfRule type="expression" priority="120" dxfId="5" stopIfTrue="1">
      <formula>$D$99&lt;$H$58</formula>
    </cfRule>
  </conditionalFormatting>
  <conditionalFormatting sqref="F100:G100">
    <cfRule type="expression" priority="121" dxfId="3" stopIfTrue="1">
      <formula>AND(NOT(ISBLANK($H$60)),$F$99&gt;$H$60)</formula>
    </cfRule>
    <cfRule type="expression" priority="122" dxfId="6" stopIfTrue="1">
      <formula>OR(ISBLANK($F$86:$F$98),ISBLANK($H$60))</formula>
    </cfRule>
    <cfRule type="expression" priority="123" dxfId="5" stopIfTrue="1">
      <formula>$F$99&lt;$H$60</formula>
    </cfRule>
  </conditionalFormatting>
  <conditionalFormatting sqref="H100:I100">
    <cfRule type="expression" priority="124" dxfId="3" stopIfTrue="1">
      <formula>AND(NOT(OR(ISBLANK($F$86:$F$98))),$H$99&gt;$H$62)</formula>
    </cfRule>
    <cfRule type="expression" priority="125" dxfId="6" stopIfTrue="1">
      <formula>OR(ISBLANK($F$86:$F$98),ISBLANK($H$60))</formula>
    </cfRule>
    <cfRule type="expression" priority="126" dxfId="5" stopIfTrue="1">
      <formula>$H$99&lt;$H$62</formula>
    </cfRule>
  </conditionalFormatting>
  <conditionalFormatting sqref="H207:H217">
    <cfRule type="expression" priority="127" dxfId="3" stopIfTrue="1">
      <formula>AND(NOT(ISBLANK($G$50)),SUM($H$207:$H$217)&gt;$G$50)</formula>
    </cfRule>
    <cfRule type="expression" priority="128" dxfId="4" stopIfTrue="1">
      <formula>AND(NOT(ISBLANK($H207)),SUM($H$207:$H$217)&lt;$G$50)</formula>
    </cfRule>
  </conditionalFormatting>
  <conditionalFormatting sqref="J207:J217">
    <cfRule type="expression" priority="129" dxfId="3" stopIfTrue="1">
      <formula>AND(NOT(ISBLANK($G$50)),SUM($H$207:$H$217)&gt;$G$50)</formula>
    </cfRule>
  </conditionalFormatting>
  <dataValidations count="22">
    <dataValidation type="whole" operator="lessThanOrEqual" showInputMessage="1" showErrorMessage="1" prompt="女性の臨時・非常勤等職員の人数" error="合計人数を超えないで下さい" imeMode="halfAlpha" sqref="H60">
      <formula1>H58</formula1>
    </dataValidation>
    <dataValidation type="whole" allowBlank="1" showInputMessage="1" showErrorMessage="1" error="0以上、男女計の人数以下の数字を入力してください" imeMode="halfAlpha" sqref="F107:F110">
      <formula1>0</formula1>
      <formula2>D107</formula2>
    </dataValidation>
    <dataValidation type="whole" allowBlank="1" showInputMessage="1" showErrorMessage="1" error="０以上、問１の回答以下で入力して下さい" imeMode="halfAlpha" sqref="H207:H217">
      <formula1>0</formula1>
      <formula2>G$50</formula2>
    </dataValidation>
    <dataValidation type="whole" allowBlank="1" showInputMessage="1" showErrorMessage="1" error="０以上、男女計以下で入力して下さい" imeMode="halfAlpha" sqref="F86:F98">
      <formula1>0</formula1>
      <formula2>D86</formula2>
    </dataValidation>
    <dataValidation type="list" allowBlank="1" showInputMessage="1" showErrorMessage="1" error="１～４から選んで下さい" sqref="H200">
      <formula1>$K$191:$K$194</formula1>
    </dataValidation>
    <dataValidation type="list" allowBlank="1" showInputMessage="1" showErrorMessage="1" error="１～３から選んで下さい" imeMode="halfAlpha" sqref="H196">
      <formula1>$K$191:$K$194</formula1>
    </dataValidation>
    <dataValidation type="list" allowBlank="1" showInputMessage="1" showErrorMessage="1" error="１～４から選んで下さい" sqref="H192">
      <formula1>$K$191:$K$193</formula1>
    </dataValidation>
    <dataValidation type="whole" allowBlank="1" showInputMessage="1" showErrorMessage="1" error="0以上、臨時・非常勤等職員の合計数以下の数字を入力してください" imeMode="halfAlpha" sqref="H119:H121">
      <formula1>0</formula1>
      <formula2>$H$58</formula2>
    </dataValidation>
    <dataValidation type="whole" allowBlank="1" showInputMessage="1" showErrorMessage="1" error="０以上、臨時・非常勤等職員の人数以下で入力して下さい" imeMode="halfAlpha" sqref="H177:H183 H163:H169">
      <formula1>0</formula1>
      <formula2>$H$58</formula2>
    </dataValidation>
    <dataValidation type="whole" allowBlank="1" showInputMessage="1" showErrorMessage="1" error="０以上、臨時・非常勤等職員の合計数以下で入力してください" imeMode="halfAlpha" sqref="H153:H154">
      <formula1>0</formula1>
      <formula2>$H$58</formula2>
    </dataValidation>
    <dataValidation type="whole" allowBlank="1" showInputMessage="1" showErrorMessage="1" error="0以上、臨職・非常勤等職員の合計数以下の数字を入力してください" imeMode="halfAlpha" sqref="C126 C138">
      <formula1>0</formula1>
      <formula2>$H$58</formula2>
    </dataValidation>
    <dataValidation type="whole" allowBlank="1" showInputMessage="1" showErrorMessage="1" error="０以上、「A日額または時給」の人数以下で入力してください" sqref="H129:H134">
      <formula1>0</formula1>
      <formula2>$C$126</formula2>
    </dataValidation>
    <dataValidation type="whole" allowBlank="1" showInputMessage="1" showErrorMessage="1" error="０以上、B月給の人数以下で入力して下さい" sqref="H140:H146">
      <formula1>0</formula1>
      <formula2>$C$138</formula2>
    </dataValidation>
    <dataValidation type="whole" allowBlank="1" showInputMessage="1" showErrorMessage="1" error="0以上、臨職・非常勤等職員の人数以下で入力してください" imeMode="halfAlpha" sqref="D107:D110">
      <formula1>0</formula1>
      <formula2>$H$58</formula2>
    </dataValidation>
    <dataValidation type="whole" allowBlank="1" showInputMessage="1" showErrorMessage="1" error="０以上、臨職・非常勤等職員の総数以下で入力して下さい" imeMode="halfAlpha" sqref="D86:D98">
      <formula1>0</formula1>
      <formula2>$H$58</formula2>
    </dataValidation>
    <dataValidation type="list" allowBlank="1" showInputMessage="1" showErrorMessage="1" prompt="１、２から選んで下さい" errorTitle="範囲外" error="１、２のどちらかを入力してください" sqref="H55">
      <formula1>$K$191:$K$192</formula1>
    </dataValidation>
    <dataValidation type="whole" operator="greaterThanOrEqual" allowBlank="1" showInputMessage="1" showErrorMessage="1" prompt="臨時・非常勤等職員の人数" error="１以上の数字を入力してください" imeMode="halfAlpha" sqref="H58">
      <formula1>1</formula1>
    </dataValidation>
    <dataValidation type="whole" operator="greaterThanOrEqual" prompt="教師をのぞく教育委員会の人数も含めてお書きください" sqref="H51">
      <formula1>1</formula1>
    </dataValidation>
    <dataValidation type="whole" operator="greaterThanOrEqual" allowBlank="1" showInputMessage="1" showErrorMessage="1" prompt="常勤職員の人数" errorTitle="0" error="20以上の人数を入力して下さい" sqref="G50:H50">
      <formula1>20</formula1>
    </dataValidation>
    <dataValidation type="whole" operator="lessThanOrEqual" allowBlank="1" showInputMessage="1" showErrorMessage="1" error="臨時・非常勤等職員の合計数を超えないで下さい" imeMode="halfAlpha" sqref="H68:H76">
      <formula1>$H$58</formula1>
    </dataValidation>
    <dataValidation type="textLength" operator="greaterThanOrEqual" allowBlank="1" showInputMessage="1" imeMode="hiragana" sqref="C43:H45">
      <formula1>1</formula1>
    </dataValidation>
    <dataValidation type="textLength" operator="greaterThanOrEqual" allowBlank="1" showInputMessage="1" imeMode="halfAlpha" sqref="D46:H48">
      <formula1>1</formula1>
    </dataValidation>
  </dataValidations>
  <printOptions/>
  <pageMargins left="0.7874015748031497" right="0.3937007874015748" top="0.7874015748031497" bottom="0.7874015748031497" header="0.5118110236220472" footer="0.5118110236220472"/>
  <pageSetup horizontalDpi="600" verticalDpi="600" orientation="portrait" paperSize="9" r:id="rId2"/>
  <headerFooter alignWithMargins="0">
    <oddHeader>&amp;R&amp;P</oddHeader>
  </headerFooter>
  <rowBreaks count="5" manualBreakCount="5">
    <brk id="49" max="255" man="1"/>
    <brk id="79" max="255" man="1"/>
    <brk id="113" max="255" man="1"/>
    <brk id="148" max="255" man="1"/>
    <brk id="185" max="255" man="1"/>
  </rowBreaks>
  <drawing r:id="rId1"/>
</worksheet>
</file>

<file path=xl/worksheets/sheet2.xml><?xml version="1.0" encoding="utf-8"?>
<worksheet xmlns="http://schemas.openxmlformats.org/spreadsheetml/2006/main" xmlns:r="http://schemas.openxmlformats.org/officeDocument/2006/relationships">
  <dimension ref="A1:EA2"/>
  <sheetViews>
    <sheetView workbookViewId="0" topLeftCell="A1">
      <selection activeCell="EA2" sqref="EA2"/>
    </sheetView>
  </sheetViews>
  <sheetFormatPr defaultColWidth="9.00390625" defaultRowHeight="13.5"/>
  <sheetData>
    <row r="1" spans="1:121" ht="12.75">
      <c r="A1" t="s">
        <v>115</v>
      </c>
      <c r="B1" t="s">
        <v>148</v>
      </c>
      <c r="C1" t="s">
        <v>160</v>
      </c>
      <c r="D1" t="s">
        <v>89</v>
      </c>
      <c r="E1" t="s">
        <v>90</v>
      </c>
      <c r="F1" t="s">
        <v>116</v>
      </c>
      <c r="G1" t="s">
        <v>97</v>
      </c>
      <c r="H1" t="s">
        <v>98</v>
      </c>
      <c r="I1" t="s">
        <v>99</v>
      </c>
      <c r="L1" t="s">
        <v>100</v>
      </c>
      <c r="U1" t="s">
        <v>101</v>
      </c>
      <c r="V1" t="s">
        <v>102</v>
      </c>
      <c r="AJ1" t="s">
        <v>103</v>
      </c>
      <c r="AX1" t="s">
        <v>104</v>
      </c>
      <c r="BL1" t="s">
        <v>105</v>
      </c>
      <c r="BQ1" t="s">
        <v>103</v>
      </c>
      <c r="BV1" t="s">
        <v>104</v>
      </c>
      <c r="CA1" t="s">
        <v>106</v>
      </c>
      <c r="CD1" t="s">
        <v>107</v>
      </c>
      <c r="CF1" t="s">
        <v>108</v>
      </c>
      <c r="CM1" t="s">
        <v>109</v>
      </c>
      <c r="CU1" t="s">
        <v>110</v>
      </c>
      <c r="CX1" t="s">
        <v>111</v>
      </c>
      <c r="DF1" t="s">
        <v>112</v>
      </c>
      <c r="DN1" t="s">
        <v>113</v>
      </c>
      <c r="DQ1" t="s">
        <v>114</v>
      </c>
    </row>
    <row r="2" spans="1:131" ht="12.75">
      <c r="A2" s="44">
        <f>IF('調査票'!C43="","",'調査票'!C43)</f>
      </c>
      <c r="B2" s="44">
        <f>IF('調査票'!$C$44="","",'調査票'!$C$44)</f>
      </c>
      <c r="C2" s="44">
        <f>IF('調査票'!$C$45="","",'調査票'!$C$45)</f>
      </c>
      <c r="D2" s="46">
        <f>IF('調査票'!D46="","",'調査票'!D46)</f>
      </c>
      <c r="E2" s="45">
        <f>IF('調査票'!$D$47="","",'調査票'!$D$47)</f>
      </c>
      <c r="F2" s="45">
        <f>IF('調査票'!$D$48="","",'調査票'!$D$48)</f>
      </c>
      <c r="G2" s="43">
        <f>IF('調査票'!G50="","",'調査票'!G50)</f>
      </c>
      <c r="H2" s="43">
        <f>IF('調査票'!H55="","",'調査票'!H55)</f>
      </c>
      <c r="I2" s="43">
        <f>IF('調査票'!H58="","",'調査票'!H58)</f>
      </c>
      <c r="J2" s="43">
        <f>IF('調査票'!H60="","",'調査票'!H60)</f>
      </c>
      <c r="K2" s="43">
        <f>IF('調査票'!H58="","",IF('調査票'!H60="","",'調査票'!H62))</f>
      </c>
      <c r="L2" s="43">
        <f>IF('調査票'!H68="","",'調査票'!H68)</f>
      </c>
      <c r="M2" s="43">
        <f>IF('調査票'!$H$69="","",'調査票'!$H$69)</f>
      </c>
      <c r="N2" s="43">
        <f>IF('調査票'!$H$70="","",'調査票'!$H$70)</f>
      </c>
      <c r="O2" s="43">
        <f>IF('調査票'!$H$71="","",'調査票'!$H$71)</f>
      </c>
      <c r="P2" s="43">
        <f>IF('調査票'!$H$72="","",'調査票'!$H$72)</f>
      </c>
      <c r="Q2" s="43">
        <f>IF('調査票'!$H$73="","",'調査票'!$H$73)</f>
      </c>
      <c r="R2" s="43">
        <f>IF('調査票'!$H$74="","",'調査票'!$H$74)</f>
      </c>
      <c r="S2" s="43">
        <f>IF('調査票'!$H$75="","",'調査票'!$H$75)</f>
      </c>
      <c r="T2" s="43">
        <f>IF('調査票'!$H$76="","",'調査票'!$H$76)</f>
      </c>
      <c r="U2" s="43">
        <f>IF(SUM(L2:T2)&gt;0,'調査票'!$H$77,"")</f>
      </c>
      <c r="V2" s="43">
        <f>IF('調査票'!$D$86="","",'調査票'!$D$86)</f>
      </c>
      <c r="W2" s="43">
        <f>IF('調査票'!$D$87="","",'調査票'!$D$87)</f>
      </c>
      <c r="X2" s="43">
        <f>IF('調査票'!$D$88="","",'調査票'!$D$88)</f>
      </c>
      <c r="Y2" s="43">
        <f>IF('調査票'!$D$89="","",'調査票'!$D$89)</f>
      </c>
      <c r="Z2" s="43">
        <f>IF('調査票'!$D$90="","",'調査票'!$D$90)</f>
      </c>
      <c r="AA2" s="43">
        <f>IF('調査票'!$D$91="","",'調査票'!$D$91)</f>
      </c>
      <c r="AB2" s="43">
        <f>IF('調査票'!$D$92="","",'調査票'!$D$92)</f>
      </c>
      <c r="AC2" s="43">
        <f>IF('調査票'!$D$93="","",'調査票'!$D$93)</f>
      </c>
      <c r="AD2" s="43">
        <f>IF('調査票'!$D$94="","",'調査票'!$D$94)</f>
      </c>
      <c r="AE2" s="43">
        <f>IF('調査票'!$D$95="","",'調査票'!$D$95)</f>
      </c>
      <c r="AF2" s="43">
        <f>IF('調査票'!$D$96="","",'調査票'!$D$96)</f>
      </c>
      <c r="AG2" s="43">
        <f>IF('調査票'!$D$97="","",'調査票'!$D$97)</f>
      </c>
      <c r="AH2" s="43">
        <f>IF('調査票'!$D$98="","",'調査票'!$D$98)</f>
      </c>
      <c r="AI2" s="43">
        <f>IF(SUM(V2:AH2)&gt;0,'調査票'!$D$99,"")</f>
      </c>
      <c r="AJ2" s="43">
        <f>IF('調査票'!F86="","",'調査票'!F86)</f>
      </c>
      <c r="AK2" s="43">
        <f>IF('調査票'!$F$87="","",'調査票'!$F$87)</f>
      </c>
      <c r="AL2" s="43">
        <f>IF('調査票'!$F$88="","",'調査票'!$F$88)</f>
      </c>
      <c r="AM2" s="43">
        <f>IF('調査票'!$F$89="","",'調査票'!$F$89)</f>
      </c>
      <c r="AN2" s="43">
        <f>IF('調査票'!$F$90="","",'調査票'!$F$90)</f>
      </c>
      <c r="AO2" s="43">
        <f>IF('調査票'!$F$91="","",'調査票'!$F$91)</f>
      </c>
      <c r="AP2" s="43">
        <f>IF('調査票'!$F$92="","",'調査票'!$F$92)</f>
      </c>
      <c r="AQ2" s="43">
        <f>IF('調査票'!$F$93="","",'調査票'!$F$93)</f>
      </c>
      <c r="AR2" s="43">
        <f>IF('調査票'!$F$94="","",'調査票'!$F$94)</f>
      </c>
      <c r="AS2" s="43">
        <f>IF('調査票'!$F$95="","",'調査票'!$F$95)</f>
      </c>
      <c r="AT2" s="43">
        <f>IF('調査票'!$F$96="","",'調査票'!$F$96)</f>
      </c>
      <c r="AU2" s="43">
        <f>IF('調査票'!$F$97="","",'調査票'!$F$97)</f>
      </c>
      <c r="AV2" s="43">
        <f>IF('調査票'!$F$98="","",'調査票'!$F$98)</f>
      </c>
      <c r="AW2" s="43">
        <f>IF(SUM(AJ2:AV2)&gt;0,'調査票'!F99,"")</f>
      </c>
      <c r="AX2" s="43">
        <f>IF('調査票'!$F$86="","",'調査票'!$H$86)</f>
      </c>
      <c r="AY2" s="43">
        <f>IF('調査票'!$F$87="","",'調査票'!$H$87)</f>
      </c>
      <c r="AZ2" s="43">
        <f>IF('調査票'!$F$88="","",'調査票'!$H$88)</f>
      </c>
      <c r="BA2" s="43">
        <f>IF('調査票'!$F$89="","",'調査票'!$H$89)</f>
      </c>
      <c r="BB2" s="43">
        <f>IF('調査票'!$F$90="","",'調査票'!$H$90)</f>
      </c>
      <c r="BC2" s="43">
        <f>IF('調査票'!$F$91="","",'調査票'!$H$91)</f>
      </c>
      <c r="BD2" s="43">
        <f>IF('調査票'!$F$92="","",'調査票'!$H$92)</f>
      </c>
      <c r="BE2" s="43">
        <f>IF('調査票'!$F$93="","",'調査票'!$H$93)</f>
      </c>
      <c r="BF2" s="43">
        <f>IF('調査票'!$F$94="","",'調査票'!$H$94)</f>
      </c>
      <c r="BG2" s="43">
        <f>IF('調査票'!$F$95="","",'調査票'!$H$95)</f>
      </c>
      <c r="BH2" s="43">
        <f>IF('調査票'!$F$96="","",'調査票'!$H$96)</f>
      </c>
      <c r="BI2" s="43">
        <f>IF('調査票'!$F$97="","",'調査票'!$H$97)</f>
      </c>
      <c r="BJ2" s="43">
        <f>IF('調査票'!$F$98="","",'調査票'!$H$98)</f>
      </c>
      <c r="BK2" s="43">
        <f>IF(SUM(AX2:BJ2)&gt;0,'調査票'!$F$99,"")</f>
      </c>
      <c r="BL2" s="43">
        <f>IF('調査票'!D107="","",'調査票'!D107)</f>
      </c>
      <c r="BM2" s="43">
        <f>IF('調査票'!$D$108="","",'調査票'!$D$108)</f>
      </c>
      <c r="BN2" s="43">
        <f>IF('調査票'!$D$109="","",'調査票'!$D$109)</f>
      </c>
      <c r="BO2" s="43">
        <f>IF('調査票'!$D$110="","",'調査票'!$D$110)</f>
      </c>
      <c r="BP2" s="43">
        <f>IF(SUM(BL2:BO2)&gt;0,'調査票'!$D$111,"")</f>
      </c>
      <c r="BQ2" s="43">
        <f>IF('調査票'!$F$107="","",'調査票'!$F$107)</f>
      </c>
      <c r="BR2" s="43">
        <f>IF('調査票'!$F$108="","",'調査票'!$F$108)</f>
      </c>
      <c r="BS2" s="43">
        <f>IF('調査票'!$F$109="","",'調査票'!$F$109)</f>
      </c>
      <c r="BT2" s="43">
        <f>IF('調査票'!$F$110="","",'調査票'!$F$110)</f>
      </c>
      <c r="BU2" s="43">
        <f>IF(SUM(BQ2:BT2)&gt;0,'調査票'!$F$111,"")</f>
      </c>
      <c r="BV2" s="43">
        <f>IF('調査票'!$F$107="","",'調査票'!$H$107)</f>
      </c>
      <c r="BW2" s="43">
        <f>IF('調査票'!$F$108="","",'調査票'!$H$108)</f>
      </c>
      <c r="BX2" s="43">
        <f>IF('調査票'!$F$109="","",'調査票'!$H$109)</f>
      </c>
      <c r="BY2" s="43">
        <f>IF('調査票'!$F$110="","",'調査票'!$H$110)</f>
      </c>
      <c r="BZ2" s="43">
        <f>IF(SUM(BV2:BY2)&gt;0,'調査票'!$F$111,"")</f>
      </c>
      <c r="CA2" s="43">
        <f>IF('調査票'!$H$119="","",'調査票'!$H$119)</f>
      </c>
      <c r="CB2" s="43">
        <f>IF('調査票'!$H$120="","",'調査票'!$H$120)</f>
      </c>
      <c r="CC2" s="43">
        <f>IF('調査票'!$H$121="","",'調査票'!$H$121)</f>
      </c>
      <c r="CD2" s="43">
        <f>IF('調査票'!C126="","",'調査票'!C126)</f>
      </c>
      <c r="CE2" s="43">
        <f>IF('調査票'!C138="","",'調査票'!C138)</f>
      </c>
      <c r="CF2" s="43">
        <f>IF('調査票'!$H$129="","",'調査票'!$H$129)</f>
      </c>
      <c r="CG2" s="43">
        <f>IF('調査票'!$H$130="","",'調査票'!$H$130)</f>
      </c>
      <c r="CH2" s="43">
        <f>IF('調査票'!$H$131="","",'調査票'!$H$131)</f>
      </c>
      <c r="CI2" s="43">
        <f>IF('調査票'!$H$132="","",'調査票'!$H$132)</f>
      </c>
      <c r="CJ2" s="43">
        <f>IF('調査票'!$H$133="","",'調査票'!$H$133)</f>
      </c>
      <c r="CK2" s="43">
        <f>IF('調査票'!$H$134="","",'調査票'!$H$134)</f>
      </c>
      <c r="CL2" s="43">
        <f>IF(SUM(CF2:CK2)&gt;0,'調査票'!$H$135,"")</f>
      </c>
      <c r="CM2" s="43">
        <f>IF('調査票'!$H$140="","",'調査票'!$H$140)</f>
      </c>
      <c r="CN2" s="43">
        <f>IF('調査票'!$H$141="","",'調査票'!$H$141)</f>
      </c>
      <c r="CO2" s="43">
        <f>IF('調査票'!$H$142="","",'調査票'!$H$142)</f>
      </c>
      <c r="CP2" s="43">
        <f>IF('調査票'!$H$143="","",'調査票'!$H$143)</f>
      </c>
      <c r="CQ2" s="43">
        <f>IF('調査票'!$H$144="","",'調査票'!$H$144)</f>
      </c>
      <c r="CR2" s="43">
        <f>IF('調査票'!$H$145="","",'調査票'!$H$145)</f>
      </c>
      <c r="CS2" s="43">
        <f>IF('調査票'!$H$146="","",'調査票'!$H$146)</f>
      </c>
      <c r="CT2" s="43">
        <f>IF(SUM(CM2:CS2)&gt;0,'調査票'!$H$147,"")</f>
      </c>
      <c r="CU2" s="43">
        <f>IF('調査票'!$H$153="","",'調査票'!$H$153)</f>
      </c>
      <c r="CV2" s="43">
        <f>IF('調査票'!$H$154="","",'調査票'!$H$154)</f>
      </c>
      <c r="CW2" s="43">
        <f>IF(SUM(CU2:CV2)&gt;0,'調査票'!$H$155,"")</f>
      </c>
      <c r="CX2" s="43">
        <f>IF('調査票'!$H$163="","",'調査票'!$H$163)</f>
      </c>
      <c r="CY2" s="43">
        <f>IF('調査票'!$H$164="","",'調査票'!$H$164)</f>
      </c>
      <c r="CZ2" s="43">
        <f>IF('調査票'!$H$165="","",'調査票'!$H$165)</f>
      </c>
      <c r="DA2" s="43">
        <f>IF('調査票'!$H$166="","",'調査票'!$H$166)</f>
      </c>
      <c r="DB2" s="43">
        <f>IF('調査票'!$H$167="","",'調査票'!$H$167)</f>
      </c>
      <c r="DC2" s="43">
        <f>IF('調査票'!$H$168="","",'調査票'!$H$168)</f>
      </c>
      <c r="DD2" s="43">
        <f>IF('調査票'!$H$169="","",'調査票'!$H$169)</f>
      </c>
      <c r="DE2" s="43">
        <f>IF(SUM(CX2:DD2)&gt;0,'調査票'!$H$170,"")</f>
      </c>
      <c r="DF2" s="43">
        <f>IF('調査票'!$H$177="","",'調査票'!$H$177)</f>
      </c>
      <c r="DG2" s="43">
        <f>IF('調査票'!$H$178="","",'調査票'!$H$178)</f>
      </c>
      <c r="DH2" s="43">
        <f>IF('調査票'!$H$179="","",'調査票'!$H$179)</f>
      </c>
      <c r="DI2" s="43">
        <f>IF('調査票'!$H$180="","",'調査票'!$H$180)</f>
      </c>
      <c r="DJ2" s="43">
        <f>IF('調査票'!$H$181="","",'調査票'!$H$181)</f>
      </c>
      <c r="DK2" s="43">
        <f>IF('調査票'!$H$182="","",'調査票'!$H$182)</f>
      </c>
      <c r="DL2" s="43">
        <f>IF('調査票'!$H$183="","",'調査票'!$H$183)</f>
      </c>
      <c r="DM2" s="43">
        <f>IF(SUM(DF2:DL2)&gt;0,'調査票'!$H$184,"")</f>
      </c>
      <c r="DN2" s="43">
        <f>IF('調査票'!H192="","",'調査票'!H192)</f>
      </c>
      <c r="DO2" s="43">
        <f>IF('調査票'!H196="","",'調査票'!H196)</f>
      </c>
      <c r="DP2" s="43">
        <f>IF('調査票'!H200="","",'調査票'!H200)</f>
      </c>
      <c r="DQ2" s="43">
        <f>IF('調査票'!$H$207="","",'調査票'!$H$207)</f>
      </c>
      <c r="DR2" s="43">
        <f>IF('調査票'!$H$208="","",'調査票'!$H$208)</f>
      </c>
      <c r="DS2" s="43">
        <f>IF('調査票'!$H$209="","",'調査票'!$H$209)</f>
      </c>
      <c r="DT2" s="43">
        <f>IF('調査票'!$H$210="","",'調査票'!$H$210)</f>
      </c>
      <c r="DU2" s="43">
        <f>IF('調査票'!$H$211="","",'調査票'!$H$211)</f>
      </c>
      <c r="DV2" s="43">
        <f>IF('調査票'!$H$212="","",'調査票'!$H$212)</f>
      </c>
      <c r="DW2" s="43">
        <f>IF('調査票'!$H$213="","",'調査票'!$H$213)</f>
      </c>
      <c r="DX2" s="43">
        <f>IF('調査票'!$H$214="","",'調査票'!$H$214)</f>
      </c>
      <c r="DY2" s="43">
        <f>IF('調査票'!$H$215="","",'調査票'!$H$215)</f>
      </c>
      <c r="DZ2" s="43">
        <f>IF('調査票'!$H$216="","",'調査票'!$H$216)</f>
      </c>
      <c r="EA2" s="43">
        <f>IF('調査票'!$H$217="","",'調査票'!$H$217)</f>
      </c>
    </row>
  </sheetData>
  <sheetProtection password="EC84" sheet="1" objects="1" scenarios="1" selectLockedCells="1" selectUnlockedCell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労調協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Dosv9</dc:creator>
  <cp:keywords/>
  <dc:description/>
  <cp:lastModifiedBy>JICHIRO</cp:lastModifiedBy>
  <cp:lastPrinted>2008-04-25T07:27:33Z</cp:lastPrinted>
  <dcterms:created xsi:type="dcterms:W3CDTF">2008-03-27T04:17:02Z</dcterms:created>
  <dcterms:modified xsi:type="dcterms:W3CDTF">2008-04-28T02:19:01Z</dcterms:modified>
  <cp:category/>
  <cp:version/>
  <cp:contentType/>
  <cp:contentStatus/>
</cp:coreProperties>
</file>