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5" yWindow="0" windowWidth="17475" windowHeight="7485"/>
  </bookViews>
  <sheets>
    <sheet name="調査票" sheetId="1" r:id="rId1"/>
    <sheet name="data" sheetId="2" state="hidden" r:id="rId2"/>
    <sheet name="LIST" sheetId="3" state="hidden" r:id="rId3"/>
  </sheets>
  <definedNames>
    <definedName name="_xlnm._FilterDatabase" localSheetId="2" hidden="1">LIST!$A$1:$H$1536</definedName>
    <definedName name="OLE_LINK1" localSheetId="0">調査票!#REF!</definedName>
    <definedName name="_xlnm.Print_Area" localSheetId="0">調査票!$A$1:$J$864</definedName>
    <definedName name="愛知県">LIST!$E$801:$E$815</definedName>
    <definedName name="愛媛県">LIST!$E$1219:$E$1237</definedName>
    <definedName name="茨城県">LIST!$E$468:$E$501</definedName>
    <definedName name="岡山県">LIST!$E$1058:$E$1077</definedName>
    <definedName name="沖縄県">LIST!$E$1502:$E$1534</definedName>
    <definedName name="岩手県">LIST!$E$221:$E$236</definedName>
    <definedName name="岐阜県">LIST!$E$816:$E$833</definedName>
    <definedName name="宮崎県">LIST!$E$1385:$E$1409</definedName>
    <definedName name="宮城県">LIST!$E$237:$E$263</definedName>
    <definedName name="京都府">LIST!$E$887:$E$905</definedName>
    <definedName name="熊本県">LIST!$E$1410:$E$1455</definedName>
    <definedName name="群馬県">LIST!$E$414:$E$442</definedName>
    <definedName name="広島県">LIST!$E$1078:$E$1101</definedName>
    <definedName name="香川県">LIST!$E$1170:$E$1188</definedName>
    <definedName name="高知県">LIST!$E$1238:$E$1253</definedName>
    <definedName name="佐賀県">LIST!$E$1317:$E$1338</definedName>
    <definedName name="埼玉県">LIST!$E$502:$E$529</definedName>
    <definedName name="三重県">LIST!$E$834:$E$866</definedName>
    <definedName name="山形県">LIST!$E$291:$E$329</definedName>
    <definedName name="山口県">LIST!$E$1147:$E$1169</definedName>
    <definedName name="山梨県">LIST!$E$621:$E$646</definedName>
    <definedName name="滋賀県">LIST!$E$867:$E$886</definedName>
    <definedName name="鹿児島県">LIST!$E$1456:$E$1501</definedName>
    <definedName name="秋田県">LIST!$E$264:$E$290</definedName>
    <definedName name="新潟県">LIST!$E$384:$E$413</definedName>
    <definedName name="神奈川県">LIST!$E$589:$E$620</definedName>
    <definedName name="青森県">LIST!$E$181:$E$220</definedName>
    <definedName name="静岡県">LIST!$E$773:$E$800</definedName>
    <definedName name="石川県">LIST!$E$739:$E$759</definedName>
    <definedName name="千葉県">LIST!$E$573:$E$588</definedName>
    <definedName name="大阪府">LIST!$E$950:$E$1002</definedName>
    <definedName name="大分県">LIST!$E$1363:$E$1384</definedName>
    <definedName name="長崎県">LIST!$E$1339:$E$1362</definedName>
    <definedName name="長野県">LIST!$E$647:$E$718</definedName>
    <definedName name="鳥取県">LIST!$E$1102:$E$1124</definedName>
    <definedName name="都道府県">LIST!$A$1:$A$48</definedName>
    <definedName name="島根県">LIST!$E$1125:$E$1146</definedName>
    <definedName name="東京都">LIST!$E$530:$E$572</definedName>
    <definedName name="徳島県">LIST!$E$1189:$E$1218</definedName>
    <definedName name="栃木県">LIST!$E$443:$E$467</definedName>
    <definedName name="奈良県">LIST!$E$906:$E$932</definedName>
    <definedName name="富山県">LIST!$E$719:$E$738</definedName>
    <definedName name="福井県">LIST!$E$760:$E$772</definedName>
    <definedName name="福岡県">LIST!$E$1254:$E$1316</definedName>
    <definedName name="福島県">LIST!$E$330:$E$383</definedName>
    <definedName name="兵庫県">LIST!$E$1003:$E$1057</definedName>
    <definedName name="北海道">LIST!$E$2:$E$180</definedName>
    <definedName name="和歌山県">LIST!$E$933:$E$949</definedName>
  </definedNames>
  <calcPr calcId="145621"/>
</workbook>
</file>

<file path=xl/calcChain.xml><?xml version="1.0" encoding="utf-8"?>
<calcChain xmlns="http://schemas.openxmlformats.org/spreadsheetml/2006/main">
  <c r="F442" i="3" l="1"/>
  <c r="F444" i="3"/>
  <c r="F445" i="3"/>
  <c r="F446" i="3"/>
  <c r="F447" i="3"/>
  <c r="F448" i="3"/>
  <c r="F449" i="3"/>
  <c r="F450" i="3"/>
  <c r="F451" i="3"/>
  <c r="F452" i="3"/>
  <c r="F453" i="3"/>
  <c r="F454" i="3"/>
  <c r="F455" i="3"/>
  <c r="F456" i="3"/>
  <c r="F457" i="3"/>
  <c r="F458" i="3"/>
  <c r="F459" i="3"/>
  <c r="F460" i="3"/>
  <c r="F461" i="3"/>
  <c r="F462" i="3"/>
  <c r="F463" i="3"/>
  <c r="F464" i="3"/>
  <c r="F465" i="3"/>
  <c r="F466" i="3"/>
  <c r="F467"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4" i="3"/>
  <c r="F575" i="3"/>
  <c r="F576" i="3"/>
  <c r="F577" i="3"/>
  <c r="F578" i="3"/>
  <c r="F579" i="3"/>
  <c r="F580" i="3"/>
  <c r="F581" i="3"/>
  <c r="F582" i="3"/>
  <c r="F583" i="3"/>
  <c r="F584" i="3"/>
  <c r="F585" i="3"/>
  <c r="F586" i="3"/>
  <c r="F587" i="3"/>
  <c r="F588"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20" i="3"/>
  <c r="F721" i="3"/>
  <c r="F722" i="3"/>
  <c r="F723" i="3"/>
  <c r="F724" i="3"/>
  <c r="F725" i="3"/>
  <c r="F726" i="3"/>
  <c r="F727" i="3"/>
  <c r="F728" i="3"/>
  <c r="F729" i="3"/>
  <c r="F730" i="3"/>
  <c r="F731" i="3"/>
  <c r="F732" i="3"/>
  <c r="F733" i="3"/>
  <c r="F734" i="3"/>
  <c r="F735" i="3"/>
  <c r="F736" i="3"/>
  <c r="F737" i="3"/>
  <c r="F738" i="3"/>
  <c r="F740" i="3"/>
  <c r="F741" i="3"/>
  <c r="F742" i="3"/>
  <c r="F743" i="3"/>
  <c r="F744" i="3"/>
  <c r="F745" i="3"/>
  <c r="F746" i="3"/>
  <c r="F747" i="3"/>
  <c r="F748" i="3"/>
  <c r="F749" i="3"/>
  <c r="F750" i="3"/>
  <c r="F751" i="3"/>
  <c r="F752" i="3"/>
  <c r="F753" i="3"/>
  <c r="F754" i="3"/>
  <c r="F755" i="3"/>
  <c r="F756" i="3"/>
  <c r="F757" i="3"/>
  <c r="F758" i="3"/>
  <c r="F759" i="3"/>
  <c r="F761" i="3"/>
  <c r="F762" i="3"/>
  <c r="F763" i="3"/>
  <c r="F764" i="3"/>
  <c r="F765" i="3"/>
  <c r="F766" i="3"/>
  <c r="F767" i="3"/>
  <c r="F768" i="3"/>
  <c r="F769" i="3"/>
  <c r="F770" i="3"/>
  <c r="F771" i="3"/>
  <c r="F772"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2" i="3"/>
  <c r="F803" i="3"/>
  <c r="F804" i="3"/>
  <c r="F805" i="3"/>
  <c r="F806" i="3"/>
  <c r="F807" i="3"/>
  <c r="F808" i="3"/>
  <c r="F809" i="3"/>
  <c r="F810" i="3"/>
  <c r="F811" i="3"/>
  <c r="F812" i="3"/>
  <c r="F813" i="3"/>
  <c r="F814" i="3"/>
  <c r="F815" i="3"/>
  <c r="F817" i="3"/>
  <c r="F818" i="3"/>
  <c r="F819" i="3"/>
  <c r="F820" i="3"/>
  <c r="F821" i="3"/>
  <c r="F822" i="3"/>
  <c r="F823" i="3"/>
  <c r="F824" i="3"/>
  <c r="F825" i="3"/>
  <c r="F826" i="3"/>
  <c r="F827" i="3"/>
  <c r="F828" i="3"/>
  <c r="F829" i="3"/>
  <c r="F830" i="3"/>
  <c r="F831" i="3"/>
  <c r="F832" i="3"/>
  <c r="F833"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8" i="3"/>
  <c r="F869" i="3"/>
  <c r="F870" i="3"/>
  <c r="F871" i="3"/>
  <c r="F872" i="3"/>
  <c r="F873" i="3"/>
  <c r="F874" i="3"/>
  <c r="F875" i="3"/>
  <c r="F876" i="3"/>
  <c r="F877" i="3"/>
  <c r="F878" i="3"/>
  <c r="F879" i="3"/>
  <c r="F880" i="3"/>
  <c r="F881" i="3"/>
  <c r="F882" i="3"/>
  <c r="F883" i="3"/>
  <c r="F884" i="3"/>
  <c r="F885" i="3"/>
  <c r="F886" i="3"/>
  <c r="F888" i="3"/>
  <c r="F889" i="3"/>
  <c r="F890" i="3"/>
  <c r="F891" i="3"/>
  <c r="F892" i="3"/>
  <c r="F893" i="3"/>
  <c r="F894" i="3"/>
  <c r="F895" i="3"/>
  <c r="F896" i="3"/>
  <c r="F897" i="3"/>
  <c r="F898" i="3"/>
  <c r="F899" i="3"/>
  <c r="F900" i="3"/>
  <c r="F901" i="3"/>
  <c r="F902" i="3"/>
  <c r="F903" i="3"/>
  <c r="F904" i="3"/>
  <c r="F905"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4" i="3"/>
  <c r="F935" i="3"/>
  <c r="F936" i="3"/>
  <c r="F937" i="3"/>
  <c r="F938" i="3"/>
  <c r="F939" i="3"/>
  <c r="F940" i="3"/>
  <c r="F941" i="3"/>
  <c r="F942" i="3"/>
  <c r="F943" i="3"/>
  <c r="F944" i="3"/>
  <c r="F945" i="3"/>
  <c r="F946" i="3"/>
  <c r="F947" i="3"/>
  <c r="F948" i="3"/>
  <c r="F949"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9" i="3"/>
  <c r="F1060" i="3"/>
  <c r="F1061" i="3"/>
  <c r="F1062" i="3"/>
  <c r="F1063" i="3"/>
  <c r="F1064" i="3"/>
  <c r="F1065" i="3"/>
  <c r="F1066" i="3"/>
  <c r="F1067" i="3"/>
  <c r="F1068" i="3"/>
  <c r="F1069" i="3"/>
  <c r="F1070" i="3"/>
  <c r="F1071" i="3"/>
  <c r="F1072" i="3"/>
  <c r="F1073" i="3"/>
  <c r="F1074" i="3"/>
  <c r="F1075" i="3"/>
  <c r="F1076" i="3"/>
  <c r="F1077"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3" i="3"/>
  <c r="F1104" i="3"/>
  <c r="F1105" i="3"/>
  <c r="F1106" i="3"/>
  <c r="F1107" i="3"/>
  <c r="F1108" i="3"/>
  <c r="F1109" i="3"/>
  <c r="F1110" i="3"/>
  <c r="F1111" i="3"/>
  <c r="F1112" i="3"/>
  <c r="F1113" i="3"/>
  <c r="F1114" i="3"/>
  <c r="F1115" i="3"/>
  <c r="F1116" i="3"/>
  <c r="F1117" i="3"/>
  <c r="F1118" i="3"/>
  <c r="F1119" i="3"/>
  <c r="F1120" i="3"/>
  <c r="F1121" i="3"/>
  <c r="F1122" i="3"/>
  <c r="F1123" i="3"/>
  <c r="F1124" i="3"/>
  <c r="F1126" i="3"/>
  <c r="F1127" i="3"/>
  <c r="F1128" i="3"/>
  <c r="F1129" i="3"/>
  <c r="F1130" i="3"/>
  <c r="F1131" i="3"/>
  <c r="F1132" i="3"/>
  <c r="F1133" i="3"/>
  <c r="F1134" i="3"/>
  <c r="F1135" i="3"/>
  <c r="F1136" i="3"/>
  <c r="F1137" i="3"/>
  <c r="F1138" i="3"/>
  <c r="F1139" i="3"/>
  <c r="F1140" i="3"/>
  <c r="F1141" i="3"/>
  <c r="F1142" i="3"/>
  <c r="F1143" i="3"/>
  <c r="F1144" i="3"/>
  <c r="F1145" i="3"/>
  <c r="F1146" i="3"/>
  <c r="F1148" i="3"/>
  <c r="F1149" i="3"/>
  <c r="F1150" i="3"/>
  <c r="F1151" i="3"/>
  <c r="F1152" i="3"/>
  <c r="F1153" i="3"/>
  <c r="F1154" i="3"/>
  <c r="F1155" i="3"/>
  <c r="F1156" i="3"/>
  <c r="F1157" i="3"/>
  <c r="F1158" i="3"/>
  <c r="F1159" i="3"/>
  <c r="F1160" i="3"/>
  <c r="F1161" i="3"/>
  <c r="F1162" i="3"/>
  <c r="F1163" i="3"/>
  <c r="F1164" i="3"/>
  <c r="F1165" i="3"/>
  <c r="F1166" i="3"/>
  <c r="F1167" i="3"/>
  <c r="F1168" i="3"/>
  <c r="F1169" i="3"/>
  <c r="F1171" i="3"/>
  <c r="F1172" i="3"/>
  <c r="F1173" i="3"/>
  <c r="F1174" i="3"/>
  <c r="F1175" i="3"/>
  <c r="F1176" i="3"/>
  <c r="F1177" i="3"/>
  <c r="F1178" i="3"/>
  <c r="F1179" i="3"/>
  <c r="F1180" i="3"/>
  <c r="F1181" i="3"/>
  <c r="F1182" i="3"/>
  <c r="F1183" i="3"/>
  <c r="F1184" i="3"/>
  <c r="F1185" i="3"/>
  <c r="F1186" i="3"/>
  <c r="F1187" i="3"/>
  <c r="F1188"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20" i="3"/>
  <c r="F1221" i="3"/>
  <c r="F1222" i="3"/>
  <c r="F1223" i="3"/>
  <c r="F1224" i="3"/>
  <c r="F1225" i="3"/>
  <c r="F1226" i="3"/>
  <c r="F1227" i="3"/>
  <c r="F1228" i="3"/>
  <c r="F1229" i="3"/>
  <c r="F1230" i="3"/>
  <c r="F1231" i="3"/>
  <c r="F1232" i="3"/>
  <c r="F1233" i="3"/>
  <c r="F1234" i="3"/>
  <c r="F1235" i="3"/>
  <c r="F1236" i="3"/>
  <c r="F1237" i="3"/>
  <c r="F1239" i="3"/>
  <c r="F1240" i="3"/>
  <c r="F1241" i="3"/>
  <c r="F1242" i="3"/>
  <c r="F1243" i="3"/>
  <c r="F1244" i="3"/>
  <c r="F1245" i="3"/>
  <c r="F1246" i="3"/>
  <c r="F1247" i="3"/>
  <c r="F1248" i="3"/>
  <c r="F1249" i="3"/>
  <c r="F1250" i="3"/>
  <c r="F1251" i="3"/>
  <c r="F1252" i="3"/>
  <c r="F1253"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8" i="3"/>
  <c r="F1319" i="3"/>
  <c r="F1320" i="3"/>
  <c r="F1321" i="3"/>
  <c r="F1322" i="3"/>
  <c r="F1323" i="3"/>
  <c r="F1324" i="3"/>
  <c r="F1325" i="3"/>
  <c r="F1326" i="3"/>
  <c r="F1327" i="3"/>
  <c r="F1328" i="3"/>
  <c r="F1329" i="3"/>
  <c r="F1330" i="3"/>
  <c r="F1331" i="3"/>
  <c r="F1332" i="3"/>
  <c r="F1333" i="3"/>
  <c r="F1334" i="3"/>
  <c r="F1335" i="3"/>
  <c r="F1336" i="3"/>
  <c r="F1337" i="3"/>
  <c r="F1338" i="3"/>
  <c r="F1340" i="3"/>
  <c r="F1341" i="3"/>
  <c r="F1342" i="3"/>
  <c r="F1343" i="3"/>
  <c r="F1344" i="3"/>
  <c r="F1345" i="3"/>
  <c r="F1346" i="3"/>
  <c r="F1347" i="3"/>
  <c r="F1348" i="3"/>
  <c r="F1349" i="3"/>
  <c r="F1350" i="3"/>
  <c r="F1351" i="3"/>
  <c r="F1352" i="3"/>
  <c r="F1353" i="3"/>
  <c r="F1354" i="3"/>
  <c r="F1355" i="3"/>
  <c r="F1356" i="3"/>
  <c r="F1357" i="3"/>
  <c r="F1358" i="3"/>
  <c r="F1359" i="3"/>
  <c r="F1360" i="3"/>
  <c r="F1361" i="3"/>
  <c r="F1362" i="3"/>
  <c r="F1364" i="3"/>
  <c r="F1365" i="3"/>
  <c r="F1366" i="3"/>
  <c r="F1367" i="3"/>
  <c r="F1368" i="3"/>
  <c r="F1369" i="3"/>
  <c r="F1370" i="3"/>
  <c r="F1371" i="3"/>
  <c r="F1372" i="3"/>
  <c r="F1373" i="3"/>
  <c r="F1374" i="3"/>
  <c r="F1375" i="3"/>
  <c r="F1376" i="3"/>
  <c r="F1377" i="3"/>
  <c r="F1378" i="3"/>
  <c r="F1379" i="3"/>
  <c r="F1380" i="3"/>
  <c r="F1381" i="3"/>
  <c r="F1382" i="3"/>
  <c r="F1383" i="3"/>
  <c r="F1384" i="3"/>
  <c r="F1386" i="3"/>
  <c r="F1387" i="3"/>
  <c r="F1388" i="3"/>
  <c r="F1389" i="3"/>
  <c r="F1390" i="3"/>
  <c r="F1391" i="3"/>
  <c r="F1392" i="3"/>
  <c r="F1393" i="3"/>
  <c r="F1394" i="3"/>
  <c r="F1395" i="3"/>
  <c r="F1396" i="3"/>
  <c r="F1397" i="3"/>
  <c r="F1398" i="3"/>
  <c r="F1399" i="3"/>
  <c r="F1400" i="3"/>
  <c r="F1401" i="3"/>
  <c r="F1402" i="3"/>
  <c r="F1403" i="3"/>
  <c r="F1404" i="3"/>
  <c r="F1405" i="3"/>
  <c r="F1406" i="3"/>
  <c r="F1407" i="3"/>
  <c r="F1408" i="3"/>
  <c r="F1409" i="3"/>
  <c r="F1411" i="3"/>
  <c r="F1412" i="3"/>
  <c r="F1413" i="3"/>
  <c r="F1414" i="3"/>
  <c r="F1415" i="3"/>
  <c r="F1416" i="3"/>
  <c r="F1417" i="3"/>
  <c r="F1418" i="3"/>
  <c r="F1419" i="3"/>
  <c r="F1420" i="3"/>
  <c r="F1421" i="3"/>
  <c r="F1422" i="3"/>
  <c r="F1423" i="3"/>
  <c r="F1424" i="3"/>
  <c r="F1425" i="3"/>
  <c r="F1426" i="3"/>
  <c r="F1427" i="3"/>
  <c r="F1428" i="3"/>
  <c r="F1429" i="3"/>
  <c r="F1430" i="3"/>
  <c r="F1431" i="3"/>
  <c r="F1432" i="3"/>
  <c r="F1433" i="3"/>
  <c r="F1434" i="3"/>
  <c r="F1435" i="3"/>
  <c r="F1436" i="3"/>
  <c r="F1437" i="3"/>
  <c r="F1438" i="3"/>
  <c r="F1439" i="3"/>
  <c r="F1440" i="3"/>
  <c r="F1441" i="3"/>
  <c r="F1442" i="3"/>
  <c r="F1443" i="3"/>
  <c r="F1444" i="3"/>
  <c r="F1445" i="3"/>
  <c r="F1446" i="3"/>
  <c r="F1447" i="3"/>
  <c r="F1448" i="3"/>
  <c r="F1449" i="3"/>
  <c r="F1450" i="3"/>
  <c r="F1451" i="3"/>
  <c r="F1452" i="3"/>
  <c r="F1453" i="3"/>
  <c r="F1454" i="3"/>
  <c r="F1455" i="3"/>
  <c r="F1457" i="3"/>
  <c r="F1458" i="3"/>
  <c r="F1459" i="3"/>
  <c r="F1460" i="3"/>
  <c r="F1461" i="3"/>
  <c r="F1462" i="3"/>
  <c r="F1463" i="3"/>
  <c r="F1464" i="3"/>
  <c r="F1465" i="3"/>
  <c r="F1466" i="3"/>
  <c r="F1467" i="3"/>
  <c r="F1468" i="3"/>
  <c r="F1469" i="3"/>
  <c r="F1470" i="3"/>
  <c r="F1471" i="3"/>
  <c r="F1472" i="3"/>
  <c r="F1473" i="3"/>
  <c r="F1474" i="3"/>
  <c r="F1475" i="3"/>
  <c r="F1476" i="3"/>
  <c r="F1477" i="3"/>
  <c r="F1478" i="3"/>
  <c r="F1479" i="3"/>
  <c r="F1480" i="3"/>
  <c r="F1481" i="3"/>
  <c r="F1482" i="3"/>
  <c r="F1483" i="3"/>
  <c r="F1484" i="3"/>
  <c r="F1485" i="3"/>
  <c r="F1486" i="3"/>
  <c r="F1487" i="3"/>
  <c r="F1488" i="3"/>
  <c r="F1489" i="3"/>
  <c r="F1490" i="3"/>
  <c r="F1491" i="3"/>
  <c r="F1492" i="3"/>
  <c r="F1493" i="3"/>
  <c r="F1494" i="3"/>
  <c r="F1495" i="3"/>
  <c r="F1496" i="3"/>
  <c r="F1497" i="3"/>
  <c r="F1498" i="3"/>
  <c r="F1499" i="3"/>
  <c r="F1500" i="3"/>
  <c r="F1501" i="3"/>
  <c r="F1503" i="3"/>
  <c r="F1504" i="3"/>
  <c r="F1505" i="3"/>
  <c r="F1506" i="3"/>
  <c r="F1507" i="3"/>
  <c r="F1508" i="3"/>
  <c r="F1509" i="3"/>
  <c r="F1510" i="3"/>
  <c r="F1511" i="3"/>
  <c r="F1512" i="3"/>
  <c r="F1513" i="3"/>
  <c r="F1514" i="3"/>
  <c r="F1515" i="3"/>
  <c r="F1516" i="3"/>
  <c r="F1517" i="3"/>
  <c r="F1518" i="3"/>
  <c r="F1519" i="3"/>
  <c r="F1520" i="3"/>
  <c r="F1521" i="3"/>
  <c r="F1522" i="3"/>
  <c r="F1523" i="3"/>
  <c r="F1524" i="3"/>
  <c r="F1525" i="3"/>
  <c r="F1526" i="3"/>
  <c r="F1527" i="3"/>
  <c r="F1528" i="3"/>
  <c r="F1529" i="3"/>
  <c r="F1530" i="3"/>
  <c r="F1531" i="3"/>
  <c r="F1532" i="3"/>
  <c r="F1533" i="3"/>
  <c r="F1534" i="3"/>
  <c r="F1535" i="3"/>
  <c r="F1536" i="3"/>
  <c r="F1537" i="3"/>
  <c r="F1538" i="3"/>
  <c r="F409" i="3"/>
  <c r="F410" i="3"/>
  <c r="F411" i="3"/>
  <c r="F412" i="3"/>
  <c r="F413"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08" i="3"/>
  <c r="F407" i="3"/>
  <c r="F406" i="3"/>
  <c r="F405" i="3"/>
  <c r="F404" i="3"/>
  <c r="F403" i="3"/>
  <c r="F402" i="3"/>
  <c r="F401" i="3"/>
  <c r="F400" i="3"/>
  <c r="F399" i="3"/>
  <c r="F398" i="3"/>
  <c r="F397" i="3"/>
  <c r="F396" i="3"/>
  <c r="F395" i="3"/>
  <c r="F394" i="3"/>
  <c r="F393" i="3"/>
  <c r="F392" i="3"/>
  <c r="F391" i="3"/>
  <c r="F390" i="3"/>
  <c r="F389" i="3"/>
  <c r="F388" i="3"/>
  <c r="F387" i="3"/>
  <c r="F386" i="3"/>
  <c r="F385"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3" i="3"/>
  <c r="F262" i="3"/>
  <c r="F261" i="3"/>
  <c r="F260" i="3"/>
  <c r="F259" i="3"/>
  <c r="F258" i="3"/>
  <c r="F257" i="3"/>
  <c r="F220" i="3"/>
  <c r="F222" i="3"/>
  <c r="F223" i="3"/>
  <c r="F224" i="3"/>
  <c r="F225" i="3"/>
  <c r="F226" i="3"/>
  <c r="F227" i="3"/>
  <c r="F228" i="3"/>
  <c r="F229" i="3"/>
  <c r="F230" i="3"/>
  <c r="F231" i="3"/>
  <c r="F232" i="3"/>
  <c r="F233" i="3"/>
  <c r="F234" i="3"/>
  <c r="F235" i="3"/>
  <c r="F236" i="3"/>
  <c r="F238" i="3"/>
  <c r="F239" i="3"/>
  <c r="F240" i="3"/>
  <c r="F241" i="3"/>
  <c r="F242" i="3"/>
  <c r="F243" i="3"/>
  <c r="F244" i="3"/>
  <c r="F245" i="3"/>
  <c r="F246" i="3"/>
  <c r="F247" i="3"/>
  <c r="F248" i="3"/>
  <c r="F249" i="3"/>
  <c r="F250" i="3"/>
  <c r="F251" i="3"/>
  <c r="F252" i="3"/>
  <c r="F253" i="3"/>
  <c r="F254" i="3"/>
  <c r="F255" i="3"/>
  <c r="F256"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0" i="3"/>
  <c r="F179" i="3"/>
  <c r="F178" i="3"/>
  <c r="C37" i="1"/>
  <c r="G37" i="1"/>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3" i="3"/>
  <c r="T135" i="1" l="1"/>
  <c r="U742" i="1" l="1"/>
  <c r="U733" i="1"/>
  <c r="U645" i="1"/>
  <c r="T723" i="1"/>
  <c r="T626" i="1"/>
  <c r="T529" i="1"/>
  <c r="T432" i="1"/>
  <c r="T335" i="1"/>
  <c r="T238" i="1"/>
  <c r="U248" i="1"/>
  <c r="U257" i="1"/>
  <c r="U345" i="1"/>
  <c r="U354" i="1"/>
  <c r="U451" i="1"/>
  <c r="U442" i="1"/>
  <c r="U636" i="1"/>
  <c r="CT3" i="2"/>
  <c r="CS3" i="2"/>
  <c r="CR3" i="2"/>
  <c r="CQ3" i="2"/>
  <c r="CP3" i="2"/>
  <c r="CO3" i="2"/>
  <c r="CN3" i="2"/>
  <c r="CM3" i="2"/>
  <c r="F103" i="1" l="1"/>
  <c r="H163" i="1" l="1"/>
  <c r="IM3" i="2"/>
  <c r="IN3" i="2"/>
  <c r="IO3" i="2"/>
  <c r="IP3" i="2"/>
  <c r="IQ3" i="2"/>
  <c r="IR3" i="2"/>
  <c r="IS3" i="2"/>
  <c r="IT3" i="2"/>
  <c r="IU3" i="2"/>
  <c r="IV3" i="2"/>
  <c r="IX3" i="2"/>
  <c r="IY3" i="2"/>
  <c r="IZ3" i="2"/>
  <c r="JA3" i="2"/>
  <c r="JB3" i="2"/>
  <c r="JC3" i="2"/>
  <c r="JD3" i="2"/>
  <c r="JE3" i="2"/>
  <c r="JF3" i="2"/>
  <c r="JG3" i="2"/>
  <c r="JH3" i="2"/>
  <c r="JI3" i="2"/>
  <c r="JJ3" i="2"/>
  <c r="JK3" i="2"/>
  <c r="JL3" i="2"/>
  <c r="JM3" i="2"/>
  <c r="HL3" i="2"/>
  <c r="HM3" i="2"/>
  <c r="HN3" i="2"/>
  <c r="HO3" i="2"/>
  <c r="HP3" i="2"/>
  <c r="HQ3" i="2"/>
  <c r="HR3" i="2"/>
  <c r="HS3" i="2"/>
  <c r="HT3" i="2"/>
  <c r="HU3" i="2"/>
  <c r="HW3" i="2"/>
  <c r="HX3" i="2"/>
  <c r="HY3" i="2"/>
  <c r="HZ3" i="2"/>
  <c r="IA3" i="2"/>
  <c r="IB3" i="2"/>
  <c r="IC3" i="2"/>
  <c r="ID3" i="2"/>
  <c r="IE3" i="2"/>
  <c r="IF3" i="2"/>
  <c r="IG3" i="2"/>
  <c r="IH3" i="2"/>
  <c r="II3" i="2"/>
  <c r="IJ3" i="2"/>
  <c r="IK3" i="2"/>
  <c r="IL3" i="2"/>
  <c r="GK3" i="2"/>
  <c r="GL3" i="2"/>
  <c r="GM3" i="2"/>
  <c r="GN3" i="2"/>
  <c r="GO3" i="2"/>
  <c r="GP3" i="2"/>
  <c r="GQ3" i="2"/>
  <c r="GR3" i="2"/>
  <c r="GS3" i="2"/>
  <c r="GT3" i="2"/>
  <c r="GV3" i="2"/>
  <c r="GW3" i="2"/>
  <c r="GX3" i="2"/>
  <c r="GY3" i="2"/>
  <c r="GZ3" i="2"/>
  <c r="HA3" i="2"/>
  <c r="HB3" i="2"/>
  <c r="HC3" i="2"/>
  <c r="HD3" i="2"/>
  <c r="HE3" i="2"/>
  <c r="HF3" i="2"/>
  <c r="HG3" i="2"/>
  <c r="HH3" i="2"/>
  <c r="HI3" i="2"/>
  <c r="HJ3" i="2"/>
  <c r="HK3" i="2"/>
  <c r="FJ3" i="2"/>
  <c r="FK3" i="2"/>
  <c r="FL3" i="2"/>
  <c r="FM3" i="2"/>
  <c r="FN3" i="2"/>
  <c r="FO3" i="2"/>
  <c r="FP3" i="2"/>
  <c r="FQ3" i="2"/>
  <c r="FR3" i="2"/>
  <c r="FS3" i="2"/>
  <c r="FU3" i="2"/>
  <c r="FV3" i="2"/>
  <c r="FW3" i="2"/>
  <c r="FX3" i="2"/>
  <c r="FY3" i="2"/>
  <c r="FZ3" i="2"/>
  <c r="GA3" i="2"/>
  <c r="GB3" i="2"/>
  <c r="GC3" i="2"/>
  <c r="GD3" i="2"/>
  <c r="GE3" i="2"/>
  <c r="GF3" i="2"/>
  <c r="GG3" i="2"/>
  <c r="GH3" i="2"/>
  <c r="GI3" i="2"/>
  <c r="GJ3" i="2"/>
  <c r="EI3" i="2"/>
  <c r="EJ3" i="2"/>
  <c r="EK3" i="2"/>
  <c r="EL3" i="2"/>
  <c r="EM3" i="2"/>
  <c r="EN3" i="2"/>
  <c r="EO3" i="2"/>
  <c r="EP3" i="2"/>
  <c r="EQ3" i="2"/>
  <c r="ER3" i="2"/>
  <c r="ES3" i="2"/>
  <c r="ET3" i="2"/>
  <c r="EU3" i="2"/>
  <c r="EV3" i="2"/>
  <c r="EW3" i="2"/>
  <c r="EX3" i="2"/>
  <c r="EY3" i="2"/>
  <c r="EZ3" i="2"/>
  <c r="FA3" i="2"/>
  <c r="FB3" i="2"/>
  <c r="FC3" i="2"/>
  <c r="FD3" i="2"/>
  <c r="FE3" i="2"/>
  <c r="FF3" i="2"/>
  <c r="FG3" i="2"/>
  <c r="FH3" i="2"/>
  <c r="FI3" i="2"/>
  <c r="DH3" i="2"/>
  <c r="DI3" i="2"/>
  <c r="DJ3" i="2"/>
  <c r="DK3" i="2"/>
  <c r="DL3" i="2"/>
  <c r="DM3" i="2"/>
  <c r="DN3" i="2"/>
  <c r="DO3" i="2"/>
  <c r="DP3" i="2"/>
  <c r="DQ3" i="2"/>
  <c r="DS3" i="2"/>
  <c r="DT3" i="2"/>
  <c r="DU3" i="2"/>
  <c r="DV3" i="2"/>
  <c r="DW3" i="2"/>
  <c r="DX3" i="2"/>
  <c r="DY3" i="2"/>
  <c r="DZ3" i="2"/>
  <c r="EA3" i="2"/>
  <c r="EB3" i="2"/>
  <c r="EC3" i="2"/>
  <c r="ED3" i="2"/>
  <c r="EE3" i="2"/>
  <c r="EF3" i="2"/>
  <c r="EG3" i="2"/>
  <c r="EH3" i="2"/>
  <c r="BV3" i="2" l="1"/>
  <c r="BU3" i="2"/>
  <c r="BT3" i="2"/>
  <c r="BR3" i="2"/>
  <c r="CK3" i="2"/>
  <c r="T176" i="1" l="1"/>
  <c r="T175" i="1"/>
  <c r="T174" i="1"/>
  <c r="T173" i="1"/>
  <c r="T172" i="1"/>
  <c r="T171" i="1"/>
  <c r="T170" i="1"/>
  <c r="T180" i="1"/>
  <c r="L180" i="1" s="1"/>
  <c r="B92" i="1"/>
  <c r="H126" i="1" l="1"/>
  <c r="L172" i="1"/>
  <c r="L173" i="1"/>
  <c r="L174" i="1"/>
  <c r="L175" i="1"/>
  <c r="L171" i="1"/>
  <c r="L176" i="1"/>
  <c r="L170" i="1"/>
  <c r="P161" i="1"/>
  <c r="L135" i="1"/>
  <c r="T130" i="1"/>
  <c r="L130" i="1" s="1"/>
  <c r="E37" i="1"/>
  <c r="M3" i="2" s="1"/>
  <c r="B107" i="1"/>
  <c r="C3" i="2"/>
  <c r="T96" i="1"/>
  <c r="P97" i="1"/>
  <c r="P96" i="1"/>
  <c r="P98" i="1"/>
  <c r="P99" i="1"/>
  <c r="P100" i="1"/>
  <c r="P101" i="1"/>
  <c r="P102" i="1"/>
  <c r="V74" i="1"/>
  <c r="Y74" i="1" s="1"/>
  <c r="H103" i="1"/>
  <c r="W96" i="1" s="1"/>
  <c r="Q96" i="1"/>
  <c r="Q97" i="1"/>
  <c r="Q98" i="1"/>
  <c r="Q99" i="1"/>
  <c r="Q100" i="1"/>
  <c r="Q101" i="1"/>
  <c r="Q102" i="1"/>
  <c r="R197" i="1"/>
  <c r="CV3" i="2" s="1"/>
  <c r="S197" i="1"/>
  <c r="CW3" i="2" s="1"/>
  <c r="T197" i="1"/>
  <c r="CX3" i="2" s="1"/>
  <c r="U197" i="1"/>
  <c r="CY3" i="2" s="1"/>
  <c r="V197" i="1"/>
  <c r="W197" i="1"/>
  <c r="DA3" i="2" s="1"/>
  <c r="X197" i="1"/>
  <c r="DB3" i="2" s="1"/>
  <c r="Y197" i="1"/>
  <c r="DC3" i="2" s="1"/>
  <c r="Z197" i="1"/>
  <c r="DD3" i="2" s="1"/>
  <c r="AA197" i="1"/>
  <c r="DE3" i="2" s="1"/>
  <c r="AB197" i="1"/>
  <c r="L198" i="1" s="1"/>
  <c r="L28" i="1"/>
  <c r="L838" i="1" s="1"/>
  <c r="L30" i="1"/>
  <c r="M742" i="1"/>
  <c r="M733" i="1"/>
  <c r="L707" i="1"/>
  <c r="M645" i="1"/>
  <c r="L610" i="1"/>
  <c r="A610" i="1" s="1"/>
  <c r="M548" i="1"/>
  <c r="L513" i="1"/>
  <c r="B514" i="1" s="1"/>
  <c r="M451" i="1"/>
  <c r="M442" i="1"/>
  <c r="L416" i="1"/>
  <c r="M354" i="1"/>
  <c r="M345" i="1"/>
  <c r="L319" i="1"/>
  <c r="M257" i="1"/>
  <c r="M248" i="1"/>
  <c r="L222" i="1"/>
  <c r="A222" i="1" s="1"/>
  <c r="L35" i="1"/>
  <c r="N34" i="1"/>
  <c r="M34" i="1"/>
  <c r="L34" i="1"/>
  <c r="N33" i="1"/>
  <c r="M33" i="1"/>
  <c r="L33" i="1"/>
  <c r="L32" i="1"/>
  <c r="L29" i="1"/>
  <c r="D85" i="1"/>
  <c r="T74" i="1" s="1"/>
  <c r="P74" i="1"/>
  <c r="P75" i="1"/>
  <c r="P76" i="1"/>
  <c r="P77" i="1"/>
  <c r="P78" i="1"/>
  <c r="P79" i="1"/>
  <c r="P80" i="1"/>
  <c r="P81" i="1"/>
  <c r="P82" i="1"/>
  <c r="P83" i="1"/>
  <c r="P84" i="1"/>
  <c r="F115" i="1"/>
  <c r="T111" i="1" s="1"/>
  <c r="H115" i="1"/>
  <c r="W111" i="1" s="1"/>
  <c r="W112" i="1" s="1"/>
  <c r="Q111" i="1"/>
  <c r="Q112" i="1"/>
  <c r="Q113" i="1"/>
  <c r="Q114" i="1"/>
  <c r="V111" i="1"/>
  <c r="Y111" i="1" s="1"/>
  <c r="P111" i="1"/>
  <c r="P112" i="1"/>
  <c r="P113" i="1"/>
  <c r="P114" i="1"/>
  <c r="T155" i="1"/>
  <c r="P159" i="1"/>
  <c r="P160" i="1"/>
  <c r="P162" i="1"/>
  <c r="P155" i="1"/>
  <c r="P156" i="1"/>
  <c r="P157" i="1"/>
  <c r="P158" i="1"/>
  <c r="H150" i="1"/>
  <c r="T144" i="1" s="1"/>
  <c r="P147" i="1"/>
  <c r="P146" i="1"/>
  <c r="P144" i="1"/>
  <c r="P145" i="1"/>
  <c r="P148" i="1"/>
  <c r="P149" i="1"/>
  <c r="V96" i="1"/>
  <c r="V97" i="1"/>
  <c r="Y97" i="1" s="1"/>
  <c r="V98" i="1"/>
  <c r="Y98" i="1" s="1"/>
  <c r="V99" i="1"/>
  <c r="Y99" i="1" s="1"/>
  <c r="V100" i="1"/>
  <c r="Y100" i="1" s="1"/>
  <c r="V101" i="1"/>
  <c r="Y101" i="1" s="1"/>
  <c r="V102" i="1"/>
  <c r="Y102" i="1" s="1"/>
  <c r="DG3" i="2"/>
  <c r="CZ3" i="2"/>
  <c r="CU3" i="2"/>
  <c r="CF3" i="2"/>
  <c r="CG3" i="2"/>
  <c r="CH3" i="2"/>
  <c r="CI3" i="2"/>
  <c r="CJ3" i="2"/>
  <c r="CL3" i="2"/>
  <c r="BY3" i="2"/>
  <c r="BX3" i="2"/>
  <c r="BW3" i="2"/>
  <c r="BS3" i="2"/>
  <c r="BQ3" i="2"/>
  <c r="BP3" i="2"/>
  <c r="BO3" i="2"/>
  <c r="BM3" i="2"/>
  <c r="BL3" i="2"/>
  <c r="BK3" i="2"/>
  <c r="BN3" i="2"/>
  <c r="BJ3" i="2"/>
  <c r="BI3" i="2"/>
  <c r="BH3" i="2"/>
  <c r="BG3" i="2"/>
  <c r="BF3" i="2"/>
  <c r="BE3" i="2"/>
  <c r="BD3" i="2"/>
  <c r="BB3" i="2"/>
  <c r="BA3" i="2"/>
  <c r="AZ3" i="2"/>
  <c r="AY3" i="2"/>
  <c r="AX3" i="2"/>
  <c r="AW3" i="2"/>
  <c r="BC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K3" i="2"/>
  <c r="J3" i="2"/>
  <c r="I3" i="2"/>
  <c r="H3" i="2"/>
  <c r="G3" i="2"/>
  <c r="F3" i="2"/>
  <c r="E3" i="2"/>
  <c r="D3" i="2"/>
  <c r="A3" i="2"/>
  <c r="B3" i="2"/>
  <c r="B612" i="1"/>
  <c r="B515" i="1"/>
  <c r="B418" i="1"/>
  <c r="B224" i="1"/>
  <c r="U141" i="1"/>
  <c r="B154" i="1" s="1"/>
  <c r="V112" i="1"/>
  <c r="V113" i="1"/>
  <c r="Y113" i="1" s="1"/>
  <c r="V114" i="1"/>
  <c r="R74" i="1"/>
  <c r="R75" i="1"/>
  <c r="R76" i="1"/>
  <c r="R77" i="1"/>
  <c r="R78" i="1"/>
  <c r="R79" i="1"/>
  <c r="R80" i="1"/>
  <c r="R81" i="1"/>
  <c r="R82" i="1"/>
  <c r="R83" i="1"/>
  <c r="R84" i="1"/>
  <c r="H85" i="1"/>
  <c r="Z74" i="1" s="1"/>
  <c r="Z76" i="1" s="1"/>
  <c r="Q74" i="1"/>
  <c r="Q75" i="1"/>
  <c r="Q76" i="1"/>
  <c r="Q77" i="1"/>
  <c r="Q78" i="1"/>
  <c r="Q79" i="1"/>
  <c r="Q80" i="1"/>
  <c r="Q81" i="1"/>
  <c r="Q82" i="1"/>
  <c r="Q83" i="1"/>
  <c r="Q84" i="1"/>
  <c r="F85" i="1"/>
  <c r="W74" i="1" s="1"/>
  <c r="V75" i="1"/>
  <c r="Y75" i="1" s="1"/>
  <c r="V76" i="1"/>
  <c r="Y76" i="1" s="1"/>
  <c r="V77" i="1"/>
  <c r="V78" i="1"/>
  <c r="Y78" i="1" s="1"/>
  <c r="V79" i="1"/>
  <c r="Y79" i="1" s="1"/>
  <c r="V80" i="1"/>
  <c r="Y80" i="1" s="1"/>
  <c r="V81" i="1"/>
  <c r="Y81" i="1" s="1"/>
  <c r="V82" i="1"/>
  <c r="Y82" i="1" s="1"/>
  <c r="V83" i="1"/>
  <c r="Y83" i="1" s="1"/>
  <c r="V84" i="1"/>
  <c r="Y84" i="1" s="1"/>
  <c r="B709" i="1"/>
  <c r="I802" i="1"/>
  <c r="A802" i="1"/>
  <c r="T790" i="1"/>
  <c r="L790" i="1"/>
  <c r="T787" i="1"/>
  <c r="L787" i="1" s="1"/>
  <c r="T786" i="1"/>
  <c r="L786" i="1"/>
  <c r="T785" i="1"/>
  <c r="L785" i="1"/>
  <c r="T784" i="1"/>
  <c r="L784" i="1"/>
  <c r="T783" i="1"/>
  <c r="L783" i="1" s="1"/>
  <c r="T782" i="1"/>
  <c r="L782" i="1"/>
  <c r="T781" i="1"/>
  <c r="L781" i="1" s="1"/>
  <c r="T780" i="1"/>
  <c r="L780" i="1"/>
  <c r="T779" i="1"/>
  <c r="L779" i="1" s="1"/>
  <c r="T776" i="1"/>
  <c r="L776" i="1"/>
  <c r="T771" i="1"/>
  <c r="L771" i="1"/>
  <c r="T770" i="1"/>
  <c r="L770" i="1"/>
  <c r="T769" i="1"/>
  <c r="L769" i="1"/>
  <c r="T766" i="1"/>
  <c r="L766" i="1"/>
  <c r="T760" i="1"/>
  <c r="L760" i="1" s="1"/>
  <c r="T749" i="1"/>
  <c r="L749" i="1"/>
  <c r="D744" i="1"/>
  <c r="I743" i="1"/>
  <c r="A743" i="1"/>
  <c r="T742" i="1"/>
  <c r="L742" i="1"/>
  <c r="T736" i="1"/>
  <c r="L736" i="1" s="1"/>
  <c r="T733" i="1"/>
  <c r="L733" i="1"/>
  <c r="T727" i="1"/>
  <c r="L727" i="1" s="1"/>
  <c r="L723" i="1"/>
  <c r="T713" i="1"/>
  <c r="L713" i="1"/>
  <c r="T709" i="1"/>
  <c r="L709" i="1"/>
  <c r="B708" i="1"/>
  <c r="A707" i="1"/>
  <c r="I705" i="1"/>
  <c r="A705" i="1"/>
  <c r="T693" i="1"/>
  <c r="L693" i="1" s="1"/>
  <c r="T690" i="1"/>
  <c r="L690" i="1"/>
  <c r="T689" i="1"/>
  <c r="L689" i="1" s="1"/>
  <c r="T688" i="1"/>
  <c r="L688" i="1"/>
  <c r="T687" i="1"/>
  <c r="L687" i="1" s="1"/>
  <c r="T686" i="1"/>
  <c r="L686" i="1" s="1"/>
  <c r="T685" i="1"/>
  <c r="L685" i="1" s="1"/>
  <c r="T684" i="1"/>
  <c r="L684" i="1" s="1"/>
  <c r="T683" i="1"/>
  <c r="L683" i="1" s="1"/>
  <c r="T682" i="1"/>
  <c r="L682" i="1" s="1"/>
  <c r="T679" i="1"/>
  <c r="L679" i="1" s="1"/>
  <c r="T674" i="1"/>
  <c r="L674" i="1"/>
  <c r="T673" i="1"/>
  <c r="L673" i="1" s="1"/>
  <c r="T672" i="1"/>
  <c r="L672" i="1"/>
  <c r="T669" i="1"/>
  <c r="L669" i="1" s="1"/>
  <c r="T663" i="1"/>
  <c r="L663" i="1"/>
  <c r="T652" i="1"/>
  <c r="L652" i="1" s="1"/>
  <c r="B647" i="1"/>
  <c r="I646" i="1"/>
  <c r="A646" i="1"/>
  <c r="T645" i="1"/>
  <c r="L645" i="1"/>
  <c r="T639" i="1"/>
  <c r="L639" i="1" s="1"/>
  <c r="M636" i="1"/>
  <c r="T636" i="1"/>
  <c r="L636" i="1"/>
  <c r="T630" i="1"/>
  <c r="L630" i="1" s="1"/>
  <c r="L626" i="1"/>
  <c r="T616" i="1"/>
  <c r="L616" i="1" s="1"/>
  <c r="T612" i="1"/>
  <c r="L612" i="1" s="1"/>
  <c r="T548" i="1"/>
  <c r="L548" i="1"/>
  <c r="U548" i="1"/>
  <c r="U539" i="1"/>
  <c r="M539" i="1" s="1"/>
  <c r="T539" i="1"/>
  <c r="L539" i="1"/>
  <c r="I608" i="1"/>
  <c r="I549" i="1"/>
  <c r="I511" i="1"/>
  <c r="I452" i="1"/>
  <c r="I414" i="1"/>
  <c r="I355" i="1"/>
  <c r="I317" i="1"/>
  <c r="I258" i="1"/>
  <c r="A608" i="1"/>
  <c r="T596" i="1"/>
  <c r="L596" i="1" s="1"/>
  <c r="T593" i="1"/>
  <c r="L593" i="1"/>
  <c r="T592" i="1"/>
  <c r="L592" i="1" s="1"/>
  <c r="T591" i="1"/>
  <c r="L591" i="1"/>
  <c r="T590" i="1"/>
  <c r="L590" i="1" s="1"/>
  <c r="T589" i="1"/>
  <c r="L589" i="1"/>
  <c r="T588" i="1"/>
  <c r="L588" i="1" s="1"/>
  <c r="T587" i="1"/>
  <c r="L587" i="1"/>
  <c r="T586" i="1"/>
  <c r="L586" i="1" s="1"/>
  <c r="T585" i="1"/>
  <c r="L585" i="1"/>
  <c r="T582" i="1"/>
  <c r="L582" i="1" s="1"/>
  <c r="T577" i="1"/>
  <c r="L577" i="1" s="1"/>
  <c r="T576" i="1"/>
  <c r="L576" i="1" s="1"/>
  <c r="T575" i="1"/>
  <c r="L575" i="1"/>
  <c r="T572" i="1"/>
  <c r="L572" i="1" s="1"/>
  <c r="T566" i="1"/>
  <c r="L566" i="1"/>
  <c r="T555" i="1"/>
  <c r="L555" i="1" s="1"/>
  <c r="C550" i="1"/>
  <c r="A549" i="1"/>
  <c r="T542" i="1"/>
  <c r="L542" i="1" s="1"/>
  <c r="T533" i="1"/>
  <c r="L533" i="1" s="1"/>
  <c r="L529" i="1"/>
  <c r="T519" i="1"/>
  <c r="L519" i="1"/>
  <c r="T515" i="1"/>
  <c r="L515" i="1" s="1"/>
  <c r="A513" i="1"/>
  <c r="B321" i="1"/>
  <c r="A511" i="1"/>
  <c r="T499" i="1"/>
  <c r="L499" i="1"/>
  <c r="T496" i="1"/>
  <c r="L496" i="1"/>
  <c r="T495" i="1"/>
  <c r="L495" i="1"/>
  <c r="T494" i="1"/>
  <c r="L494" i="1"/>
  <c r="T493" i="1"/>
  <c r="L493" i="1"/>
  <c r="T492" i="1"/>
  <c r="L492" i="1"/>
  <c r="T491" i="1"/>
  <c r="L491" i="1"/>
  <c r="T490" i="1"/>
  <c r="L490" i="1"/>
  <c r="T489" i="1"/>
  <c r="L489" i="1"/>
  <c r="T488" i="1"/>
  <c r="L488" i="1"/>
  <c r="T485" i="1"/>
  <c r="L485" i="1"/>
  <c r="T480" i="1"/>
  <c r="L480" i="1"/>
  <c r="T479" i="1"/>
  <c r="L479" i="1"/>
  <c r="T478" i="1"/>
  <c r="L478" i="1"/>
  <c r="T475" i="1"/>
  <c r="L475" i="1"/>
  <c r="T469" i="1"/>
  <c r="L469" i="1"/>
  <c r="T458" i="1"/>
  <c r="L458" i="1"/>
  <c r="D453" i="1"/>
  <c r="A452" i="1"/>
  <c r="T451" i="1"/>
  <c r="L451" i="1"/>
  <c r="T445" i="1"/>
  <c r="L445" i="1" s="1"/>
  <c r="T442" i="1"/>
  <c r="L442" i="1"/>
  <c r="T436" i="1"/>
  <c r="L436" i="1"/>
  <c r="L432" i="1"/>
  <c r="T422" i="1"/>
  <c r="L422" i="1"/>
  <c r="T418" i="1"/>
  <c r="L418" i="1" s="1"/>
  <c r="B417" i="1"/>
  <c r="A416" i="1"/>
  <c r="T366" i="1"/>
  <c r="L366" i="1"/>
  <c r="A414" i="1"/>
  <c r="T402" i="1"/>
  <c r="L402" i="1"/>
  <c r="T399" i="1"/>
  <c r="L399" i="1"/>
  <c r="T398" i="1"/>
  <c r="L398" i="1"/>
  <c r="T397" i="1"/>
  <c r="L397" i="1"/>
  <c r="T396" i="1"/>
  <c r="L396" i="1"/>
  <c r="T395" i="1"/>
  <c r="L395" i="1"/>
  <c r="T394" i="1"/>
  <c r="L394" i="1"/>
  <c r="T393" i="1"/>
  <c r="L393" i="1"/>
  <c r="T392" i="1"/>
  <c r="L392" i="1"/>
  <c r="T391" i="1"/>
  <c r="L391" i="1"/>
  <c r="T388" i="1"/>
  <c r="L388" i="1"/>
  <c r="T383" i="1"/>
  <c r="L383" i="1"/>
  <c r="T382" i="1"/>
  <c r="L382" i="1"/>
  <c r="T381" i="1"/>
  <c r="L381" i="1"/>
  <c r="T378" i="1"/>
  <c r="L378" i="1"/>
  <c r="T372" i="1"/>
  <c r="L372" i="1"/>
  <c r="T361" i="1"/>
  <c r="L361" i="1"/>
  <c r="D356" i="1"/>
  <c r="A355" i="1"/>
  <c r="T354" i="1"/>
  <c r="L354" i="1"/>
  <c r="T348" i="1"/>
  <c r="L348" i="1" s="1"/>
  <c r="T345" i="1"/>
  <c r="L345" i="1"/>
  <c r="T339" i="1"/>
  <c r="L339" i="1"/>
  <c r="L335" i="1"/>
  <c r="T325" i="1"/>
  <c r="L325" i="1"/>
  <c r="T321" i="1"/>
  <c r="L321" i="1" s="1"/>
  <c r="B320" i="1"/>
  <c r="A319" i="1"/>
  <c r="T305" i="1"/>
  <c r="L305" i="1"/>
  <c r="T302" i="1"/>
  <c r="L302" i="1"/>
  <c r="T301" i="1"/>
  <c r="L301" i="1"/>
  <c r="T300" i="1"/>
  <c r="L300" i="1"/>
  <c r="T299" i="1"/>
  <c r="L299" i="1"/>
  <c r="T298" i="1"/>
  <c r="L298" i="1"/>
  <c r="T297" i="1"/>
  <c r="L297" i="1"/>
  <c r="T296" i="1"/>
  <c r="L296" i="1"/>
  <c r="T295" i="1"/>
  <c r="L295" i="1"/>
  <c r="T294" i="1"/>
  <c r="L294" i="1"/>
  <c r="T291" i="1"/>
  <c r="L291" i="1"/>
  <c r="T286" i="1"/>
  <c r="L286" i="1"/>
  <c r="T285" i="1"/>
  <c r="L285" i="1"/>
  <c r="T284" i="1"/>
  <c r="L284" i="1"/>
  <c r="T281" i="1"/>
  <c r="L281" i="1"/>
  <c r="T275" i="1"/>
  <c r="L275" i="1"/>
  <c r="T264" i="1"/>
  <c r="L264" i="1"/>
  <c r="D259" i="1"/>
  <c r="T257" i="1"/>
  <c r="L257" i="1"/>
  <c r="T251" i="1"/>
  <c r="L251" i="1"/>
  <c r="T248" i="1"/>
  <c r="L248" i="1"/>
  <c r="T242" i="1"/>
  <c r="L242" i="1"/>
  <c r="B223" i="1"/>
  <c r="L238" i="1"/>
  <c r="T228" i="1"/>
  <c r="L228" i="1"/>
  <c r="T224" i="1"/>
  <c r="L224" i="1" s="1"/>
  <c r="A142" i="1"/>
  <c r="T188" i="1"/>
  <c r="L188" i="1" s="1"/>
  <c r="T141" i="1"/>
  <c r="T153" i="1" s="1"/>
  <c r="T124" i="1"/>
  <c r="T125" i="1" s="1"/>
  <c r="L125" i="1" s="1"/>
  <c r="T119" i="1"/>
  <c r="L119" i="1" s="1"/>
  <c r="Y112" i="1"/>
  <c r="F110" i="1"/>
  <c r="H110" i="1"/>
  <c r="H95" i="1"/>
  <c r="F95" i="1"/>
  <c r="Y96" i="1"/>
  <c r="A864" i="1"/>
  <c r="A317" i="1"/>
  <c r="A258" i="1"/>
  <c r="A212" i="1"/>
  <c r="A164" i="1"/>
  <c r="A89" i="1"/>
  <c r="BZ3" i="2"/>
  <c r="CA3" i="2"/>
  <c r="CB3" i="2"/>
  <c r="CC3" i="2"/>
  <c r="CD3" i="2"/>
  <c r="CE3" i="2"/>
  <c r="D63" i="1"/>
  <c r="D59" i="1"/>
  <c r="D61" i="1"/>
  <c r="P150" i="1"/>
  <c r="B611" i="1"/>
  <c r="Q115" i="1" l="1"/>
  <c r="X111" i="1" s="1"/>
  <c r="M111" i="1" s="1"/>
  <c r="H116" i="1"/>
  <c r="DF3" i="2"/>
  <c r="L191" i="1"/>
  <c r="P163" i="1"/>
  <c r="T156" i="1"/>
  <c r="U144" i="1"/>
  <c r="U145" i="1" s="1"/>
  <c r="U146" i="1" s="1"/>
  <c r="U147" i="1" s="1"/>
  <c r="U148" i="1" s="1"/>
  <c r="U149" i="1" s="1"/>
  <c r="U153" i="1"/>
  <c r="L153" i="1" s="1"/>
  <c r="J144" i="1"/>
  <c r="T145" i="1"/>
  <c r="L144" i="1"/>
  <c r="L141" i="1"/>
  <c r="L124" i="1"/>
  <c r="W114" i="1"/>
  <c r="W113" i="1"/>
  <c r="P115" i="1"/>
  <c r="U111" i="1" s="1"/>
  <c r="U112" i="1" s="1"/>
  <c r="J107" i="1"/>
  <c r="Y114" i="1"/>
  <c r="T113" i="1"/>
  <c r="T112" i="1"/>
  <c r="T114" i="1"/>
  <c r="Q103" i="1"/>
  <c r="X96" i="1" s="1"/>
  <c r="X98" i="1" s="1"/>
  <c r="W101" i="1"/>
  <c r="W97" i="1"/>
  <c r="W99" i="1"/>
  <c r="W98" i="1"/>
  <c r="W102" i="1"/>
  <c r="W100" i="1"/>
  <c r="P103" i="1"/>
  <c r="F104" i="1" s="1"/>
  <c r="T100" i="1"/>
  <c r="T97" i="1"/>
  <c r="T98" i="1"/>
  <c r="T101" i="1"/>
  <c r="J96" i="1"/>
  <c r="R85" i="1"/>
  <c r="AA74" i="1" s="1"/>
  <c r="Z82" i="1"/>
  <c r="Z83" i="1"/>
  <c r="Z79" i="1"/>
  <c r="Z84" i="1"/>
  <c r="Z77" i="1"/>
  <c r="Z80" i="1"/>
  <c r="Z78" i="1"/>
  <c r="Z81" i="1"/>
  <c r="Z75" i="1"/>
  <c r="T99" i="1"/>
  <c r="T102" i="1"/>
  <c r="Q85" i="1"/>
  <c r="X74" i="1" s="1"/>
  <c r="W77" i="1"/>
  <c r="W84" i="1"/>
  <c r="W82" i="1"/>
  <c r="W75" i="1"/>
  <c r="W79" i="1"/>
  <c r="W81" i="1"/>
  <c r="W80" i="1"/>
  <c r="W76" i="1"/>
  <c r="W83" i="1"/>
  <c r="W78" i="1"/>
  <c r="P85" i="1"/>
  <c r="D86" i="1" s="1"/>
  <c r="J74" i="1"/>
  <c r="Y77" i="1"/>
  <c r="T84" i="1"/>
  <c r="T76" i="1"/>
  <c r="T80" i="1"/>
  <c r="T75" i="1"/>
  <c r="T81" i="1"/>
  <c r="T78" i="1"/>
  <c r="T77" i="1"/>
  <c r="T82" i="1"/>
  <c r="T79" i="1"/>
  <c r="T83" i="1"/>
  <c r="N3" i="2"/>
  <c r="B142" i="1"/>
  <c r="J155" i="1" l="1"/>
  <c r="U155" i="1"/>
  <c r="U156" i="1" s="1"/>
  <c r="U157" i="1" s="1"/>
  <c r="U158" i="1" s="1"/>
  <c r="U159" i="1" s="1"/>
  <c r="U160" i="1" s="1"/>
  <c r="U162" i="1" s="1"/>
  <c r="U114" i="1"/>
  <c r="L114" i="1" s="1"/>
  <c r="F116" i="1"/>
  <c r="X99" i="1"/>
  <c r="M99" i="1" s="1"/>
  <c r="H104" i="1"/>
  <c r="T157" i="1"/>
  <c r="T146" i="1"/>
  <c r="L145" i="1"/>
  <c r="X112" i="1"/>
  <c r="M112" i="1" s="1"/>
  <c r="X113" i="1"/>
  <c r="M113" i="1" s="1"/>
  <c r="X114" i="1"/>
  <c r="M114" i="1" s="1"/>
  <c r="L111" i="1"/>
  <c r="L112" i="1"/>
  <c r="U113" i="1"/>
  <c r="L113" i="1" s="1"/>
  <c r="X100" i="1"/>
  <c r="M100" i="1" s="1"/>
  <c r="X102" i="1"/>
  <c r="M102" i="1" s="1"/>
  <c r="M98" i="1"/>
  <c r="X97" i="1"/>
  <c r="M97" i="1" s="1"/>
  <c r="M96" i="1"/>
  <c r="X101" i="1"/>
  <c r="M101" i="1" s="1"/>
  <c r="U96" i="1"/>
  <c r="U101" i="1" s="1"/>
  <c r="L101" i="1" s="1"/>
  <c r="AA84" i="1"/>
  <c r="N84" i="1" s="1"/>
  <c r="N74" i="1"/>
  <c r="AA75" i="1"/>
  <c r="N75" i="1" s="1"/>
  <c r="AA81" i="1"/>
  <c r="N81" i="1" s="1"/>
  <c r="AA83" i="1"/>
  <c r="N83" i="1" s="1"/>
  <c r="AA79" i="1"/>
  <c r="N79" i="1" s="1"/>
  <c r="AA77" i="1"/>
  <c r="N77" i="1" s="1"/>
  <c r="AA80" i="1"/>
  <c r="N80" i="1" s="1"/>
  <c r="AA78" i="1"/>
  <c r="H86" i="1"/>
  <c r="AA76" i="1"/>
  <c r="N76" i="1" s="1"/>
  <c r="AA82" i="1"/>
  <c r="N82" i="1" s="1"/>
  <c r="N78" i="1"/>
  <c r="X79" i="1"/>
  <c r="M79" i="1" s="1"/>
  <c r="M74" i="1"/>
  <c r="U74" i="1"/>
  <c r="L74" i="1" s="1"/>
  <c r="X76" i="1"/>
  <c r="M76" i="1" s="1"/>
  <c r="X82" i="1"/>
  <c r="M82" i="1" s="1"/>
  <c r="F86" i="1"/>
  <c r="X75" i="1"/>
  <c r="M75" i="1" s="1"/>
  <c r="X78" i="1"/>
  <c r="M78" i="1" s="1"/>
  <c r="X81" i="1"/>
  <c r="M81" i="1" s="1"/>
  <c r="X80" i="1"/>
  <c r="M80" i="1" s="1"/>
  <c r="X84" i="1"/>
  <c r="M84" i="1" s="1"/>
  <c r="X77" i="1"/>
  <c r="M77" i="1" s="1"/>
  <c r="X83" i="1"/>
  <c r="M83" i="1" s="1"/>
  <c r="L3" i="2"/>
  <c r="U83" i="1" l="1"/>
  <c r="L83" i="1" s="1"/>
  <c r="L155" i="1"/>
  <c r="U75" i="1"/>
  <c r="L75" i="1" s="1"/>
  <c r="L156" i="1"/>
  <c r="U161" i="1"/>
  <c r="U76" i="1"/>
  <c r="L76" i="1" s="1"/>
  <c r="U82" i="1"/>
  <c r="L82" i="1" s="1"/>
  <c r="T158" i="1"/>
  <c r="L157" i="1"/>
  <c r="T147" i="1"/>
  <c r="L146" i="1"/>
  <c r="U102" i="1"/>
  <c r="L102" i="1" s="1"/>
  <c r="U98" i="1"/>
  <c r="L98" i="1" s="1"/>
  <c r="U100" i="1"/>
  <c r="L100" i="1" s="1"/>
  <c r="U99" i="1"/>
  <c r="L99" i="1" s="1"/>
  <c r="L96" i="1"/>
  <c r="U97" i="1"/>
  <c r="L97" i="1" s="1"/>
  <c r="U79" i="1"/>
  <c r="L79" i="1" s="1"/>
  <c r="U78" i="1"/>
  <c r="L78" i="1" s="1"/>
  <c r="U84" i="1"/>
  <c r="L84" i="1" s="1"/>
  <c r="U81" i="1"/>
  <c r="L81" i="1" s="1"/>
  <c r="U80" i="1"/>
  <c r="L80" i="1" s="1"/>
  <c r="U77" i="1"/>
  <c r="L77" i="1" s="1"/>
  <c r="T159" i="1" l="1"/>
  <c r="T160" i="1" s="1"/>
  <c r="L158" i="1"/>
  <c r="T148" i="1"/>
  <c r="L147" i="1"/>
  <c r="T162" i="1" l="1"/>
  <c r="L162" i="1" s="1"/>
  <c r="L160" i="1"/>
  <c r="T161" i="1"/>
  <c r="L161" i="1" s="1"/>
  <c r="L159" i="1"/>
  <c r="T149" i="1"/>
  <c r="L149" i="1" s="1"/>
  <c r="L148" i="1"/>
  <c r="L836" i="1" l="1"/>
  <c r="F836" i="1" s="1"/>
  <c r="F838" i="1"/>
</calcChain>
</file>

<file path=xl/sharedStrings.xml><?xml version="1.0" encoding="utf-8"?>
<sst xmlns="http://schemas.openxmlformats.org/spreadsheetml/2006/main" count="7664" uniqueCount="3675">
  <si>
    <t>07</t>
  </si>
  <si>
    <t>自治労山形県職員連合労働組合</t>
  </si>
  <si>
    <t>07001</t>
  </si>
  <si>
    <t>山形市役所職員労働組合</t>
  </si>
  <si>
    <t>07003</t>
  </si>
  <si>
    <t>酒田市職員労働組合</t>
  </si>
  <si>
    <t>07004</t>
  </si>
  <si>
    <t>米沢市職員労働組合</t>
  </si>
  <si>
    <t>07005</t>
  </si>
  <si>
    <t>鶴岡市職員労働組合</t>
  </si>
  <si>
    <t>07006</t>
  </si>
  <si>
    <t>新庄市職員労働組合</t>
  </si>
  <si>
    <t>07007</t>
  </si>
  <si>
    <t>寒河江市職員労働組合</t>
  </si>
  <si>
    <t>07008</t>
  </si>
  <si>
    <t>村山市職員労働組合</t>
  </si>
  <si>
    <t>07009</t>
  </si>
  <si>
    <t>上山市職員労働組合</t>
  </si>
  <si>
    <t>07010</t>
  </si>
  <si>
    <t>長井市職員労働組合</t>
  </si>
  <si>
    <t>07011</t>
  </si>
  <si>
    <t>天童市職員連合労働組合</t>
  </si>
  <si>
    <t>07012</t>
  </si>
  <si>
    <t>東根市職員労働組合</t>
  </si>
  <si>
    <t>07013</t>
  </si>
  <si>
    <t>飯豊町職員労働組合</t>
  </si>
  <si>
    <t>07014</t>
  </si>
  <si>
    <t>中山町職員労働組合</t>
  </si>
  <si>
    <t>07015</t>
  </si>
  <si>
    <t>山辺町職員労働組合</t>
  </si>
  <si>
    <t>07016</t>
  </si>
  <si>
    <t>高畠町職員労働組合</t>
  </si>
  <si>
    <t>07017</t>
  </si>
  <si>
    <t>庄内町職員労働組合</t>
  </si>
  <si>
    <t>07018</t>
  </si>
  <si>
    <t>遊佐町職員労働組合</t>
  </si>
  <si>
    <t>07023</t>
  </si>
  <si>
    <t>三川町職員労働組合</t>
  </si>
  <si>
    <t>07026</t>
  </si>
  <si>
    <t>戸沢村職員労働組合</t>
  </si>
  <si>
    <t>07028</t>
  </si>
  <si>
    <t>白鷹町役場職員労働組合</t>
  </si>
  <si>
    <t>07032</t>
  </si>
  <si>
    <t>舟形町役場職員労働組合</t>
  </si>
  <si>
    <t>07034</t>
  </si>
  <si>
    <t>尾花沢市職員労働組合</t>
  </si>
  <si>
    <t>07035</t>
  </si>
  <si>
    <t>07036</t>
  </si>
  <si>
    <t>公立高畠病院職員労働組合</t>
  </si>
  <si>
    <t>07037</t>
  </si>
  <si>
    <t>大石田町職員労働組合</t>
  </si>
  <si>
    <t>07038</t>
  </si>
  <si>
    <t>西川町職員労働組合</t>
  </si>
  <si>
    <t>07039</t>
  </si>
  <si>
    <t>南陽市職員労働組合</t>
  </si>
  <si>
    <t>07041</t>
  </si>
  <si>
    <t>酒田市水道労働組合</t>
  </si>
  <si>
    <t>07042</t>
  </si>
  <si>
    <t>川西町職員労働組合</t>
  </si>
  <si>
    <t>07043</t>
  </si>
  <si>
    <t>鮭川村役場職員労働組合</t>
  </si>
  <si>
    <t>07044</t>
  </si>
  <si>
    <t>小国町職員組合</t>
  </si>
  <si>
    <t>07046</t>
  </si>
  <si>
    <t>07047</t>
  </si>
  <si>
    <t>朝日町職員労働組合</t>
  </si>
  <si>
    <t>07048</t>
  </si>
  <si>
    <t>大江町職員労働組合</t>
  </si>
  <si>
    <t>07049</t>
  </si>
  <si>
    <t>金山町職員労働組合</t>
  </si>
  <si>
    <t>07050</t>
  </si>
  <si>
    <t>真室川町職員労働組合</t>
  </si>
  <si>
    <t>07054</t>
  </si>
  <si>
    <t>大蔵村職員労働組合</t>
  </si>
  <si>
    <t>07061</t>
  </si>
  <si>
    <t>08</t>
  </si>
  <si>
    <t>自治労福島県職員連合労働組合</t>
  </si>
  <si>
    <t>08001</t>
  </si>
  <si>
    <t>福島市役所職員労働組合</t>
  </si>
  <si>
    <t>08002</t>
  </si>
  <si>
    <t>須賀川市職員労働組合</t>
  </si>
  <si>
    <t>08004</t>
  </si>
  <si>
    <t>自治労白河市職員労働組合</t>
  </si>
  <si>
    <t>08005</t>
  </si>
  <si>
    <t>自治労喜多方市職員労働組合</t>
  </si>
  <si>
    <t>08007</t>
  </si>
  <si>
    <t>自治労南相馬市職員労働組合</t>
  </si>
  <si>
    <t>08012</t>
  </si>
  <si>
    <t>相馬市職員労働組合</t>
  </si>
  <si>
    <t>08013</t>
  </si>
  <si>
    <t>棚倉町職員労働組合</t>
  </si>
  <si>
    <t>08017</t>
  </si>
  <si>
    <t>西会津町職員組合</t>
  </si>
  <si>
    <t>08020</t>
  </si>
  <si>
    <t>楢葉町職員組合</t>
  </si>
  <si>
    <t>08022</t>
  </si>
  <si>
    <t>富岡町職員労働組合</t>
  </si>
  <si>
    <t>08023</t>
  </si>
  <si>
    <t>浪江町職員組合</t>
  </si>
  <si>
    <t>08024</t>
  </si>
  <si>
    <t>自治労南会津町職員労働組合</t>
  </si>
  <si>
    <t>08027</t>
  </si>
  <si>
    <t>下郷町職員労働組合</t>
  </si>
  <si>
    <t>08028</t>
  </si>
  <si>
    <t>新地町職員労働組合</t>
  </si>
  <si>
    <t>08029</t>
  </si>
  <si>
    <t>会津坂下町職員労働組合</t>
  </si>
  <si>
    <t>08031</t>
  </si>
  <si>
    <t>小野町職員労働組合</t>
  </si>
  <si>
    <t>08032</t>
  </si>
  <si>
    <t>湯川村職員労働組合</t>
  </si>
  <si>
    <t>08033</t>
  </si>
  <si>
    <t>広野町職員組合</t>
  </si>
  <si>
    <t>08035</t>
  </si>
  <si>
    <t>磐梯町職員労働組合</t>
  </si>
  <si>
    <t>08036</t>
  </si>
  <si>
    <t>塙町職員労働組合</t>
  </si>
  <si>
    <t>08037</t>
  </si>
  <si>
    <t>自治労二本松市職員労働組合</t>
  </si>
  <si>
    <t>08038</t>
  </si>
  <si>
    <t>本宮市職員労働組合</t>
  </si>
  <si>
    <t>08040</t>
  </si>
  <si>
    <t>浅川町職員組合</t>
  </si>
  <si>
    <t>08041</t>
  </si>
  <si>
    <t>猪苗代町職員組合</t>
  </si>
  <si>
    <t>08042</t>
  </si>
  <si>
    <t>只見町職員労働組合</t>
  </si>
  <si>
    <t>08043</t>
  </si>
  <si>
    <t>天栄村職員労働組合</t>
  </si>
  <si>
    <t>08044</t>
  </si>
  <si>
    <t>古殿町役場職員組合</t>
  </si>
  <si>
    <t>08047</t>
  </si>
  <si>
    <t>川俣町職員労働組合</t>
  </si>
  <si>
    <t>08051</t>
  </si>
  <si>
    <t>飯舘村職員組合</t>
  </si>
  <si>
    <t>08053</t>
  </si>
  <si>
    <t>大熊町職員労働組合</t>
  </si>
  <si>
    <t>08054</t>
  </si>
  <si>
    <t>大玉村職員労働組合</t>
  </si>
  <si>
    <t>08055</t>
  </si>
  <si>
    <t>08056</t>
  </si>
  <si>
    <t>会津若松市職員労働組合</t>
  </si>
  <si>
    <t>08060</t>
  </si>
  <si>
    <t>平田村職員労働組合</t>
  </si>
  <si>
    <t>08062</t>
  </si>
  <si>
    <t>金山町職員組合</t>
  </si>
  <si>
    <t>08063</t>
  </si>
  <si>
    <t>064</t>
  </si>
  <si>
    <t>双葉町職員組合</t>
  </si>
  <si>
    <t>08064</t>
  </si>
  <si>
    <t>自治労いわき市職員連合労働組合</t>
  </si>
  <si>
    <t>08072</t>
  </si>
  <si>
    <t>自治労伊達市職員労働組合</t>
  </si>
  <si>
    <t>08073</t>
  </si>
  <si>
    <t>玉川村職員労働組合</t>
  </si>
  <si>
    <t>08074</t>
  </si>
  <si>
    <t>葛尾村職員組合</t>
  </si>
  <si>
    <t>08075</t>
  </si>
  <si>
    <t>鏡石町職員組合</t>
  </si>
  <si>
    <t>08080</t>
  </si>
  <si>
    <t>矢吹町職員労働組合</t>
  </si>
  <si>
    <t>08081</t>
  </si>
  <si>
    <t>084</t>
  </si>
  <si>
    <t>自治労国見町職員労働組合</t>
  </si>
  <si>
    <t>08084</t>
  </si>
  <si>
    <t>桑折町職員労働組合</t>
  </si>
  <si>
    <t>08086</t>
  </si>
  <si>
    <t>泉崎村職員労働組合</t>
  </si>
  <si>
    <t>08088</t>
  </si>
  <si>
    <t>川内村職員労働組合</t>
  </si>
  <si>
    <t>08094</t>
  </si>
  <si>
    <t>中島村職員労働組合</t>
  </si>
  <si>
    <t>08095</t>
  </si>
  <si>
    <t>096</t>
  </si>
  <si>
    <t>矢祭町職員組合</t>
  </si>
  <si>
    <t>08096</t>
  </si>
  <si>
    <t>102</t>
  </si>
  <si>
    <t>西郷村職員労働組合</t>
  </si>
  <si>
    <t>08102</t>
  </si>
  <si>
    <t>柳津町職員労働組合</t>
  </si>
  <si>
    <t>08105</t>
  </si>
  <si>
    <t>自治労会津美里町職員労働組合</t>
  </si>
  <si>
    <t>08126</t>
  </si>
  <si>
    <t>自治労郡山市職員労働組合</t>
  </si>
  <si>
    <t>08128</t>
  </si>
  <si>
    <t>09</t>
  </si>
  <si>
    <t>新潟県職員労働組合</t>
  </si>
  <si>
    <t>09001</t>
  </si>
  <si>
    <t>新潟市職員労働組合</t>
  </si>
  <si>
    <t>09002</t>
  </si>
  <si>
    <t>自治労長岡市職員労働組合</t>
  </si>
  <si>
    <t>09003</t>
  </si>
  <si>
    <t>三条市職員労働組合連合会</t>
  </si>
  <si>
    <t>09004</t>
  </si>
  <si>
    <t>柏崎市職員労働組合</t>
  </si>
  <si>
    <t>09005</t>
  </si>
  <si>
    <t>新発田市職員労働組合</t>
  </si>
  <si>
    <t>09006</t>
  </si>
  <si>
    <t>小千谷市職員労働組合</t>
  </si>
  <si>
    <t>09008</t>
  </si>
  <si>
    <t>加茂市役所職員労働組合</t>
  </si>
  <si>
    <t>09009</t>
  </si>
  <si>
    <t>糸魚川市職員労働組合</t>
  </si>
  <si>
    <t>09010</t>
  </si>
  <si>
    <t>十日町市職員労働組合連合会</t>
  </si>
  <si>
    <t>09011</t>
  </si>
  <si>
    <t>妙高市役所職員労働組合</t>
  </si>
  <si>
    <t>09012</t>
  </si>
  <si>
    <t>佐渡市職員労働組合</t>
  </si>
  <si>
    <t>09014</t>
  </si>
  <si>
    <t>燕市職員労働組合</t>
  </si>
  <si>
    <t>09015</t>
  </si>
  <si>
    <t>上越市職員労働組合</t>
  </si>
  <si>
    <t>09016</t>
  </si>
  <si>
    <t>見附市役所職員組合</t>
  </si>
  <si>
    <t>09018</t>
  </si>
  <si>
    <t>阿賀町職員労働組合</t>
  </si>
  <si>
    <t>09023</t>
  </si>
  <si>
    <t>魚沼市職員労働組合</t>
  </si>
  <si>
    <t>09025</t>
  </si>
  <si>
    <t>阿賀野市職員労働組合</t>
  </si>
  <si>
    <t>09032</t>
  </si>
  <si>
    <t>弥彦村役場職員組合</t>
  </si>
  <si>
    <t>09041</t>
  </si>
  <si>
    <t>五泉市職員労働組合</t>
  </si>
  <si>
    <t>09058</t>
  </si>
  <si>
    <t>村上市職員組合</t>
  </si>
  <si>
    <t>09059</t>
  </si>
  <si>
    <t>南魚沼市職員労働組合連合会</t>
  </si>
  <si>
    <t>09061</t>
  </si>
  <si>
    <t>09075</t>
  </si>
  <si>
    <t>083</t>
  </si>
  <si>
    <t>胎内市職員労働組合連合会</t>
  </si>
  <si>
    <t>09083</t>
  </si>
  <si>
    <t>田上町職員組合</t>
  </si>
  <si>
    <t>09093</t>
  </si>
  <si>
    <t>湯沢町職員労働組合</t>
  </si>
  <si>
    <t>09097</t>
  </si>
  <si>
    <t>108</t>
  </si>
  <si>
    <t>聖籠町職員組合</t>
  </si>
  <si>
    <t>09108</t>
  </si>
  <si>
    <t>刈羽村役場職員組合</t>
  </si>
  <si>
    <t>09128</t>
  </si>
  <si>
    <t>出雲崎町職員組合</t>
  </si>
  <si>
    <t>09139</t>
  </si>
  <si>
    <t>10</t>
  </si>
  <si>
    <t>群馬県職員労働組合</t>
  </si>
  <si>
    <t>10001</t>
  </si>
  <si>
    <t>群馬県企業局労働組合</t>
  </si>
  <si>
    <t>10002</t>
  </si>
  <si>
    <t>前橋市役所職員労働組合</t>
  </si>
  <si>
    <t>10003</t>
  </si>
  <si>
    <t>桐生市役所職員労働組合連合会</t>
  </si>
  <si>
    <t>10005</t>
  </si>
  <si>
    <t>伊勢崎市職員労働組合</t>
  </si>
  <si>
    <t>10006</t>
  </si>
  <si>
    <t>太田市役所職員労働組合</t>
  </si>
  <si>
    <t>10007</t>
  </si>
  <si>
    <t>沼田市役所職員労働組合</t>
  </si>
  <si>
    <t>10009</t>
  </si>
  <si>
    <t>富岡市役所職員労働組合</t>
  </si>
  <si>
    <t>10010</t>
  </si>
  <si>
    <t>渋川市役所職員労働組合</t>
  </si>
  <si>
    <t>10011</t>
  </si>
  <si>
    <t>藤岡市役所職員労働組合</t>
  </si>
  <si>
    <t>10012</t>
  </si>
  <si>
    <t>安中市職員労働組合</t>
  </si>
  <si>
    <t>10013</t>
  </si>
  <si>
    <t>高崎市役所職員労働組合</t>
  </si>
  <si>
    <t>10015</t>
  </si>
  <si>
    <t>榛東村職員組合</t>
  </si>
  <si>
    <t>10031</t>
  </si>
  <si>
    <t>吉岡町職員組合</t>
  </si>
  <si>
    <t>10032</t>
  </si>
  <si>
    <t>甘楽町職員労働組合</t>
  </si>
  <si>
    <t>10040</t>
  </si>
  <si>
    <t>中之条町職員労働組合</t>
  </si>
  <si>
    <t>10042</t>
  </si>
  <si>
    <t>東吾妻町職員組合</t>
  </si>
  <si>
    <t>10044</t>
  </si>
  <si>
    <t>長野原町職員組合</t>
  </si>
  <si>
    <t>10045</t>
  </si>
  <si>
    <t>嬬恋村職員組合</t>
  </si>
  <si>
    <t>10046</t>
  </si>
  <si>
    <t>草津町職員組合</t>
  </si>
  <si>
    <t>10047</t>
  </si>
  <si>
    <t>片品村職員組合</t>
  </si>
  <si>
    <t>10051</t>
  </si>
  <si>
    <t>みなかみ町職員組合</t>
  </si>
  <si>
    <t>10052</t>
  </si>
  <si>
    <t>昭和村職員労働組合</t>
  </si>
  <si>
    <t>10055</t>
  </si>
  <si>
    <t>玉村町職員組合</t>
  </si>
  <si>
    <t>10059</t>
  </si>
  <si>
    <t>みどり市職員労働組合</t>
  </si>
  <si>
    <t>10063</t>
  </si>
  <si>
    <t>大泉町職員労働組合</t>
  </si>
  <si>
    <t>10065</t>
  </si>
  <si>
    <t>邑楽町職員労働組合</t>
  </si>
  <si>
    <t>10066</t>
  </si>
  <si>
    <t>下仁田町職員労働組合</t>
  </si>
  <si>
    <t>10075</t>
  </si>
  <si>
    <t>11</t>
  </si>
  <si>
    <t>栃木県職員労働組合</t>
  </si>
  <si>
    <t>11001</t>
  </si>
  <si>
    <t>足利市職員労働組合</t>
  </si>
  <si>
    <t>11002</t>
  </si>
  <si>
    <t>那須町職員組合</t>
  </si>
  <si>
    <t>11004</t>
  </si>
  <si>
    <t>小山市職員労働組合</t>
  </si>
  <si>
    <t>11006</t>
  </si>
  <si>
    <t>塩谷町職員労働組合</t>
  </si>
  <si>
    <t>11007</t>
  </si>
  <si>
    <t>自治労栃木県本部大田原市職員組合</t>
  </si>
  <si>
    <t>11008</t>
  </si>
  <si>
    <t>自治労栃木県本部鹿沼市職員労働組合</t>
  </si>
  <si>
    <t>11009</t>
  </si>
  <si>
    <t>栃木市職員労働組合</t>
  </si>
  <si>
    <t>11010</t>
  </si>
  <si>
    <t>山口県学校事務職員労働組合</t>
  </si>
  <si>
    <t>37070</t>
  </si>
  <si>
    <t>光市病院職員労働組合</t>
  </si>
  <si>
    <t>37077</t>
  </si>
  <si>
    <t>山陽小野田市病院職員労働組合</t>
  </si>
  <si>
    <t>37082</t>
  </si>
  <si>
    <t>38</t>
  </si>
  <si>
    <t>香川県職員連合労働組合</t>
  </si>
  <si>
    <t>38001</t>
  </si>
  <si>
    <t>丸亀市職員労働組合</t>
  </si>
  <si>
    <t>38003</t>
  </si>
  <si>
    <t>善通寺市職員組合</t>
  </si>
  <si>
    <t>38004</t>
  </si>
  <si>
    <t>坂出市役所職員組合</t>
  </si>
  <si>
    <t>38005</t>
  </si>
  <si>
    <t>観音寺市職員労働組合</t>
  </si>
  <si>
    <t>38006</t>
  </si>
  <si>
    <t>小豆島町職員組合</t>
  </si>
  <si>
    <t>38007</t>
  </si>
  <si>
    <t>土庄町職員組合</t>
  </si>
  <si>
    <t>38011</t>
  </si>
  <si>
    <t>宇多津町職員組合</t>
  </si>
  <si>
    <t>38012</t>
  </si>
  <si>
    <t>琴平町職員組合</t>
  </si>
  <si>
    <t>38014</t>
  </si>
  <si>
    <t>三豊市職員労働組合</t>
  </si>
  <si>
    <t>38016</t>
  </si>
  <si>
    <t>まんのう町職員労働組合</t>
  </si>
  <si>
    <t>38023</t>
  </si>
  <si>
    <t>綾川町職員労働組合</t>
  </si>
  <si>
    <t>38026</t>
  </si>
  <si>
    <t>さぬき市職員連合労働組合</t>
  </si>
  <si>
    <t>38030</t>
  </si>
  <si>
    <t>多度津町職員組合</t>
  </si>
  <si>
    <t>38033</t>
  </si>
  <si>
    <t>直島町職員組合</t>
  </si>
  <si>
    <t>38038</t>
  </si>
  <si>
    <t>東かがわ市職員労働組合</t>
  </si>
  <si>
    <t>38039</t>
  </si>
  <si>
    <t>高松市職員連合労働組合</t>
  </si>
  <si>
    <t>38041</t>
  </si>
  <si>
    <t>坂出市教育委員会従業員労働組合</t>
  </si>
  <si>
    <t>38042</t>
  </si>
  <si>
    <t>39</t>
  </si>
  <si>
    <t>徳島県職員労働組合</t>
  </si>
  <si>
    <t>39001</t>
  </si>
  <si>
    <t>徳島市役所職員労働組合連合会</t>
  </si>
  <si>
    <t>39002</t>
  </si>
  <si>
    <t>鳴門市役所職員組合</t>
  </si>
  <si>
    <t>39003</t>
  </si>
  <si>
    <t>小松島市職員組合</t>
  </si>
  <si>
    <t>39004</t>
  </si>
  <si>
    <t>阿南市職員労働組合連合会</t>
  </si>
  <si>
    <t>39005</t>
  </si>
  <si>
    <t>吉野川市職員労働組合</t>
  </si>
  <si>
    <t>39007</t>
  </si>
  <si>
    <t>美馬市職員労働組合連合会</t>
  </si>
  <si>
    <t>39008</t>
  </si>
  <si>
    <t>徳島県企業局労働組合</t>
  </si>
  <si>
    <t>39013</t>
  </si>
  <si>
    <t>阿波市職員労働組合連合会</t>
  </si>
  <si>
    <t>39016</t>
  </si>
  <si>
    <t>牟岐町職員労働組合</t>
  </si>
  <si>
    <t>39019</t>
  </si>
  <si>
    <t>三好市職員労働組合連合会</t>
  </si>
  <si>
    <t>39020</t>
  </si>
  <si>
    <t>つるぎ町職員労働組合</t>
  </si>
  <si>
    <t>39022</t>
  </si>
  <si>
    <t>東みよし町職員労働組合連合会</t>
  </si>
  <si>
    <t>39023</t>
  </si>
  <si>
    <t>海陽町職員労働組合</t>
  </si>
  <si>
    <t>39025</t>
  </si>
  <si>
    <t>美波町職員労働組合</t>
  </si>
  <si>
    <t>39030</t>
  </si>
  <si>
    <t>那賀町職員組合</t>
  </si>
  <si>
    <t>39038</t>
  </si>
  <si>
    <t>勝浦町職員組合</t>
  </si>
  <si>
    <t>39042</t>
  </si>
  <si>
    <t>上勝町職員組合</t>
  </si>
  <si>
    <t>39045</t>
  </si>
  <si>
    <t>佐那河内村職員組合</t>
  </si>
  <si>
    <t>39053</t>
  </si>
  <si>
    <t>神山町職員組合</t>
  </si>
  <si>
    <t>39054</t>
  </si>
  <si>
    <t>藍住町職員労働組合</t>
  </si>
  <si>
    <t>39062</t>
  </si>
  <si>
    <t>北島町職員労働組合</t>
  </si>
  <si>
    <t>39066</t>
  </si>
  <si>
    <t>上板町職員労働組合</t>
  </si>
  <si>
    <t>39074</t>
  </si>
  <si>
    <t>石井町職員労働組合</t>
  </si>
  <si>
    <t>39075</t>
  </si>
  <si>
    <t>板野町職員労働組合</t>
  </si>
  <si>
    <t>39084</t>
  </si>
  <si>
    <t>徳島県病院局職員労働組合</t>
  </si>
  <si>
    <t>徳島市民病院職員労働組合</t>
  </si>
  <si>
    <t>39100</t>
  </si>
  <si>
    <t>40</t>
  </si>
  <si>
    <t>愛媛県職員労働組合</t>
  </si>
  <si>
    <t>40001</t>
  </si>
  <si>
    <t>八幡浜市職員労働組合</t>
  </si>
  <si>
    <t>40010</t>
  </si>
  <si>
    <t>宇和島市職員労働組合</t>
  </si>
  <si>
    <t>40011</t>
  </si>
  <si>
    <t>自治労四国中央市職員労働組合</t>
  </si>
  <si>
    <t>40012</t>
  </si>
  <si>
    <t>自治労今治市職員労働組合</t>
  </si>
  <si>
    <t>40018</t>
  </si>
  <si>
    <t>自治労久万高原町職員組合</t>
  </si>
  <si>
    <t>40022</t>
  </si>
  <si>
    <t>40024</t>
  </si>
  <si>
    <t>西予市職員労働組合</t>
  </si>
  <si>
    <t>40029</t>
  </si>
  <si>
    <t>松野町職員組合</t>
  </si>
  <si>
    <t>吉野ヶ里町職員組合</t>
  </si>
  <si>
    <t>43011</t>
  </si>
  <si>
    <t>大町町職員組合</t>
  </si>
  <si>
    <t>43013</t>
  </si>
  <si>
    <t>嬉野市職員労働組合</t>
  </si>
  <si>
    <t>43016</t>
  </si>
  <si>
    <t>太良町職員組合</t>
  </si>
  <si>
    <t>43020</t>
  </si>
  <si>
    <t>43029</t>
  </si>
  <si>
    <t>江北町職員組合</t>
  </si>
  <si>
    <t>43032</t>
  </si>
  <si>
    <t>みやき町職員労働組合</t>
  </si>
  <si>
    <t>43034</t>
  </si>
  <si>
    <t>白石町職員労働組合</t>
  </si>
  <si>
    <t>43042</t>
  </si>
  <si>
    <t>上峰町職員労働組合</t>
  </si>
  <si>
    <t>43045</t>
  </si>
  <si>
    <t>基山町職員労働組合</t>
  </si>
  <si>
    <t>43049</t>
  </si>
  <si>
    <t>有田町職員労働組合</t>
  </si>
  <si>
    <t>43061</t>
  </si>
  <si>
    <t>44</t>
  </si>
  <si>
    <t>自治労長崎県職員連合労働組合</t>
  </si>
  <si>
    <t>44001</t>
  </si>
  <si>
    <t>諫早市役所職員労働組合連合会</t>
  </si>
  <si>
    <t>44004</t>
  </si>
  <si>
    <t>島原市役所職員組合</t>
  </si>
  <si>
    <t>44005</t>
  </si>
  <si>
    <t>岡垣町職員労働組合</t>
  </si>
  <si>
    <t>42107</t>
  </si>
  <si>
    <t>桂川町職員労働組合</t>
  </si>
  <si>
    <t>42110</t>
  </si>
  <si>
    <t>自治労嘉麻市職員労働組合</t>
  </si>
  <si>
    <t>42111</t>
  </si>
  <si>
    <t>112</t>
  </si>
  <si>
    <t>42112</t>
  </si>
  <si>
    <t>香春町職員労働組合</t>
  </si>
  <si>
    <t>42117</t>
  </si>
  <si>
    <t>篠栗町職員労働組合</t>
  </si>
  <si>
    <t>42119</t>
  </si>
  <si>
    <t>志免町職員労働組合</t>
  </si>
  <si>
    <t>42122</t>
  </si>
  <si>
    <t>吉富町職員労働組合</t>
  </si>
  <si>
    <t>42123</t>
  </si>
  <si>
    <t>自治労古賀市職員労働組合</t>
  </si>
  <si>
    <t>42129</t>
  </si>
  <si>
    <t>自治労福津市職員労働組合</t>
  </si>
  <si>
    <t>42130</t>
  </si>
  <si>
    <t>自治労宮若市職員労働組合</t>
  </si>
  <si>
    <t>42131</t>
  </si>
  <si>
    <t>那珂川町職員労働組合</t>
  </si>
  <si>
    <t>42132</t>
  </si>
  <si>
    <t>福岡市水道労働組合</t>
  </si>
  <si>
    <t>42134</t>
  </si>
  <si>
    <t>自治労芦屋町職員労働組合</t>
  </si>
  <si>
    <t>42136</t>
  </si>
  <si>
    <t>大野城市職員労働組合</t>
  </si>
  <si>
    <t>42139</t>
  </si>
  <si>
    <t>太宰府市職員労働組合</t>
  </si>
  <si>
    <t>42140</t>
  </si>
  <si>
    <t>春日市職員労働組合</t>
  </si>
  <si>
    <t>42141</t>
  </si>
  <si>
    <t>自治労筑前町職員労働組合</t>
  </si>
  <si>
    <t>42144</t>
  </si>
  <si>
    <t>自治労東峰村職員労働組合</t>
  </si>
  <si>
    <t>42147</t>
  </si>
  <si>
    <t>久山町職員組合</t>
  </si>
  <si>
    <t>42172</t>
  </si>
  <si>
    <t>鞍手町職員労働組合</t>
  </si>
  <si>
    <t>42182</t>
  </si>
  <si>
    <t>184</t>
  </si>
  <si>
    <t>42184</t>
  </si>
  <si>
    <t>43</t>
  </si>
  <si>
    <t>佐賀県関係職員連合労働組合</t>
  </si>
  <si>
    <t>43001</t>
  </si>
  <si>
    <t>鳥栖市職員労働組合</t>
  </si>
  <si>
    <t>43002</t>
  </si>
  <si>
    <t>佐賀市職員労働組合</t>
  </si>
  <si>
    <t>43003</t>
  </si>
  <si>
    <t>鹿島市職員労働組合</t>
  </si>
  <si>
    <t>43004</t>
  </si>
  <si>
    <t>自治労唐津市職員労働組合</t>
  </si>
  <si>
    <t>43005</t>
  </si>
  <si>
    <t>自治労武雄市職員労働組合</t>
  </si>
  <si>
    <t>43006</t>
  </si>
  <si>
    <t>伊万里市職員労働組合</t>
  </si>
  <si>
    <t>43008</t>
  </si>
  <si>
    <t>多久市職員労働組合</t>
  </si>
  <si>
    <t>43009</t>
  </si>
  <si>
    <t>神埼市職員労働組合</t>
  </si>
  <si>
    <t>43010</t>
  </si>
  <si>
    <t>18024</t>
  </si>
  <si>
    <t>豊丘村職員労働組合</t>
  </si>
  <si>
    <t>18029</t>
  </si>
  <si>
    <t>阿南町職員組合</t>
  </si>
  <si>
    <t>18030</t>
  </si>
  <si>
    <t>天龍村職員労働組合</t>
  </si>
  <si>
    <t>18031</t>
  </si>
  <si>
    <t>松川町職員組合</t>
  </si>
  <si>
    <t>18032</t>
  </si>
  <si>
    <t>喬木村職員組合</t>
  </si>
  <si>
    <t>18033</t>
  </si>
  <si>
    <t>泰阜村役場職員組合</t>
  </si>
  <si>
    <t>18034</t>
  </si>
  <si>
    <t>大鹿村職員組合</t>
  </si>
  <si>
    <t>18035</t>
  </si>
  <si>
    <t>高森町職員組合</t>
  </si>
  <si>
    <t>18039</t>
  </si>
  <si>
    <t>下條村役場職員組合</t>
  </si>
  <si>
    <t>18043</t>
  </si>
  <si>
    <t>飯綱町職員労働組合</t>
  </si>
  <si>
    <t>18047</t>
  </si>
  <si>
    <t>自治労佐久市職員労働組合</t>
  </si>
  <si>
    <t>18050</t>
  </si>
  <si>
    <t>信濃町職員労働組合</t>
  </si>
  <si>
    <t>18052</t>
  </si>
  <si>
    <t>山形村職員労働組合</t>
  </si>
  <si>
    <t>18057</t>
  </si>
  <si>
    <t>長和町職員労働組合</t>
  </si>
  <si>
    <t>18059</t>
  </si>
  <si>
    <t>青木村職員組合</t>
  </si>
  <si>
    <t>18061</t>
  </si>
  <si>
    <t>辰野町職員労働組合</t>
  </si>
  <si>
    <t>18062</t>
  </si>
  <si>
    <t>宮田村職員労働組合</t>
  </si>
  <si>
    <t>18064</t>
  </si>
  <si>
    <t>南箕輪村職員労働組合</t>
  </si>
  <si>
    <t>18065</t>
  </si>
  <si>
    <t>中川村職員労働組合</t>
  </si>
  <si>
    <t>18067</t>
  </si>
  <si>
    <t>東御市職員労働組合</t>
  </si>
  <si>
    <t>18070</t>
  </si>
  <si>
    <t>小海町職員労働組合</t>
  </si>
  <si>
    <t>18075</t>
  </si>
  <si>
    <t>立科町職員労働組合</t>
  </si>
  <si>
    <t>18076</t>
  </si>
  <si>
    <t>077</t>
  </si>
  <si>
    <t>18077</t>
  </si>
  <si>
    <t>木曽町職員労働組合</t>
  </si>
  <si>
    <t>18078</t>
  </si>
  <si>
    <t>栄村職員労働組合</t>
  </si>
  <si>
    <t>18079</t>
  </si>
  <si>
    <t>箕輪町職員労働組合</t>
  </si>
  <si>
    <t>18082</t>
  </si>
  <si>
    <t>18091</t>
  </si>
  <si>
    <t>南木曽町職員労働組合</t>
  </si>
  <si>
    <t>18092</t>
  </si>
  <si>
    <t>川上村職員労働組合</t>
  </si>
  <si>
    <t>18094</t>
  </si>
  <si>
    <t>小川村役場職員組合</t>
  </si>
  <si>
    <t>18095</t>
  </si>
  <si>
    <t>098</t>
  </si>
  <si>
    <t>松川村職員労働組合</t>
  </si>
  <si>
    <t>18098</t>
  </si>
  <si>
    <t>099</t>
  </si>
  <si>
    <t>野沢温泉村職員労働組合</t>
  </si>
  <si>
    <t>18099</t>
  </si>
  <si>
    <t>木島平村職員労働組合</t>
  </si>
  <si>
    <t>18100</t>
  </si>
  <si>
    <t>木祖村職員労働組合</t>
  </si>
  <si>
    <t>18102</t>
  </si>
  <si>
    <t>白馬村職員労働組合</t>
  </si>
  <si>
    <t>18103</t>
  </si>
  <si>
    <t>上松町職員労働組合</t>
  </si>
  <si>
    <t>18105</t>
  </si>
  <si>
    <t>長野県企業局労働組合</t>
  </si>
  <si>
    <t>18107</t>
  </si>
  <si>
    <t>小谷村職員労働組合</t>
  </si>
  <si>
    <t>18108</t>
  </si>
  <si>
    <t>111</t>
  </si>
  <si>
    <t>筑北村職員労働組合</t>
  </si>
  <si>
    <t>18111</t>
  </si>
  <si>
    <t>南牧村職員労働組合</t>
  </si>
  <si>
    <t>18116</t>
  </si>
  <si>
    <t>生坂村職員労働組合</t>
  </si>
  <si>
    <t>18117</t>
  </si>
  <si>
    <t>121</t>
  </si>
  <si>
    <t>朝日村職員組合</t>
  </si>
  <si>
    <t>18121</t>
  </si>
  <si>
    <t>南さつま市職員労働組合</t>
  </si>
  <si>
    <t>48140</t>
  </si>
  <si>
    <t>肝付町職員組合</t>
  </si>
  <si>
    <t>48141</t>
  </si>
  <si>
    <t>霧島市職員労働組合</t>
  </si>
  <si>
    <t>48142</t>
  </si>
  <si>
    <t>志布志市職員労働組合</t>
  </si>
  <si>
    <t>48143</t>
  </si>
  <si>
    <t>指宿市職員労働組合</t>
  </si>
  <si>
    <t>48144</t>
  </si>
  <si>
    <t>鹿屋市職員労働組合</t>
  </si>
  <si>
    <t>48145</t>
  </si>
  <si>
    <t>霧島市水道事業労働組合</t>
  </si>
  <si>
    <t>48146</t>
  </si>
  <si>
    <t>出水市職員等労働組合連合会</t>
  </si>
  <si>
    <t>48149</t>
  </si>
  <si>
    <t>長島町職員労働組合</t>
  </si>
  <si>
    <t>48150</t>
  </si>
  <si>
    <t>151</t>
  </si>
  <si>
    <t>奄美市職員労働組合</t>
  </si>
  <si>
    <t>48151</t>
  </si>
  <si>
    <t>49</t>
  </si>
  <si>
    <t>那覇市職員労働組合</t>
  </si>
  <si>
    <t>49001</t>
  </si>
  <si>
    <t>沖縄市職員労働組合</t>
  </si>
  <si>
    <t>49002</t>
  </si>
  <si>
    <t>うるま市職員労働組合</t>
  </si>
  <si>
    <t>49005</t>
  </si>
  <si>
    <t>嘉手納町職員労働組合</t>
  </si>
  <si>
    <t>49006</t>
  </si>
  <si>
    <t>読谷村職員労働組合</t>
  </si>
  <si>
    <t>49007</t>
  </si>
  <si>
    <t>北谷町職員労働組合</t>
  </si>
  <si>
    <t>49008</t>
  </si>
  <si>
    <t>浦添市職員労働組合</t>
  </si>
  <si>
    <t>49009</t>
  </si>
  <si>
    <t>糸満市職員労働組合</t>
  </si>
  <si>
    <t>49010</t>
  </si>
  <si>
    <t>南風原町職員労働組合</t>
  </si>
  <si>
    <t>49011</t>
  </si>
  <si>
    <t>大宜味村職員労働組合</t>
  </si>
  <si>
    <t>49012</t>
  </si>
  <si>
    <t>名護市職員労働組合</t>
  </si>
  <si>
    <t>49013</t>
  </si>
  <si>
    <t>宮古島市職員労働組合</t>
  </si>
  <si>
    <t>49014</t>
  </si>
  <si>
    <t>竹富町職員労働組合</t>
  </si>
  <si>
    <t>49021</t>
  </si>
  <si>
    <t>恩納村職員労働組合</t>
  </si>
  <si>
    <t>49023</t>
  </si>
  <si>
    <t>北中城村職員労働組合</t>
  </si>
  <si>
    <t>49025</t>
  </si>
  <si>
    <t>与那原町職員労働組合</t>
  </si>
  <si>
    <t>49026</t>
  </si>
  <si>
    <t>石垣市職員労働組合</t>
  </si>
  <si>
    <t>49027</t>
  </si>
  <si>
    <t>西原町職員労働組合</t>
  </si>
  <si>
    <t>49028</t>
  </si>
  <si>
    <t>宜野湾市職員労働組合</t>
  </si>
  <si>
    <t>49030</t>
  </si>
  <si>
    <t>豊見城市職員労働組合</t>
  </si>
  <si>
    <t>49031</t>
  </si>
  <si>
    <t>中城村職員労働組合</t>
  </si>
  <si>
    <t>49032</t>
  </si>
  <si>
    <t>八重瀬町職員労働組合</t>
  </si>
  <si>
    <t>49035</t>
  </si>
  <si>
    <t>今帰仁村職員労働組合</t>
  </si>
  <si>
    <t>49037</t>
  </si>
  <si>
    <t>沖縄県関係職員連合労働組合</t>
  </si>
  <si>
    <t>49038</t>
  </si>
  <si>
    <t>久米島町職員労働組合</t>
  </si>
  <si>
    <t>49041</t>
  </si>
  <si>
    <t>本部町職員労働組合</t>
  </si>
  <si>
    <t>49042</t>
  </si>
  <si>
    <t>金武町職員労働組合</t>
  </si>
  <si>
    <t>49043</t>
  </si>
  <si>
    <t>宜野座村職員労働組合</t>
  </si>
  <si>
    <t>49044</t>
  </si>
  <si>
    <t>与那国町職員労働組合</t>
  </si>
  <si>
    <t>49047</t>
  </si>
  <si>
    <t>南城市職員労働組合</t>
  </si>
  <si>
    <t>49051</t>
  </si>
  <si>
    <t>粟国村職員労働組合</t>
  </si>
  <si>
    <t>49067</t>
  </si>
  <si>
    <t>渡嘉敷村職員労働組合</t>
  </si>
  <si>
    <t>49077</t>
  </si>
  <si>
    <t>団体区分</t>
    <rPh sb="0" eb="2">
      <t>ダンタイ</t>
    </rPh>
    <rPh sb="2" eb="4">
      <t>クブン</t>
    </rPh>
    <phoneticPr fontId="2"/>
  </si>
  <si>
    <t>～ご協力、ありがとうございました～</t>
    <rPh sb="2" eb="4">
      <t>キョウリョク</t>
    </rPh>
    <phoneticPr fontId="2"/>
  </si>
  <si>
    <t>総　計</t>
    <rPh sb="0" eb="1">
      <t>フサ</t>
    </rPh>
    <rPh sb="2" eb="3">
      <t>ケイ</t>
    </rPh>
    <phoneticPr fontId="2"/>
  </si>
  <si>
    <t>自治体名</t>
    <rPh sb="0" eb="4">
      <t>ジチタイメイ</t>
    </rPh>
    <phoneticPr fontId="2"/>
  </si>
  <si>
    <t>都道府県名</t>
    <rPh sb="0" eb="4">
      <t>トドウフケン</t>
    </rPh>
    <rPh sb="4" eb="5">
      <t>メイ</t>
    </rPh>
    <phoneticPr fontId="2"/>
  </si>
  <si>
    <t>うち自治労
組合員数</t>
    <rPh sb="2" eb="5">
      <t>ジチロウ</t>
    </rPh>
    <rPh sb="6" eb="9">
      <t>クミアイイン</t>
    </rPh>
    <rPh sb="9" eb="10">
      <t>スウ</t>
    </rPh>
    <phoneticPr fontId="2"/>
  </si>
  <si>
    <t>Ｇ．消費生活相談員</t>
    <rPh sb="2" eb="4">
      <t>ショウヒ</t>
    </rPh>
    <rPh sb="4" eb="6">
      <t>セイカツ</t>
    </rPh>
    <rPh sb="6" eb="9">
      <t>ソウダンイン</t>
    </rPh>
    <phoneticPr fontId="2"/>
  </si>
  <si>
    <t>臨時・非常勤等職員の社会保険への加入についてお聞きします。</t>
    <rPh sb="10" eb="12">
      <t>シャカイ</t>
    </rPh>
    <rPh sb="12" eb="14">
      <t>ホケン</t>
    </rPh>
    <rPh sb="16" eb="18">
      <t>カニュウ</t>
    </rPh>
    <rPh sb="23" eb="24">
      <t>キ</t>
    </rPh>
    <phoneticPr fontId="2"/>
  </si>
  <si>
    <t>（１）</t>
    <phoneticPr fontId="2"/>
  </si>
  <si>
    <r>
      <t>Ｃ．学校給食関係職員</t>
    </r>
    <r>
      <rPr>
        <sz val="9"/>
        <rFont val="ＭＳ Ｐ明朝"/>
        <family val="1"/>
        <charset val="128"/>
      </rPr>
      <t xml:space="preserve">
     (調理員、栄養士、配膳員など)</t>
    </r>
    <phoneticPr fontId="2"/>
  </si>
  <si>
    <t>問４．</t>
    <rPh sb="0" eb="1">
      <t>ト</t>
    </rPh>
    <phoneticPr fontId="2"/>
  </si>
  <si>
    <t>問５．</t>
    <rPh sb="0" eb="1">
      <t>ト</t>
    </rPh>
    <phoneticPr fontId="2"/>
  </si>
  <si>
    <t>【労働条件】</t>
    <rPh sb="1" eb="3">
      <t>ロウドウ</t>
    </rPh>
    <rPh sb="3" eb="5">
      <t>ジョウケン</t>
    </rPh>
    <phoneticPr fontId="2"/>
  </si>
  <si>
    <t>【臨時・非常勤等職員の人数】</t>
    <rPh sb="1" eb="3">
      <t>リンジ</t>
    </rPh>
    <rPh sb="4" eb="7">
      <t>ヒジョウキン</t>
    </rPh>
    <rPh sb="7" eb="8">
      <t>トウ</t>
    </rPh>
    <rPh sb="8" eb="10">
      <t>ショクイン</t>
    </rPh>
    <rPh sb="11" eb="13">
      <t>ニンズウ</t>
    </rPh>
    <phoneticPr fontId="2"/>
  </si>
  <si>
    <t>契約上の雇用期間</t>
    <rPh sb="0" eb="3">
      <t>ケイヤクジョウ</t>
    </rPh>
    <rPh sb="4" eb="6">
      <t>コヨウ</t>
    </rPh>
    <rPh sb="6" eb="8">
      <t>キカン</t>
    </rPh>
    <phoneticPr fontId="2"/>
  </si>
  <si>
    <t>１．１年</t>
    <rPh sb="3" eb="4">
      <t>ネン</t>
    </rPh>
    <phoneticPr fontId="2"/>
  </si>
  <si>
    <t>２．２年</t>
    <rPh sb="3" eb="4">
      <t>ネン</t>
    </rPh>
    <phoneticPr fontId="2"/>
  </si>
  <si>
    <t>３．３年</t>
    <rPh sb="3" eb="4">
      <t>ネン</t>
    </rPh>
    <phoneticPr fontId="2"/>
  </si>
  <si>
    <t>４．４年</t>
    <rPh sb="3" eb="4">
      <t>ネン</t>
    </rPh>
    <phoneticPr fontId="2"/>
  </si>
  <si>
    <t>５．５年</t>
    <rPh sb="3" eb="4">
      <t>ネン</t>
    </rPh>
    <phoneticPr fontId="2"/>
  </si>
  <si>
    <t>６．５年を超える</t>
    <rPh sb="3" eb="4">
      <t>ネン</t>
    </rPh>
    <rPh sb="5" eb="6">
      <t>コ</t>
    </rPh>
    <phoneticPr fontId="2"/>
  </si>
  <si>
    <t>７．上限はもうけていない</t>
    <rPh sb="2" eb="4">
      <t>ジョウゲン</t>
    </rPh>
    <phoneticPr fontId="2"/>
  </si>
  <si>
    <t>１．ある・１週間以内</t>
    <rPh sb="6" eb="8">
      <t>シュウカン</t>
    </rPh>
    <rPh sb="8" eb="10">
      <t>イナイ</t>
    </rPh>
    <phoneticPr fontId="2"/>
  </si>
  <si>
    <t>２．ある・１ヵ月以内</t>
    <rPh sb="7" eb="8">
      <t>ゲツ</t>
    </rPh>
    <rPh sb="8" eb="10">
      <t>イナイ</t>
    </rPh>
    <phoneticPr fontId="2"/>
  </si>
  <si>
    <t>③　昇給制度の有無（毎年に限らず、複数年毎の昇給なども含めてお答えください）</t>
    <rPh sb="2" eb="4">
      <t>ショウキュウ</t>
    </rPh>
    <rPh sb="4" eb="6">
      <t>セイド</t>
    </rPh>
    <rPh sb="7" eb="9">
      <t>ウム</t>
    </rPh>
    <rPh sb="10" eb="12">
      <t>マイトシ</t>
    </rPh>
    <rPh sb="13" eb="14">
      <t>カギ</t>
    </rPh>
    <rPh sb="17" eb="19">
      <t>フクスウ</t>
    </rPh>
    <rPh sb="19" eb="21">
      <t>ネンゴト</t>
    </rPh>
    <rPh sb="22" eb="24">
      <t>ショウキュウ</t>
    </rPh>
    <rPh sb="27" eb="28">
      <t>フク</t>
    </rPh>
    <rPh sb="31" eb="32">
      <t>コタ</t>
    </rPh>
    <phoneticPr fontId="2"/>
  </si>
  <si>
    <t>↓条件つき書式</t>
    <rPh sb="1" eb="3">
      <t>ジョウケン</t>
    </rPh>
    <rPh sb="5" eb="7">
      <t>ショシキ</t>
    </rPh>
    <phoneticPr fontId="2"/>
  </si>
  <si>
    <t>－</t>
    <phoneticPr fontId="2"/>
  </si>
  <si>
    <t>入力有無</t>
    <rPh sb="0" eb="2">
      <t>ニュウリョク</t>
    </rPh>
    <rPh sb="2" eb="4">
      <t>ウム</t>
    </rPh>
    <phoneticPr fontId="2"/>
  </si>
  <si>
    <t>計を上回る</t>
    <rPh sb="0" eb="1">
      <t>ケイ</t>
    </rPh>
    <rPh sb="2" eb="4">
      <t>ウワマワ</t>
    </rPh>
    <phoneticPr fontId="2"/>
  </si>
  <si>
    <t>計を下回る</t>
    <rPh sb="0" eb="1">
      <t>ケイ</t>
    </rPh>
    <rPh sb="2" eb="4">
      <t>シタマワ</t>
    </rPh>
    <phoneticPr fontId="2"/>
  </si>
  <si>
    <t>組合員を下回る</t>
    <rPh sb="0" eb="3">
      <t>クミアイイン</t>
    </rPh>
    <rPh sb="4" eb="6">
      <t>シタマワ</t>
    </rPh>
    <phoneticPr fontId="2"/>
  </si>
  <si>
    <t>臨時職員</t>
    <rPh sb="0" eb="2">
      <t>リンジ</t>
    </rPh>
    <rPh sb="2" eb="4">
      <t>ショクイン</t>
    </rPh>
    <phoneticPr fontId="2"/>
  </si>
  <si>
    <t>うち組合員</t>
    <rPh sb="2" eb="5">
      <t>クミアイイン</t>
    </rPh>
    <phoneticPr fontId="2"/>
  </si>
  <si>
    <t>正規職員</t>
    <rPh sb="0" eb="2">
      <t>セイキ</t>
    </rPh>
    <rPh sb="2" eb="4">
      <t>ショクイン</t>
    </rPh>
    <phoneticPr fontId="2"/>
  </si>
  <si>
    <t>組合員</t>
    <rPh sb="0" eb="3">
      <t>クミアイイン</t>
    </rPh>
    <phoneticPr fontId="2"/>
  </si>
  <si>
    <t>範囲外</t>
    <rPh sb="0" eb="2">
      <t>ハンイ</t>
    </rPh>
    <rPh sb="2" eb="3">
      <t>ソト</t>
    </rPh>
    <phoneticPr fontId="2"/>
  </si>
  <si>
    <t>合計が臨職数を上回る</t>
    <rPh sb="0" eb="2">
      <t>ゴウケイ</t>
    </rPh>
    <rPh sb="3" eb="5">
      <t>リンショク</t>
    </rPh>
    <rPh sb="5" eb="6">
      <t>スウ</t>
    </rPh>
    <rPh sb="7" eb="9">
      <t>ウワマワ</t>
    </rPh>
    <phoneticPr fontId="2"/>
  </si>
  <si>
    <t>合計が臨職数を下回る</t>
    <rPh sb="0" eb="2">
      <t>ゴウケイ</t>
    </rPh>
    <rPh sb="3" eb="5">
      <t>リンショク</t>
    </rPh>
    <rPh sb="5" eb="6">
      <t>スウ</t>
    </rPh>
    <rPh sb="7" eb="9">
      <t>シタマワ</t>
    </rPh>
    <phoneticPr fontId="2"/>
  </si>
  <si>
    <t>合計が日給・時給計を上回る</t>
    <rPh sb="0" eb="2">
      <t>ゴウケイ</t>
    </rPh>
    <rPh sb="3" eb="5">
      <t>ニッキュウ</t>
    </rPh>
    <rPh sb="6" eb="8">
      <t>ジキュウ</t>
    </rPh>
    <rPh sb="8" eb="9">
      <t>ケイ</t>
    </rPh>
    <rPh sb="10" eb="12">
      <t>ウワマワ</t>
    </rPh>
    <phoneticPr fontId="2"/>
  </si>
  <si>
    <t>合計が日給・時給計を下回る</t>
    <rPh sb="0" eb="2">
      <t>ゴウケイ</t>
    </rPh>
    <rPh sb="3" eb="5">
      <t>ニッキュウ</t>
    </rPh>
    <rPh sb="6" eb="8">
      <t>ジキュウ</t>
    </rPh>
    <rPh sb="8" eb="9">
      <t>ケイ</t>
    </rPh>
    <rPh sb="10" eb="12">
      <t>シタマワ</t>
    </rPh>
    <phoneticPr fontId="2"/>
  </si>
  <si>
    <t>範囲外</t>
    <rPh sb="0" eb="3">
      <t>ハンイガイ</t>
    </rPh>
    <phoneticPr fontId="2"/>
  </si>
  <si>
    <t>ｆ．本庁・支所等での一般事務</t>
    <phoneticPr fontId="2"/>
  </si>
  <si>
    <t>以下の（２）～（1１）は、「１．いる」の自治体のみお答えください。</t>
    <rPh sb="0" eb="2">
      <t>イカ</t>
    </rPh>
    <rPh sb="20" eb="23">
      <t>ジチタイ</t>
    </rPh>
    <rPh sb="26" eb="27">
      <t>コタ</t>
    </rPh>
    <phoneticPr fontId="2"/>
  </si>
  <si>
    <t>（７）</t>
    <phoneticPr fontId="2"/>
  </si>
  <si>
    <t>（８）</t>
    <phoneticPr fontId="2"/>
  </si>
  <si>
    <t>（９）</t>
    <phoneticPr fontId="2"/>
  </si>
  <si>
    <t>（10）</t>
    <phoneticPr fontId="2"/>
  </si>
  <si>
    <t>（11）</t>
    <phoneticPr fontId="2"/>
  </si>
  <si>
    <t>Ａ～Ｄの合計人数→</t>
    <rPh sb="4" eb="6">
      <t>ゴウケイ</t>
    </rPh>
    <rPh sb="6" eb="8">
      <t>ニンズウ</t>
    </rPh>
    <phoneticPr fontId="2"/>
  </si>
  <si>
    <t>北海道</t>
    <rPh sb="2" eb="3">
      <t>ドウ</t>
    </rPh>
    <phoneticPr fontId="2"/>
  </si>
  <si>
    <t>青森県</t>
  </si>
  <si>
    <t>岩手県</t>
  </si>
  <si>
    <t>宮城県</t>
  </si>
  <si>
    <t>秋田県</t>
  </si>
  <si>
    <t>山形県</t>
  </si>
  <si>
    <t>福島県</t>
  </si>
  <si>
    <t>新潟県</t>
  </si>
  <si>
    <t>群馬県</t>
  </si>
  <si>
    <t>栃木県</t>
  </si>
  <si>
    <t>茨城県</t>
  </si>
  <si>
    <t>埼玉県</t>
  </si>
  <si>
    <t>東京都</t>
    <rPh sb="2" eb="3">
      <t>ト</t>
    </rPh>
    <phoneticPr fontId="2"/>
  </si>
  <si>
    <t>千葉県</t>
  </si>
  <si>
    <t>神奈川県</t>
  </si>
  <si>
    <t>山梨県</t>
  </si>
  <si>
    <t>長野県</t>
  </si>
  <si>
    <t>富山県</t>
  </si>
  <si>
    <t>石川県</t>
  </si>
  <si>
    <t>自治労遠軽町職員労働組合連合会</t>
  </si>
  <si>
    <t>01100</t>
  </si>
  <si>
    <t>104</t>
  </si>
  <si>
    <t>滝上町職員組合</t>
  </si>
  <si>
    <t>01104</t>
  </si>
  <si>
    <t>24020</t>
  </si>
  <si>
    <t>岐阜県職員労働組合連合会</t>
  </si>
  <si>
    <t>24023</t>
  </si>
  <si>
    <t>輪之内町職員組合</t>
  </si>
  <si>
    <t>24031</t>
  </si>
  <si>
    <t>下呂市職員組合</t>
  </si>
  <si>
    <t>24035</t>
  </si>
  <si>
    <t>垂井町職員組合</t>
  </si>
  <si>
    <t>24038</t>
  </si>
  <si>
    <t>岐阜県公立小中学校事務職員組合</t>
  </si>
  <si>
    <t>24049</t>
  </si>
  <si>
    <t>25</t>
  </si>
  <si>
    <t>三重県職員労働組合</t>
  </si>
  <si>
    <t>25001</t>
  </si>
  <si>
    <t>津市職員組合</t>
  </si>
  <si>
    <t>25002</t>
  </si>
  <si>
    <t>自治労伊勢市職員労働組合</t>
  </si>
  <si>
    <t>25003</t>
  </si>
  <si>
    <t>松阪市職員組合</t>
  </si>
  <si>
    <t>25004</t>
  </si>
  <si>
    <t>自治労伊賀市職員労働組合</t>
  </si>
  <si>
    <t>25005</t>
  </si>
  <si>
    <t>鈴鹿市職員労働組合</t>
  </si>
  <si>
    <t>25006</t>
  </si>
  <si>
    <t>自治労亀山市職員組合</t>
  </si>
  <si>
    <t>25008</t>
  </si>
  <si>
    <t>鳥羽市役所職員組合</t>
  </si>
  <si>
    <t>25009</t>
  </si>
  <si>
    <t>自治労熊野市職員労働組合</t>
  </si>
  <si>
    <t>25010</t>
  </si>
  <si>
    <t>名張市職員労働組合</t>
  </si>
  <si>
    <t>25013</t>
  </si>
  <si>
    <t>いなべ市職員労働組合</t>
  </si>
  <si>
    <t>25014</t>
  </si>
  <si>
    <t>菰野町職員組合</t>
  </si>
  <si>
    <t>25015</t>
  </si>
  <si>
    <t>御浜町職員組合</t>
  </si>
  <si>
    <t>25024</t>
  </si>
  <si>
    <t>志摩市職員組合</t>
  </si>
  <si>
    <t>25026</t>
  </si>
  <si>
    <t>紀北町職員組合</t>
  </si>
  <si>
    <t>25028</t>
  </si>
  <si>
    <t>東員町職員組合</t>
  </si>
  <si>
    <t>25031</t>
  </si>
  <si>
    <t>川越町職員組合</t>
  </si>
  <si>
    <t>25033</t>
  </si>
  <si>
    <t>明和町職員労働組合</t>
  </si>
  <si>
    <t>25040</t>
  </si>
  <si>
    <t>玉城町職員組合</t>
  </si>
  <si>
    <t>25043</t>
  </si>
  <si>
    <t>紀宝町職員労働組合</t>
  </si>
  <si>
    <t>25049</t>
  </si>
  <si>
    <t>多気町職員組合</t>
  </si>
  <si>
    <t>25051</t>
  </si>
  <si>
    <t>大台町職員組合</t>
  </si>
  <si>
    <t>25052</t>
  </si>
  <si>
    <t>津市水道労働組合</t>
  </si>
  <si>
    <t>25056</t>
  </si>
  <si>
    <t>三重県企業庁労働組合</t>
  </si>
  <si>
    <t>25058</t>
  </si>
  <si>
    <t>25062</t>
  </si>
  <si>
    <t>桑名市職員組合</t>
  </si>
  <si>
    <t>25068</t>
  </si>
  <si>
    <t>上野総合市民病院職員組合</t>
  </si>
  <si>
    <t>25077</t>
  </si>
  <si>
    <t>松阪市民病院職員組合</t>
  </si>
  <si>
    <t>25078</t>
  </si>
  <si>
    <t>大紀町職員組合</t>
  </si>
  <si>
    <t>25079</t>
  </si>
  <si>
    <t>三重県病院事業庁職員労働組合</t>
  </si>
  <si>
    <t>25098</t>
  </si>
  <si>
    <t>自治労四日市労働組合</t>
  </si>
  <si>
    <t>25104</t>
  </si>
  <si>
    <t>木曽岬町職員組合</t>
  </si>
  <si>
    <t>25111</t>
  </si>
  <si>
    <t>26</t>
  </si>
  <si>
    <t>東近江市職員組合</t>
  </si>
  <si>
    <t>26006</t>
  </si>
  <si>
    <t>近江八幡市職員労働組合連合会</t>
  </si>
  <si>
    <t>26007</t>
  </si>
  <si>
    <t>彦根市職員労働組合連合会</t>
  </si>
  <si>
    <t>26008</t>
  </si>
  <si>
    <t>長浜市職員組合</t>
  </si>
  <si>
    <t>26009</t>
  </si>
  <si>
    <t>湖南市職員労働組合</t>
  </si>
  <si>
    <t>26016</t>
  </si>
  <si>
    <t>甲賀市職員組合</t>
  </si>
  <si>
    <t>26017</t>
  </si>
  <si>
    <t>多賀町職員組合</t>
  </si>
  <si>
    <t>26021</t>
  </si>
  <si>
    <t>市立長浜病院労働組合</t>
  </si>
  <si>
    <t>26022</t>
  </si>
  <si>
    <t>守山市職員労働組合</t>
  </si>
  <si>
    <t>26024</t>
  </si>
  <si>
    <t>野洲市職員労働組合</t>
  </si>
  <si>
    <t>26027</t>
  </si>
  <si>
    <t>甲良町職員組合</t>
  </si>
  <si>
    <t>26031</t>
  </si>
  <si>
    <t>米原市職員組合</t>
  </si>
  <si>
    <t>26035</t>
  </si>
  <si>
    <t>愛荘町職員組合</t>
  </si>
  <si>
    <t>26038</t>
  </si>
  <si>
    <t>竜王町職員組合</t>
  </si>
  <si>
    <t>26041</t>
  </si>
  <si>
    <t>自治労滋賀県職員労働組合</t>
  </si>
  <si>
    <t>26050</t>
  </si>
  <si>
    <t>自治労大津市職員労働組合</t>
  </si>
  <si>
    <t>26051</t>
  </si>
  <si>
    <t>自治労高島市職員労働組合</t>
  </si>
  <si>
    <t>26093</t>
  </si>
  <si>
    <t>27</t>
  </si>
  <si>
    <t>京都市学校職員労働組合</t>
  </si>
  <si>
    <t>27004</t>
  </si>
  <si>
    <t>京都市学校給食職員労働組合</t>
  </si>
  <si>
    <t>27005</t>
  </si>
  <si>
    <t>京田辺市職員組合</t>
  </si>
  <si>
    <t>27023</t>
  </si>
  <si>
    <t>井手町職員組合</t>
  </si>
  <si>
    <t>27024</t>
  </si>
  <si>
    <t>八幡市職員労働組合</t>
  </si>
  <si>
    <t>27025</t>
  </si>
  <si>
    <t>木津川市職員組合</t>
  </si>
  <si>
    <t>27026</t>
  </si>
  <si>
    <t>久御山町職員組合</t>
  </si>
  <si>
    <t>27037</t>
  </si>
  <si>
    <t>笠置町職員組合</t>
  </si>
  <si>
    <t>27044</t>
  </si>
  <si>
    <t>宇治田原町職員組合</t>
  </si>
  <si>
    <t>27048</t>
  </si>
  <si>
    <t>自治労京都市職員労働組合</t>
  </si>
  <si>
    <t>27053</t>
  </si>
  <si>
    <t>27054</t>
  </si>
  <si>
    <t>自治労京都府関係職員労働組合</t>
  </si>
  <si>
    <t>27055</t>
  </si>
  <si>
    <t>福知山市役所職員労働組合</t>
  </si>
  <si>
    <t>27056</t>
  </si>
  <si>
    <t>自治労京丹後市職員組合</t>
  </si>
  <si>
    <t>27057</t>
  </si>
  <si>
    <t>福知山市公営企業労働組合</t>
  </si>
  <si>
    <t>27061</t>
  </si>
  <si>
    <t>福知山市民病院職員労働組合</t>
  </si>
  <si>
    <t>27063</t>
  </si>
  <si>
    <t>亀岡市水道職員労働組合</t>
  </si>
  <si>
    <t>27083</t>
  </si>
  <si>
    <t>28</t>
  </si>
  <si>
    <t>28001</t>
  </si>
  <si>
    <t>奈良市職員組合</t>
  </si>
  <si>
    <t>28002</t>
  </si>
  <si>
    <t>奈良市従業員組合</t>
  </si>
  <si>
    <t>28003</t>
  </si>
  <si>
    <t>大和高田市職員組合</t>
  </si>
  <si>
    <t>28005</t>
  </si>
  <si>
    <t>橿原市職員労働組合</t>
  </si>
  <si>
    <t>28006</t>
  </si>
  <si>
    <t>五條市職員組合</t>
  </si>
  <si>
    <t>28007</t>
  </si>
  <si>
    <t>御所市職員労働組合</t>
  </si>
  <si>
    <t>28008</t>
  </si>
  <si>
    <t>天理市職員組合</t>
  </si>
  <si>
    <t>28009</t>
  </si>
  <si>
    <t>桜井市職員組合</t>
  </si>
  <si>
    <t>28011</t>
  </si>
  <si>
    <t>生駒市職員労働組合</t>
  </si>
  <si>
    <t>28012</t>
  </si>
  <si>
    <t>宇陀市職員労働組合</t>
  </si>
  <si>
    <t>28014</t>
  </si>
  <si>
    <t>曽爾村職員組合</t>
  </si>
  <si>
    <t>28018</t>
  </si>
  <si>
    <t>御杖村職員組合</t>
  </si>
  <si>
    <t>28019</t>
  </si>
  <si>
    <t>十津川村役場職員労働組合</t>
  </si>
  <si>
    <t>28020</t>
  </si>
  <si>
    <t>高取町職員労働組合</t>
  </si>
  <si>
    <t>28021</t>
  </si>
  <si>
    <t>葛城市従業員労働組合</t>
  </si>
  <si>
    <t>28023</t>
  </si>
  <si>
    <t>斑鳩町職員労働組合</t>
  </si>
  <si>
    <t>28024</t>
  </si>
  <si>
    <t>平群町職員労働組合</t>
  </si>
  <si>
    <t>28025</t>
  </si>
  <si>
    <t>山添村職員組合</t>
  </si>
  <si>
    <t>28028</t>
  </si>
  <si>
    <t>東吉野村職員労働組合</t>
  </si>
  <si>
    <t>28032</t>
  </si>
  <si>
    <t>三宅町職員労働組合</t>
  </si>
  <si>
    <t>28033</t>
  </si>
  <si>
    <t>自治労香芝市職員労働組合</t>
  </si>
  <si>
    <t>28043</t>
  </si>
  <si>
    <t>明日香村職員組合</t>
  </si>
  <si>
    <t>28046</t>
  </si>
  <si>
    <t>大和高田市立病院職員組合</t>
  </si>
  <si>
    <t>28060</t>
  </si>
  <si>
    <t>大淀町立病院職員組合</t>
  </si>
  <si>
    <t>28067</t>
  </si>
  <si>
    <t>大淀町保育所職員労働組合</t>
  </si>
  <si>
    <t>28068</t>
  </si>
  <si>
    <t>29</t>
  </si>
  <si>
    <t>和歌山県職員労働組合</t>
  </si>
  <si>
    <t>29001</t>
  </si>
  <si>
    <t>和歌山市職員労働組合</t>
  </si>
  <si>
    <t>29002</t>
  </si>
  <si>
    <t>自治労海南市職員組合</t>
  </si>
  <si>
    <t>29004</t>
  </si>
  <si>
    <t>田辺市職員労働組合</t>
  </si>
  <si>
    <t>29005</t>
  </si>
  <si>
    <t>有田市職員労働組合</t>
  </si>
  <si>
    <t>29007</t>
  </si>
  <si>
    <t>紀の川市職員労働組合</t>
  </si>
  <si>
    <t>29009</t>
  </si>
  <si>
    <t>岩出市職員労働組合</t>
  </si>
  <si>
    <t>29013</t>
  </si>
  <si>
    <t>かつらぎ町職員労働組合</t>
  </si>
  <si>
    <t>29014</t>
  </si>
  <si>
    <t>広川町職員組合</t>
  </si>
  <si>
    <t>29016</t>
  </si>
  <si>
    <t>那智勝浦町職員組合</t>
  </si>
  <si>
    <t>29020</t>
  </si>
  <si>
    <t>古座川町職員組合</t>
  </si>
  <si>
    <t>29023</t>
  </si>
  <si>
    <t>すさみ町職員組合</t>
  </si>
  <si>
    <t>29033</t>
  </si>
  <si>
    <t>自治労白浜町職員労働組合</t>
  </si>
  <si>
    <t>青森県職員労働組合</t>
  </si>
  <si>
    <t>03001</t>
  </si>
  <si>
    <t>八戸市職員労働組合</t>
  </si>
  <si>
    <t>03002</t>
  </si>
  <si>
    <t>弘前市職員労働組合連合会</t>
  </si>
  <si>
    <t>03003</t>
  </si>
  <si>
    <t>黒石市職員労働組合</t>
  </si>
  <si>
    <t>03004</t>
  </si>
  <si>
    <t>十和田市職員労働組合</t>
  </si>
  <si>
    <t>03005</t>
  </si>
  <si>
    <t>三沢市職員労働組合</t>
  </si>
  <si>
    <t>03006</t>
  </si>
  <si>
    <t>むつ地区自治団体職員労働組合連合会</t>
  </si>
  <si>
    <t>03008</t>
  </si>
  <si>
    <t>今別町職員組合</t>
  </si>
  <si>
    <t>03009</t>
  </si>
  <si>
    <t>つがる市職員労働組合</t>
  </si>
  <si>
    <t>03010</t>
  </si>
  <si>
    <t>五所川原市職員組合</t>
  </si>
  <si>
    <t>03011</t>
  </si>
  <si>
    <t>七戸町職員組合</t>
  </si>
  <si>
    <t>03012</t>
  </si>
  <si>
    <t>平川市職員労働組合</t>
  </si>
  <si>
    <t>03013</t>
  </si>
  <si>
    <t>03014</t>
  </si>
  <si>
    <t>蓬田村職員組合</t>
  </si>
  <si>
    <t>03018</t>
  </si>
  <si>
    <t>藤崎町職員組合</t>
  </si>
  <si>
    <t>03019</t>
  </si>
  <si>
    <t>六戸町職員組合</t>
  </si>
  <si>
    <t>03022</t>
  </si>
  <si>
    <t>青森市役所職員労働組合</t>
  </si>
  <si>
    <t>03024</t>
  </si>
  <si>
    <t>おいらせ町職員組合</t>
  </si>
  <si>
    <t>03025</t>
  </si>
  <si>
    <t>鯵ケ沢町職員労働組合</t>
  </si>
  <si>
    <t>03027</t>
  </si>
  <si>
    <t>鶴田町職員労働組合</t>
  </si>
  <si>
    <t>03032</t>
  </si>
  <si>
    <t>横浜町職員組合</t>
  </si>
  <si>
    <t>03034</t>
  </si>
  <si>
    <t>深浦町職員組合</t>
  </si>
  <si>
    <t>03036</t>
  </si>
  <si>
    <t>中泊町職員労働組合</t>
  </si>
  <si>
    <t>03037</t>
  </si>
  <si>
    <t>田舎館村職員組合</t>
  </si>
  <si>
    <t>03038</t>
  </si>
  <si>
    <t>自治労東北町職員組合</t>
  </si>
  <si>
    <t>03039</t>
  </si>
  <si>
    <t>西目屋村職員組合</t>
  </si>
  <si>
    <t>03045</t>
  </si>
  <si>
    <t>大間町職員労働組合</t>
  </si>
  <si>
    <t>03046</t>
  </si>
  <si>
    <t>板柳町職員組合</t>
  </si>
  <si>
    <t>03051</t>
  </si>
  <si>
    <t>野辺地町職員組合</t>
  </si>
  <si>
    <t>03056</t>
  </si>
  <si>
    <t>058</t>
  </si>
  <si>
    <t>外ヶ浜町職員労働組合</t>
  </si>
  <si>
    <t>03058</t>
  </si>
  <si>
    <t>風間浦村職員組合</t>
  </si>
  <si>
    <t>03059</t>
  </si>
  <si>
    <t>田子町職員組合</t>
  </si>
  <si>
    <t>03061</t>
  </si>
  <si>
    <t>階上町職員組合</t>
  </si>
  <si>
    <t>03062</t>
  </si>
  <si>
    <t>三戸町職員組合</t>
  </si>
  <si>
    <t>03066</t>
  </si>
  <si>
    <t>大鰐町職員組合</t>
  </si>
  <si>
    <t>03074</t>
  </si>
  <si>
    <t>南部町職員組合</t>
  </si>
  <si>
    <t>03075</t>
  </si>
  <si>
    <t>東通村職員組合</t>
  </si>
  <si>
    <t>03080</t>
  </si>
  <si>
    <t>04</t>
  </si>
  <si>
    <t>岩手県職員労働組合</t>
  </si>
  <si>
    <t>04001</t>
  </si>
  <si>
    <t>花巻市職員労働組合</t>
  </si>
  <si>
    <t>04003</t>
  </si>
  <si>
    <t>宮古市職員労働組合</t>
  </si>
  <si>
    <t>04008</t>
  </si>
  <si>
    <t>遠野市職員労働組合</t>
  </si>
  <si>
    <t>04009</t>
  </si>
  <si>
    <t>北上市職員労働組合</t>
  </si>
  <si>
    <t>04011</t>
  </si>
  <si>
    <t>自治労奥州市職員労働組合</t>
  </si>
  <si>
    <t>04013</t>
  </si>
  <si>
    <t>住田町職員組合</t>
  </si>
  <si>
    <t>04021</t>
  </si>
  <si>
    <t>二戸市職員労働組合</t>
  </si>
  <si>
    <t>04022</t>
  </si>
  <si>
    <t>自治労八幡平市職員労働組合</t>
  </si>
  <si>
    <t>04027</t>
  </si>
  <si>
    <t>一戸町職員組合</t>
  </si>
  <si>
    <t>04029</t>
  </si>
  <si>
    <t>雫石町職員組合</t>
  </si>
  <si>
    <t>04030</t>
  </si>
  <si>
    <t>04034</t>
  </si>
  <si>
    <t>057</t>
  </si>
  <si>
    <t>金ヶ崎町職員労働組合</t>
  </si>
  <si>
    <t>04057</t>
  </si>
  <si>
    <t>田野畑村職員組合</t>
  </si>
  <si>
    <t>04060</t>
  </si>
  <si>
    <t>岩手県立学校事務職員組合</t>
  </si>
  <si>
    <t>04076</t>
  </si>
  <si>
    <t>05</t>
  </si>
  <si>
    <t>宮城県職員組合</t>
  </si>
  <si>
    <t>05001</t>
  </si>
  <si>
    <t>仙台市職員労働組合</t>
  </si>
  <si>
    <t>05002</t>
  </si>
  <si>
    <t>気仙沼市職員労働組合</t>
  </si>
  <si>
    <t>05003</t>
  </si>
  <si>
    <t>石巻市職員労働組合</t>
  </si>
  <si>
    <t>05004</t>
  </si>
  <si>
    <t>塩釜市職員労働組合</t>
  </si>
  <si>
    <t>05005</t>
  </si>
  <si>
    <t>白石市職員組合</t>
  </si>
  <si>
    <t>05006</t>
  </si>
  <si>
    <t>美里町職員組合</t>
  </si>
  <si>
    <t>05007</t>
  </si>
  <si>
    <t>大河原町職員組合</t>
  </si>
  <si>
    <t>05009</t>
  </si>
  <si>
    <t>南三陸町職員組合</t>
  </si>
  <si>
    <t>05010</t>
  </si>
  <si>
    <t>岩沼市職員労働組合</t>
  </si>
  <si>
    <t>05011</t>
  </si>
  <si>
    <t>東松島市職員組合</t>
  </si>
  <si>
    <t>05014</t>
  </si>
  <si>
    <t>015</t>
  </si>
  <si>
    <t>川崎町職員労働組合</t>
  </si>
  <si>
    <t>05015</t>
  </si>
  <si>
    <t>大崎市職員労働組合</t>
  </si>
  <si>
    <t>05016</t>
  </si>
  <si>
    <t>名取市職員労働組合</t>
  </si>
  <si>
    <t>05017</t>
  </si>
  <si>
    <t>七ヶ宿町職員組合</t>
  </si>
  <si>
    <t>05018</t>
  </si>
  <si>
    <t>角田市職員労働組合</t>
  </si>
  <si>
    <t>05021</t>
  </si>
  <si>
    <t>大郷町職員組合</t>
  </si>
  <si>
    <t>05025</t>
  </si>
  <si>
    <t>気仙沼市ガス水道労働組合</t>
  </si>
  <si>
    <t>05029</t>
  </si>
  <si>
    <t>仙台市立学校職員労働組合</t>
  </si>
  <si>
    <t>05039</t>
  </si>
  <si>
    <t>登米市職員組合</t>
  </si>
  <si>
    <t>05045</t>
  </si>
  <si>
    <t>栗原市職員労働組合</t>
  </si>
  <si>
    <t>05048</t>
  </si>
  <si>
    <t>村田町職員組合</t>
  </si>
  <si>
    <t>05052</t>
  </si>
  <si>
    <t>松島町職員組合</t>
  </si>
  <si>
    <t>05054</t>
  </si>
  <si>
    <t>仙台市立病院労働組合</t>
  </si>
  <si>
    <t>05059</t>
  </si>
  <si>
    <t>06</t>
  </si>
  <si>
    <t>秋田県職員連合労働組合</t>
  </si>
  <si>
    <t>06001</t>
  </si>
  <si>
    <t>秋田県公営企業職員労働組合</t>
  </si>
  <si>
    <t>06002</t>
  </si>
  <si>
    <r>
      <t xml:space="preserve">Ａ．一時金（期末手当等）
</t>
    </r>
    <r>
      <rPr>
        <sz val="9"/>
        <rFont val="ＭＳ Ｐ明朝"/>
        <family val="1"/>
        <charset val="128"/>
      </rPr>
      <t>　（夏・冬の一時金で名称が見舞金、割増手当
　　として支給のものを含みます）</t>
    </r>
    <rPh sb="2" eb="5">
      <t>イチジキン</t>
    </rPh>
    <rPh sb="6" eb="8">
      <t>キマツ</t>
    </rPh>
    <rPh sb="8" eb="10">
      <t>テアテ</t>
    </rPh>
    <rPh sb="10" eb="11">
      <t>トウ</t>
    </rPh>
    <rPh sb="15" eb="16">
      <t>ナツ</t>
    </rPh>
    <rPh sb="17" eb="18">
      <t>フユ</t>
    </rPh>
    <rPh sb="19" eb="22">
      <t>イチジキン</t>
    </rPh>
    <rPh sb="23" eb="25">
      <t>メイショウ</t>
    </rPh>
    <rPh sb="26" eb="29">
      <t>ミマイキン</t>
    </rPh>
    <rPh sb="30" eb="32">
      <t>ワリマシ</t>
    </rPh>
    <rPh sb="32" eb="34">
      <t>テアテ</t>
    </rPh>
    <rPh sb="40" eb="42">
      <t>シキュウ</t>
    </rPh>
    <rPh sb="46" eb="47">
      <t>フク</t>
    </rPh>
    <phoneticPr fontId="2"/>
  </si>
  <si>
    <t>Ｃ．退職一時金等（退職手当）</t>
    <rPh sb="2" eb="4">
      <t>タイショク</t>
    </rPh>
    <rPh sb="4" eb="7">
      <t>イチジキン</t>
    </rPh>
    <rPh sb="7" eb="8">
      <t>トウ</t>
    </rPh>
    <rPh sb="9" eb="11">
      <t>タイショク</t>
    </rPh>
    <rPh sb="11" eb="13">
      <t>テアテ</t>
    </rPh>
    <phoneticPr fontId="2"/>
  </si>
  <si>
    <t>　１．繰り越せる　　　２．繰り越せない　　　　３．年休が付与されていない</t>
    <rPh sb="3" eb="4">
      <t>ク</t>
    </rPh>
    <rPh sb="5" eb="6">
      <t>コ</t>
    </rPh>
    <rPh sb="13" eb="14">
      <t>ク</t>
    </rPh>
    <rPh sb="15" eb="16">
      <t>コ</t>
    </rPh>
    <rPh sb="25" eb="27">
      <t>ネンキュウ</t>
    </rPh>
    <rPh sb="28" eb="30">
      <t>フヨ</t>
    </rPh>
    <phoneticPr fontId="2"/>
  </si>
  <si>
    <t>１．800円未満
２．800円以上～900円未満
３．900円以上～1,000円未満
４．1,000円以上～1,500円未満
５．1,500円以上～2,000円未満
６．2,000円以上</t>
    <phoneticPr fontId="2"/>
  </si>
  <si>
    <t>ａ　</t>
    <phoneticPr fontId="2"/>
  </si>
  <si>
    <t>ｂ　</t>
    <phoneticPr fontId="2"/>
  </si>
  <si>
    <t>１．６ヶ月未満</t>
    <phoneticPr fontId="2"/>
  </si>
  <si>
    <t>２．６ヶ月</t>
    <phoneticPr fontId="2"/>
  </si>
  <si>
    <t xml:space="preserve">３．６ヶ月を超え１年未満 </t>
    <phoneticPr fontId="2"/>
  </si>
  <si>
    <t>４．１年</t>
    <phoneticPr fontId="2"/>
  </si>
  <si>
    <t>５．１年を超え３年未満</t>
    <phoneticPr fontId="2"/>
  </si>
  <si>
    <t>６．３年</t>
    <phoneticPr fontId="2"/>
  </si>
  <si>
    <t>７．３年を超える</t>
    <phoneticPr fontId="2"/>
  </si>
  <si>
    <r>
      <t>２．夏休み、冬休みのいずれかの雇用が</t>
    </r>
    <r>
      <rPr>
        <u/>
        <sz val="10"/>
        <rFont val="ＭＳ Ｐ明朝"/>
        <family val="1"/>
        <charset val="128"/>
      </rPr>
      <t>継続されていない</t>
    </r>
    <phoneticPr fontId="2"/>
  </si>
  <si>
    <r>
      <t>１．夏休み・冬休みとも雇用が</t>
    </r>
    <r>
      <rPr>
        <u/>
        <sz val="10"/>
        <rFont val="ＭＳ Ｐ明朝"/>
        <family val="1"/>
        <charset val="128"/>
      </rPr>
      <t>継続されている</t>
    </r>
    <r>
      <rPr>
        <sz val="10"/>
        <rFont val="ＭＳ Ｐ明朝"/>
        <family val="1"/>
        <charset val="128"/>
      </rPr>
      <t xml:space="preserve">
</t>
    </r>
    <rPh sb="2" eb="4">
      <t>ナツヤス</t>
    </rPh>
    <rPh sb="6" eb="8">
      <t>フユヤス</t>
    </rPh>
    <rPh sb="11" eb="13">
      <t>コヨウ</t>
    </rPh>
    <rPh sb="14" eb="16">
      <t>ケイゾク</t>
    </rPh>
    <phoneticPr fontId="2"/>
  </si>
  <si>
    <r>
      <t>３．夏休み・冬休みとも雇用は</t>
    </r>
    <r>
      <rPr>
        <u/>
        <sz val="10"/>
        <rFont val="ＭＳ Ｐ明朝"/>
        <family val="1"/>
        <charset val="128"/>
      </rPr>
      <t>継続されていない</t>
    </r>
    <phoneticPr fontId="2"/>
  </si>
  <si>
    <t>１．10万円未満
２．10万円以上～12万円未満
３．12万円以上～14万円未満
４．14万円以上～16万円未満
５．16万円以上～18万円未満
６．18万円以上～20万円未満
７．20万円以上～25万円未満
８．25万円以上～30万円未満
９．30万円以上</t>
    <rPh sb="100" eb="101">
      <t>マン</t>
    </rPh>
    <rPh sb="101" eb="102">
      <t>エン</t>
    </rPh>
    <rPh sb="102" eb="104">
      <t>ミマン</t>
    </rPh>
    <rPh sb="109" eb="111">
      <t>マンエン</t>
    </rPh>
    <rPh sb="111" eb="113">
      <t>イジョウ</t>
    </rPh>
    <rPh sb="116" eb="118">
      <t>マンエン</t>
    </rPh>
    <rPh sb="118" eb="120">
      <t>ミマン</t>
    </rPh>
    <rPh sb="125" eb="127">
      <t>マンエン</t>
    </rPh>
    <rPh sb="127" eb="129">
      <t>イジョウ</t>
    </rPh>
    <phoneticPr fontId="2"/>
  </si>
  <si>
    <t>　１．昇給がある　　　２．昇給はない</t>
    <rPh sb="3" eb="5">
      <t>ショウキュウ</t>
    </rPh>
    <rPh sb="13" eb="15">
      <t>ショウキュウ</t>
    </rPh>
    <phoneticPr fontId="2"/>
  </si>
  <si>
    <t>①　年次有給休暇の繰越</t>
    <rPh sb="2" eb="4">
      <t>ネンジ</t>
    </rPh>
    <rPh sb="4" eb="6">
      <t>ユウキュウ</t>
    </rPh>
    <rPh sb="6" eb="8">
      <t>キュウカ</t>
    </rPh>
    <rPh sb="9" eb="11">
      <t>クリコシ</t>
    </rPh>
    <phoneticPr fontId="2"/>
  </si>
  <si>
    <t>　当年中に取得しなかった年次有給休暇を翌年に繰り越すことができますか。</t>
    <rPh sb="1" eb="3">
      <t>トウネン</t>
    </rPh>
    <rPh sb="3" eb="4">
      <t>チュウ</t>
    </rPh>
    <rPh sb="5" eb="7">
      <t>シュトク</t>
    </rPh>
    <rPh sb="12" eb="14">
      <t>ネンジ</t>
    </rPh>
    <rPh sb="14" eb="16">
      <t>ユウキュウ</t>
    </rPh>
    <rPh sb="16" eb="18">
      <t>キュウカ</t>
    </rPh>
    <rPh sb="19" eb="21">
      <t>ヨクトシ</t>
    </rPh>
    <rPh sb="22" eb="23">
      <t>ク</t>
    </rPh>
    <rPh sb="24" eb="25">
      <t>コ</t>
    </rPh>
    <phoneticPr fontId="2"/>
  </si>
  <si>
    <t>休暇等の制度</t>
    <rPh sb="0" eb="2">
      <t>キュウカ</t>
    </rPh>
    <rPh sb="2" eb="3">
      <t>トウ</t>
    </rPh>
    <rPh sb="4" eb="6">
      <t>セイド</t>
    </rPh>
    <phoneticPr fontId="2"/>
  </si>
  <si>
    <t>②　各種休暇制度の有無</t>
    <rPh sb="2" eb="4">
      <t>カクシュ</t>
    </rPh>
    <rPh sb="4" eb="6">
      <t>キュウカ</t>
    </rPh>
    <rPh sb="6" eb="8">
      <t>セイド</t>
    </rPh>
    <rPh sb="9" eb="11">
      <t>ウム</t>
    </rPh>
    <phoneticPr fontId="2"/>
  </si>
  <si>
    <t>Ｅ．短期介護休暇</t>
    <rPh sb="2" eb="4">
      <t>タンキ</t>
    </rPh>
    <rPh sb="4" eb="6">
      <t>カイゴ</t>
    </rPh>
    <rPh sb="6" eb="8">
      <t>キュウカ</t>
    </rPh>
    <phoneticPr fontId="2"/>
  </si>
  <si>
    <t>Ｆ．子の看護休暇</t>
    <rPh sb="2" eb="3">
      <t>コ</t>
    </rPh>
    <rPh sb="4" eb="6">
      <t>カンゴ</t>
    </rPh>
    <rPh sb="6" eb="8">
      <t>キュウカ</t>
    </rPh>
    <phoneticPr fontId="2"/>
  </si>
  <si>
    <t>Ｇ．生理休暇</t>
    <rPh sb="2" eb="4">
      <t>セイリ</t>
    </rPh>
    <rPh sb="4" eb="6">
      <t>キュウカ</t>
    </rPh>
    <phoneticPr fontId="2"/>
  </si>
  <si>
    <t>Ｈ．結婚休暇</t>
    <rPh sb="2" eb="4">
      <t>ケッコン</t>
    </rPh>
    <rPh sb="4" eb="6">
      <t>キュウカ</t>
    </rPh>
    <phoneticPr fontId="2"/>
  </si>
  <si>
    <t>Ｉ．災害等による出勤困難</t>
    <rPh sb="2" eb="5">
      <t>サイガイナド</t>
    </rPh>
    <rPh sb="8" eb="10">
      <t>シュッキン</t>
    </rPh>
    <rPh sb="10" eb="12">
      <t>コンナン</t>
    </rPh>
    <phoneticPr fontId="2"/>
  </si>
  <si>
    <t>定期健康診断の有無</t>
    <rPh sb="0" eb="2">
      <t>テイキ</t>
    </rPh>
    <rPh sb="2" eb="4">
      <t>ケンコウ</t>
    </rPh>
    <rPh sb="4" eb="6">
      <t>シンダン</t>
    </rPh>
    <rPh sb="7" eb="9">
      <t>ウム</t>
    </rPh>
    <phoneticPr fontId="2"/>
  </si>
  <si>
    <t>　ａ．保育士</t>
    <rPh sb="3" eb="6">
      <t>ホイクシ</t>
    </rPh>
    <phoneticPr fontId="2"/>
  </si>
  <si>
    <t>　ｂ．学校給食調理員</t>
    <rPh sb="3" eb="5">
      <t>ガッコウ</t>
    </rPh>
    <rPh sb="5" eb="7">
      <t>キュウショク</t>
    </rPh>
    <rPh sb="7" eb="10">
      <t>チョウリイン</t>
    </rPh>
    <phoneticPr fontId="2"/>
  </si>
  <si>
    <t>　ｃ．図書館職員</t>
    <rPh sb="3" eb="6">
      <t>トショカン</t>
    </rPh>
    <rPh sb="6" eb="8">
      <t>ショクイン</t>
    </rPh>
    <phoneticPr fontId="2"/>
  </si>
  <si>
    <t>　ｄ．看護師</t>
    <rPh sb="3" eb="6">
      <t>カンゴシ</t>
    </rPh>
    <phoneticPr fontId="2"/>
  </si>
  <si>
    <t>　ｆ．本庁・支所等での一般事務</t>
    <rPh sb="3" eb="5">
      <t>ホンチョウ</t>
    </rPh>
    <rPh sb="6" eb="8">
      <t>シショ</t>
    </rPh>
    <rPh sb="8" eb="9">
      <t>ナド</t>
    </rPh>
    <rPh sb="11" eb="13">
      <t>イッパン</t>
    </rPh>
    <rPh sb="13" eb="15">
      <t>ジム</t>
    </rPh>
    <phoneticPr fontId="2"/>
  </si>
  <si>
    <t>（職種）</t>
    <rPh sb="1" eb="3">
      <t>ショクシュ</t>
    </rPh>
    <phoneticPr fontId="2"/>
  </si>
  <si>
    <r>
      <t>　本調査票には</t>
    </r>
    <r>
      <rPr>
        <b/>
        <u/>
        <sz val="10"/>
        <color indexed="10"/>
        <rFont val="ＭＳ Ｐゴシック"/>
        <family val="3"/>
        <charset val="128"/>
      </rPr>
      <t>問１より順に</t>
    </r>
    <r>
      <rPr>
        <sz val="10"/>
        <rFont val="ＭＳ Ｐ明朝"/>
        <family val="1"/>
        <charset val="128"/>
      </rPr>
      <t>ご回答願います。</t>
    </r>
    <rPh sb="1" eb="4">
      <t>ホンチョウサ</t>
    </rPh>
    <rPh sb="4" eb="5">
      <t>ヒョウ</t>
    </rPh>
    <rPh sb="7" eb="8">
      <t>トイ</t>
    </rPh>
    <rPh sb="11" eb="12">
      <t>ジュン</t>
    </rPh>
    <rPh sb="14" eb="16">
      <t>カイトウ</t>
    </rPh>
    <rPh sb="16" eb="17">
      <t>ネガ</t>
    </rPh>
    <phoneticPr fontId="2"/>
  </si>
  <si>
    <t>（共通設問）</t>
    <rPh sb="1" eb="3">
      <t>キョウツウ</t>
    </rPh>
    <rPh sb="3" eb="5">
      <t>セツモン</t>
    </rPh>
    <phoneticPr fontId="2"/>
  </si>
  <si>
    <t>７．定率・0.5～1.0％未満</t>
    <phoneticPr fontId="2"/>
  </si>
  <si>
    <t>８．定率・1.0～1.5％未満</t>
    <phoneticPr fontId="2"/>
  </si>
  <si>
    <t>９．定率・1.5～2.0％未満</t>
    <phoneticPr fontId="2"/>
  </si>
  <si>
    <t>10．定率・2.0％以上</t>
    <phoneticPr fontId="2"/>
  </si>
  <si>
    <t>（ページ）</t>
    <phoneticPr fontId="2"/>
  </si>
  <si>
    <t>６～７</t>
    <phoneticPr fontId="2"/>
  </si>
  <si>
    <t>８～９</t>
    <phoneticPr fontId="2"/>
  </si>
  <si>
    <t>10～11</t>
    <phoneticPr fontId="2"/>
  </si>
  <si>
    <t>12～13</t>
    <phoneticPr fontId="2"/>
  </si>
  <si>
    <t>16～17</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</si>
  <si>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</si>
  <si>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</si>
  <si>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</si>
  <si>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</si>
  <si>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</si>
  <si>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</si>
  <si>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</si>
  <si>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</si>
  <si>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</si>
  <si>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</si>
  <si>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週の勤務時間が　</t>
    <rPh sb="0" eb="1">
      <t>シュウ</t>
    </rPh>
    <rPh sb="2" eb="4">
      <t>キンム</t>
    </rPh>
    <rPh sb="4" eb="6">
      <t>ジカン</t>
    </rPh>
    <phoneticPr fontId="2"/>
  </si>
  <si>
    <t>問１．</t>
    <rPh sb="0" eb="1">
      <t>ト</t>
    </rPh>
    <phoneticPr fontId="2"/>
  </si>
  <si>
    <t>人</t>
    <rPh sb="0" eb="1">
      <t>ニン</t>
    </rPh>
    <phoneticPr fontId="2"/>
  </si>
  <si>
    <t>問２．</t>
    <rPh sb="0" eb="1">
      <t>ト</t>
    </rPh>
    <phoneticPr fontId="2"/>
  </si>
  <si>
    <t>問３．</t>
    <rPh sb="0" eb="1">
      <t>ト</t>
    </rPh>
    <phoneticPr fontId="2"/>
  </si>
  <si>
    <t>Ｂ．学童指導員</t>
  </si>
  <si>
    <t>問６．</t>
    <rPh sb="0" eb="1">
      <t>ト</t>
    </rPh>
    <phoneticPr fontId="2"/>
  </si>
  <si>
    <t>人</t>
  </si>
  <si>
    <t>Ａ．日額または時給</t>
  </si>
  <si>
    <t>Ｂ．月給</t>
  </si>
  <si>
    <t>② 10万円以上～12万円未満</t>
    <phoneticPr fontId="2"/>
  </si>
  <si>
    <t>① 10万円未満</t>
    <phoneticPr fontId="2"/>
  </si>
  <si>
    <t>⑥ 18万円以上～20万円未満</t>
    <phoneticPr fontId="2"/>
  </si>
  <si>
    <t>⑤ 16万円以上～18万円未満</t>
    <phoneticPr fontId="2"/>
  </si>
  <si>
    <t>④ 14万円以上～16万円未満</t>
    <phoneticPr fontId="2"/>
  </si>
  <si>
    <t>③ 12万円以上～14万円未満</t>
    <phoneticPr fontId="2"/>
  </si>
  <si>
    <t>時間当たりの賃金</t>
    <rPh sb="0" eb="2">
      <t>ジカン</t>
    </rPh>
    <rPh sb="2" eb="3">
      <t>ア</t>
    </rPh>
    <rPh sb="6" eb="8">
      <t>チンギン</t>
    </rPh>
    <phoneticPr fontId="2"/>
  </si>
  <si>
    <t>月当たりの賃金</t>
    <rPh sb="0" eb="1">
      <t>ツキ</t>
    </rPh>
    <rPh sb="1" eb="2">
      <t>ア</t>
    </rPh>
    <rPh sb="5" eb="7">
      <t>チンギン</t>
    </rPh>
    <phoneticPr fontId="2"/>
  </si>
  <si>
    <t>該当人数</t>
    <rPh sb="0" eb="2">
      <t>ガイトウ</t>
    </rPh>
    <rPh sb="2" eb="4">
      <t>ニンズウ</t>
    </rPh>
    <phoneticPr fontId="2"/>
  </si>
  <si>
    <t>＜Ｅｘｃｅｌの調査票での回答方法＞</t>
    <rPh sb="7" eb="10">
      <t>チョウサヒョウ</t>
    </rPh>
    <rPh sb="12" eb="14">
      <t>カイトウ</t>
    </rPh>
    <rPh sb="14" eb="16">
      <t>ホウホウ</t>
    </rPh>
    <phoneticPr fontId="2"/>
  </si>
  <si>
    <t>　なお、回答に応じて、セルの色が変化しますが、それぞれの色はそれぞれ次のことを示します。</t>
    <rPh sb="4" eb="6">
      <t>カイトウ</t>
    </rPh>
    <rPh sb="7" eb="8">
      <t>オウ</t>
    </rPh>
    <rPh sb="14" eb="15">
      <t>イロ</t>
    </rPh>
    <rPh sb="16" eb="18">
      <t>ヘンカ</t>
    </rPh>
    <rPh sb="28" eb="29">
      <t>イロ</t>
    </rPh>
    <rPh sb="34" eb="35">
      <t>ツギ</t>
    </rPh>
    <rPh sb="39" eb="40">
      <t>シメ</t>
    </rPh>
    <phoneticPr fontId="2"/>
  </si>
  <si>
    <t>記入者名</t>
    <rPh sb="0" eb="3">
      <t>キニュウシャ</t>
    </rPh>
    <rPh sb="3" eb="4">
      <t>メイ</t>
    </rPh>
    <phoneticPr fontId="2"/>
  </si>
  <si>
    <t>電話</t>
    <rPh sb="0" eb="2">
      <t>デンワ</t>
    </rPh>
    <phoneticPr fontId="2"/>
  </si>
  <si>
    <t>ＦＡＸ</t>
    <phoneticPr fontId="2"/>
  </si>
  <si>
    <t>連絡先　</t>
    <rPh sb="0" eb="3">
      <t>レンラクサキ</t>
    </rPh>
    <phoneticPr fontId="2"/>
  </si>
  <si>
    <t>自治体名</t>
    <rPh sb="0" eb="3">
      <t>ジチタイ</t>
    </rPh>
    <rPh sb="3" eb="4">
      <t>メイ</t>
    </rPh>
    <phoneticPr fontId="2"/>
  </si>
  <si>
    <t>E-mail</t>
    <phoneticPr fontId="2"/>
  </si>
  <si>
    <t>① 800円未満</t>
    <phoneticPr fontId="2"/>
  </si>
  <si>
    <t>② 800円以上～900円未満</t>
    <phoneticPr fontId="2"/>
  </si>
  <si>
    <t>③ 900円以上～1,000円未満</t>
    <phoneticPr fontId="2"/>
  </si>
  <si>
    <t>④1,000円以上～1,500円未満</t>
    <phoneticPr fontId="2"/>
  </si>
  <si>
    <t>⑤1,500円以上～2,000円未満</t>
    <phoneticPr fontId="2"/>
  </si>
  <si>
    <t>⑥2,000円以上</t>
    <phoneticPr fontId="2"/>
  </si>
  <si>
    <t>記入者名</t>
    <rPh sb="0" eb="2">
      <t>キニュウ</t>
    </rPh>
    <rPh sb="2" eb="3">
      <t>シャ</t>
    </rPh>
    <rPh sb="3" eb="4">
      <t>メイ</t>
    </rPh>
    <phoneticPr fontId="2"/>
  </si>
  <si>
    <t>臨時・
非常勤等
職員人数</t>
    <rPh sb="0" eb="2">
      <t>リンジ</t>
    </rPh>
    <rPh sb="4" eb="7">
      <t>ヒジョウキン</t>
    </rPh>
    <rPh sb="7" eb="8">
      <t>ヒトシ</t>
    </rPh>
    <rPh sb="9" eb="11">
      <t>ショクイン</t>
    </rPh>
    <rPh sb="11" eb="13">
      <t>ニンズウ</t>
    </rPh>
    <phoneticPr fontId="2"/>
  </si>
  <si>
    <t>正規職員人数
（管理職含む）</t>
    <rPh sb="0" eb="2">
      <t>セイキ</t>
    </rPh>
    <rPh sb="2" eb="4">
      <t>ショクイン</t>
    </rPh>
    <rPh sb="4" eb="6">
      <t>ニンズウ</t>
    </rPh>
    <rPh sb="8" eb="10">
      <t>カンリ</t>
    </rPh>
    <rPh sb="10" eb="11">
      <t>ショク</t>
    </rPh>
    <rPh sb="11" eb="12">
      <t>フク</t>
    </rPh>
    <phoneticPr fontId="2"/>
  </si>
  <si>
    <t>記入組合名</t>
    <rPh sb="0" eb="2">
      <t>キニュウ</t>
    </rPh>
    <rPh sb="2" eb="4">
      <t>クミアイ</t>
    </rPh>
    <rPh sb="4" eb="5">
      <t>メイ</t>
    </rPh>
    <phoneticPr fontId="2"/>
  </si>
  <si>
    <t>Ｅ．図書館職員</t>
    <rPh sb="2" eb="5">
      <t>トショカン</t>
    </rPh>
    <rPh sb="5" eb="7">
      <t>ショクイン</t>
    </rPh>
    <phoneticPr fontId="2"/>
  </si>
  <si>
    <t>Ｊ．その他、Ａ～Ｉ以外の職種</t>
    <rPh sb="4" eb="5">
      <t>タ</t>
    </rPh>
    <rPh sb="9" eb="11">
      <t>イガイ</t>
    </rPh>
    <rPh sb="12" eb="14">
      <t>ショクシュ</t>
    </rPh>
    <phoneticPr fontId="2"/>
  </si>
  <si>
    <r>
      <t xml:space="preserve">Ｄ．学校用務員
</t>
    </r>
    <r>
      <rPr>
        <sz val="9"/>
        <rFont val="ＭＳ Ｐ明朝"/>
        <family val="1"/>
        <charset val="128"/>
      </rPr>
      <t xml:space="preserve">     (幼稚園、保育所の用務員は「Ｊ」に含む)</t>
    </r>
    <rPh sb="20" eb="21">
      <t>トコロ</t>
    </rPh>
    <rPh sb="30" eb="31">
      <t>フク</t>
    </rPh>
    <phoneticPr fontId="2"/>
  </si>
  <si>
    <t>が残っていないか見直してから、</t>
    <phoneticPr fontId="2"/>
  </si>
  <si>
    <t>最後に、</t>
    <rPh sb="0" eb="2">
      <t>サイゴ</t>
    </rPh>
    <phoneticPr fontId="2"/>
  </si>
  <si>
    <t>ファイル名の頭に自治体名を記載して、ファイルを保存してください。</t>
    <rPh sb="23" eb="25">
      <t>ホゾン</t>
    </rPh>
    <phoneticPr fontId="2"/>
  </si>
  <si>
    <t>　　　　　　記入漏れの部分</t>
    <phoneticPr fontId="2"/>
  </si>
  <si>
    <t>　　　　　　記入誤りの部分</t>
    <phoneticPr fontId="2"/>
  </si>
  <si>
    <t>11040</t>
  </si>
  <si>
    <t>自治労下野市職員労働組合</t>
  </si>
  <si>
    <t>11041</t>
  </si>
  <si>
    <t>茂木町職員組合</t>
  </si>
  <si>
    <t>11042</t>
  </si>
  <si>
    <t>芳賀町職員労働組合</t>
  </si>
  <si>
    <t>11043</t>
  </si>
  <si>
    <t>市貝町職員労働組合</t>
  </si>
  <si>
    <t>11044</t>
  </si>
  <si>
    <t>12</t>
  </si>
  <si>
    <t>茨城県職員労働組合連合</t>
  </si>
  <si>
    <t>12001</t>
  </si>
  <si>
    <t>水戸市職員組合</t>
  </si>
  <si>
    <t>12002</t>
  </si>
  <si>
    <t>日立市職員労働組合</t>
  </si>
  <si>
    <t>12003</t>
  </si>
  <si>
    <t>土浦市職員組合</t>
  </si>
  <si>
    <t>12004</t>
  </si>
  <si>
    <t>高萩市役所職員組合</t>
  </si>
  <si>
    <t>12005</t>
  </si>
  <si>
    <t>北茨城市職員労働組合</t>
  </si>
  <si>
    <t>12006</t>
  </si>
  <si>
    <t>常陸太田市職員組合</t>
  </si>
  <si>
    <t>12008</t>
  </si>
  <si>
    <t>大子町職員組合</t>
  </si>
  <si>
    <t>12013</t>
  </si>
  <si>
    <t>常陸大宮市職員組合</t>
  </si>
  <si>
    <t>12014</t>
  </si>
  <si>
    <t>東海村職員組合</t>
  </si>
  <si>
    <t>12028</t>
  </si>
  <si>
    <t>行方市職員組合</t>
  </si>
  <si>
    <t>12029</t>
  </si>
  <si>
    <t>大洗町職員組合</t>
  </si>
  <si>
    <t>12031</t>
  </si>
  <si>
    <t>取手市職員組合</t>
  </si>
  <si>
    <t>12038</t>
  </si>
  <si>
    <t>ひたちなか市職員労働組合</t>
  </si>
  <si>
    <t>12041</t>
  </si>
  <si>
    <t>笠間市職員組合</t>
  </si>
  <si>
    <t>12043</t>
  </si>
  <si>
    <t>那珂市職員組合</t>
  </si>
  <si>
    <t>12046</t>
  </si>
  <si>
    <t>鹿嶋市職員組合</t>
  </si>
  <si>
    <t>12048</t>
  </si>
  <si>
    <t>鉾田市職員組合</t>
  </si>
  <si>
    <t>12050</t>
  </si>
  <si>
    <t>神栖市職員組合</t>
  </si>
  <si>
    <t>12052</t>
  </si>
  <si>
    <t>城里町職員組合</t>
  </si>
  <si>
    <t>12053</t>
  </si>
  <si>
    <t>龍ケ崎市職員労働組合</t>
  </si>
  <si>
    <t>12055</t>
  </si>
  <si>
    <t>守谷市職員組合</t>
  </si>
  <si>
    <t>12057</t>
  </si>
  <si>
    <t>かすみがうら市職員組合</t>
  </si>
  <si>
    <t>12058</t>
  </si>
  <si>
    <t>石岡市職員組合</t>
  </si>
  <si>
    <t>12060</t>
  </si>
  <si>
    <t>阿見町職員組合</t>
  </si>
  <si>
    <t>12066</t>
  </si>
  <si>
    <t>小美玉市職員組合</t>
  </si>
  <si>
    <t>12068</t>
  </si>
  <si>
    <t>茨城町職員組合</t>
  </si>
  <si>
    <t>12069</t>
  </si>
  <si>
    <t>美浦村職員組合</t>
  </si>
  <si>
    <t>12074</t>
  </si>
  <si>
    <t>河内町職員組合</t>
  </si>
  <si>
    <t>12079</t>
  </si>
  <si>
    <t>常陸太田市水道職員労働組合</t>
  </si>
  <si>
    <t>12085</t>
  </si>
  <si>
    <t>牛久市職員組合</t>
  </si>
  <si>
    <t>12090</t>
  </si>
  <si>
    <t>下妻市水道職員労働組合</t>
  </si>
  <si>
    <t>12093</t>
  </si>
  <si>
    <t>つくば市職員組合</t>
  </si>
  <si>
    <t>12094</t>
  </si>
  <si>
    <t>13</t>
  </si>
  <si>
    <t>川越市職員組合</t>
  </si>
  <si>
    <t>13005</t>
  </si>
  <si>
    <t>小川町職員組合</t>
  </si>
  <si>
    <t>13010</t>
  </si>
  <si>
    <t>滑川町職員組合</t>
  </si>
  <si>
    <t>13012</t>
  </si>
  <si>
    <t>吉見町職員組合</t>
  </si>
  <si>
    <t>13013</t>
  </si>
  <si>
    <t>ときがわ町職員組合</t>
  </si>
  <si>
    <t>13017</t>
  </si>
  <si>
    <t>自治労さいたま市職員労働組合</t>
  </si>
  <si>
    <t>13027</t>
  </si>
  <si>
    <t>越谷市職員組合</t>
  </si>
  <si>
    <t>13028</t>
  </si>
  <si>
    <t>熊谷市職員労働組合</t>
  </si>
  <si>
    <t>13031</t>
  </si>
  <si>
    <t>加須市職員組合</t>
  </si>
  <si>
    <t>13038</t>
  </si>
  <si>
    <t>秩父市職員組合</t>
  </si>
  <si>
    <t>13041</t>
  </si>
  <si>
    <t>羽生市職員組合</t>
  </si>
  <si>
    <t>13042</t>
  </si>
  <si>
    <t>嵐山町職員組合</t>
  </si>
  <si>
    <t>13050</t>
  </si>
  <si>
    <t>東松山市職員労働組合</t>
  </si>
  <si>
    <t>13061</t>
  </si>
  <si>
    <t>松伏町職員組合</t>
  </si>
  <si>
    <t>13075</t>
  </si>
  <si>
    <t>久喜市職員労働組合</t>
  </si>
  <si>
    <t>13078</t>
  </si>
  <si>
    <t>寄居町職員組合</t>
  </si>
  <si>
    <t>13084</t>
  </si>
  <si>
    <t>桶川市職員労働組合</t>
  </si>
  <si>
    <t>13093</t>
  </si>
  <si>
    <t>上里町職分会</t>
  </si>
  <si>
    <t>13096</t>
  </si>
  <si>
    <t>103</t>
  </si>
  <si>
    <t>学校事務ネットワークさいたま</t>
  </si>
  <si>
    <t>13103</t>
  </si>
  <si>
    <t>北本市職員労働組合</t>
  </si>
  <si>
    <t>13104</t>
  </si>
  <si>
    <t>自治労埼玉県職員労働組合</t>
  </si>
  <si>
    <t>13106</t>
  </si>
  <si>
    <t>自治労上尾市職員組合</t>
  </si>
  <si>
    <t>13107</t>
  </si>
  <si>
    <t>自治労所沢市職員労働組合</t>
  </si>
  <si>
    <t>13108</t>
  </si>
  <si>
    <t>自治労川口市職員組合</t>
  </si>
  <si>
    <t>13110</t>
  </si>
  <si>
    <t>122</t>
  </si>
  <si>
    <t>川島町職員組合</t>
  </si>
  <si>
    <t>13122</t>
  </si>
  <si>
    <t>東秩父村職員労働組合</t>
  </si>
  <si>
    <t>13139</t>
  </si>
  <si>
    <t>14</t>
  </si>
  <si>
    <t>自治労東京都庁職員労働組合</t>
  </si>
  <si>
    <t>14001</t>
  </si>
  <si>
    <t>八王子市職員組合</t>
  </si>
  <si>
    <t>14002</t>
  </si>
  <si>
    <t>立川市職員労働組合</t>
  </si>
  <si>
    <t>14003</t>
  </si>
  <si>
    <t>武蔵野市職員労働組合</t>
  </si>
  <si>
    <t>14004</t>
  </si>
  <si>
    <t>三鷹市職員労働組合</t>
  </si>
  <si>
    <t>14005</t>
  </si>
  <si>
    <t>青梅市職員組合</t>
  </si>
  <si>
    <t>14006</t>
  </si>
  <si>
    <t>昭島市職員労働組合</t>
  </si>
  <si>
    <t>14007</t>
  </si>
  <si>
    <t>府中市職員労働組合</t>
  </si>
  <si>
    <t>14008</t>
  </si>
  <si>
    <t>町田市職員労働組合</t>
  </si>
  <si>
    <t>14009</t>
  </si>
  <si>
    <t>調布市職員労働組合</t>
  </si>
  <si>
    <t>14010</t>
  </si>
  <si>
    <t>自治労西東京市職員労働組合</t>
  </si>
  <si>
    <t>14011</t>
  </si>
  <si>
    <t>小金井市職員組合</t>
  </si>
  <si>
    <t>14013</t>
  </si>
  <si>
    <t>清瀬市職員組合</t>
  </si>
  <si>
    <t>14014</t>
  </si>
  <si>
    <t>国分寺市職員労働組合</t>
  </si>
  <si>
    <t>14018</t>
  </si>
  <si>
    <t>羽村市職員組合</t>
  </si>
  <si>
    <t>14019</t>
  </si>
  <si>
    <t>福生市職員組合</t>
  </si>
  <si>
    <t>14020</t>
  </si>
  <si>
    <t>東村山市職員労働組合</t>
  </si>
  <si>
    <t>14021</t>
  </si>
  <si>
    <t>東久留米市職員組合</t>
  </si>
  <si>
    <t>14024</t>
  </si>
  <si>
    <t>あきる野市職員組合</t>
  </si>
  <si>
    <t>14025</t>
  </si>
  <si>
    <t>日の出町職員組合</t>
  </si>
  <si>
    <t>14028</t>
  </si>
  <si>
    <t>狛江市職員組合</t>
  </si>
  <si>
    <t>14029</t>
  </si>
  <si>
    <t>自治労多摩市職員組合</t>
  </si>
  <si>
    <t>14032</t>
  </si>
  <si>
    <t>日野市職員組合</t>
  </si>
  <si>
    <t>14033</t>
  </si>
  <si>
    <t>東京都学校事務職員労働組合</t>
  </si>
  <si>
    <t>14113</t>
  </si>
  <si>
    <t>123</t>
  </si>
  <si>
    <t>豊島区職員労働組合</t>
  </si>
  <si>
    <t>14123</t>
  </si>
  <si>
    <t>青梅市立総合病院労働組合</t>
  </si>
  <si>
    <t>14135</t>
  </si>
  <si>
    <t>137</t>
  </si>
  <si>
    <t>中央区職員労働組合</t>
  </si>
  <si>
    <t>14137</t>
  </si>
  <si>
    <t>新宿区職員労働組合</t>
  </si>
  <si>
    <t>14138</t>
  </si>
  <si>
    <t>港区職員労働組合</t>
  </si>
  <si>
    <t>14139</t>
  </si>
  <si>
    <t>140</t>
  </si>
  <si>
    <t>千代田区職員労働組合</t>
  </si>
  <si>
    <t>14140</t>
  </si>
  <si>
    <t>141</t>
  </si>
  <si>
    <t>荒川区職員労働組合</t>
  </si>
  <si>
    <t>14141</t>
  </si>
  <si>
    <t>北区職員労働組合</t>
  </si>
  <si>
    <t>14142</t>
  </si>
  <si>
    <t>143</t>
  </si>
  <si>
    <t>渋谷区職員労働組合</t>
  </si>
  <si>
    <t>14143</t>
  </si>
  <si>
    <t>大田区職員労働組合</t>
  </si>
  <si>
    <t>14144</t>
  </si>
  <si>
    <t>中野区職員労働組合</t>
  </si>
  <si>
    <t>14145</t>
  </si>
  <si>
    <t>練馬区職員労働組合</t>
  </si>
  <si>
    <t>14146</t>
  </si>
  <si>
    <t>江戸川区職員労働組合</t>
  </si>
  <si>
    <t>14147</t>
  </si>
  <si>
    <t>葛飾区職員労働組合</t>
  </si>
  <si>
    <t>14148</t>
  </si>
  <si>
    <t>東京清掃労働組合</t>
  </si>
  <si>
    <t>14149</t>
  </si>
  <si>
    <t>15</t>
  </si>
  <si>
    <t>千葉市職員労働組合</t>
  </si>
  <si>
    <t>15002</t>
  </si>
  <si>
    <t>我孫子市職員組合</t>
  </si>
  <si>
    <t>15009</t>
  </si>
  <si>
    <t>鎌ケ谷市職員組合</t>
  </si>
  <si>
    <t>15013</t>
  </si>
  <si>
    <t>神崎町職員労働組合</t>
  </si>
  <si>
    <t>15017</t>
  </si>
  <si>
    <t>芝山町職員組合</t>
  </si>
  <si>
    <t>15019</t>
  </si>
  <si>
    <t>香取市職員組合</t>
  </si>
  <si>
    <t>15021</t>
  </si>
  <si>
    <t>茂原市役所職員組合</t>
  </si>
  <si>
    <t>15024</t>
  </si>
  <si>
    <t>柏現業労働組合</t>
  </si>
  <si>
    <t>15031</t>
  </si>
  <si>
    <t>流山市職員組合</t>
  </si>
  <si>
    <t>15036</t>
  </si>
  <si>
    <t>15042</t>
  </si>
  <si>
    <t>自治労松戸市職員組合</t>
  </si>
  <si>
    <t>15044</t>
  </si>
  <si>
    <t>市川市職員組合</t>
  </si>
  <si>
    <t>15045</t>
  </si>
  <si>
    <t>柏市役所職員組合</t>
  </si>
  <si>
    <t>15053</t>
  </si>
  <si>
    <t>自治労船橋市役所職員労働組合</t>
  </si>
  <si>
    <t>15056</t>
  </si>
  <si>
    <t>柏市水道労働組合</t>
  </si>
  <si>
    <t>15068</t>
  </si>
  <si>
    <t>16</t>
  </si>
  <si>
    <t>自治労横浜市従業員労働組合</t>
  </si>
  <si>
    <t>16002</t>
  </si>
  <si>
    <t>川崎市職員労働組合</t>
  </si>
  <si>
    <t>16003</t>
  </si>
  <si>
    <t>横須賀市職員労働組合</t>
  </si>
  <si>
    <t>16004</t>
  </si>
  <si>
    <t>厚木市職員組合</t>
  </si>
  <si>
    <t>16006</t>
  </si>
  <si>
    <t>相模原市職員労働組合</t>
  </si>
  <si>
    <t>16010</t>
  </si>
  <si>
    <t>自治労神奈川県公営企業労働組合</t>
  </si>
  <si>
    <t>16013</t>
  </si>
  <si>
    <t>大和市職員組合</t>
  </si>
  <si>
    <t>16015</t>
  </si>
  <si>
    <t>16017</t>
  </si>
  <si>
    <t>秦野市職員労働組合</t>
  </si>
  <si>
    <t>16018</t>
  </si>
  <si>
    <t>16019</t>
  </si>
  <si>
    <t>愛川町職員組合</t>
  </si>
  <si>
    <t>16023</t>
  </si>
  <si>
    <t>茅ヶ崎市職員労働組合</t>
  </si>
  <si>
    <t>16025</t>
  </si>
  <si>
    <t>藤沢市職員労働組合</t>
  </si>
  <si>
    <t>16026</t>
  </si>
  <si>
    <t>綾瀬市職員労働組合</t>
  </si>
  <si>
    <t>16027</t>
  </si>
  <si>
    <t>平塚市役所職員労働組合</t>
  </si>
  <si>
    <t>16029</t>
  </si>
  <si>
    <t>自治労登録番号</t>
    <rPh sb="0" eb="3">
      <t>ジチロウ</t>
    </rPh>
    <rPh sb="3" eb="5">
      <t>トウロク</t>
    </rPh>
    <rPh sb="5" eb="7">
      <t>バンゴウ</t>
    </rPh>
    <phoneticPr fontId="2"/>
  </si>
  <si>
    <t>電話１</t>
    <rPh sb="0" eb="2">
      <t>デンワ</t>
    </rPh>
    <phoneticPr fontId="2"/>
  </si>
  <si>
    <t>電話２</t>
    <rPh sb="0" eb="2">
      <t>デンワ</t>
    </rPh>
    <phoneticPr fontId="2"/>
  </si>
  <si>
    <t>電話３</t>
    <rPh sb="0" eb="2">
      <t>デンワ</t>
    </rPh>
    <phoneticPr fontId="2"/>
  </si>
  <si>
    <t>ＦＡＸ２</t>
  </si>
  <si>
    <t>ＦＡＸ３</t>
  </si>
  <si>
    <t>Ｈ．ケースワーカー</t>
  </si>
  <si>
    <t>ＦＡＸ１</t>
    <phoneticPr fontId="2"/>
  </si>
  <si>
    <t>Ｅ－ｍａｉｌ</t>
    <phoneticPr fontId="2"/>
  </si>
  <si>
    <t>（１）学校給食有無</t>
    <rPh sb="3" eb="5">
      <t>ガッコウ</t>
    </rPh>
    <rPh sb="5" eb="7">
      <t>キュウショク</t>
    </rPh>
    <rPh sb="7" eb="9">
      <t>ウム</t>
    </rPh>
    <phoneticPr fontId="2"/>
  </si>
  <si>
    <t>（１）一般事務有無</t>
    <rPh sb="3" eb="5">
      <t>イッパン</t>
    </rPh>
    <rPh sb="5" eb="7">
      <t>ジム</t>
    </rPh>
    <rPh sb="7" eb="9">
      <t>ウム</t>
    </rPh>
    <phoneticPr fontId="2"/>
  </si>
  <si>
    <t>（１）ケースワーカー有無</t>
    <rPh sb="10" eb="12">
      <t>ウム</t>
    </rPh>
    <phoneticPr fontId="2"/>
  </si>
  <si>
    <t>（１）看護師有無</t>
    <rPh sb="3" eb="6">
      <t>カンゴシ</t>
    </rPh>
    <rPh sb="6" eb="8">
      <t>ウム</t>
    </rPh>
    <phoneticPr fontId="2"/>
  </si>
  <si>
    <t>（１）図書館有無</t>
    <rPh sb="3" eb="6">
      <t>トショカン</t>
    </rPh>
    <rPh sb="6" eb="8">
      <t>ウム</t>
    </rPh>
    <phoneticPr fontId="2"/>
  </si>
  <si>
    <t>福井県</t>
  </si>
  <si>
    <t>静岡県</t>
  </si>
  <si>
    <t>愛知県</t>
  </si>
  <si>
    <t>岐阜県</t>
  </si>
  <si>
    <t>三重県</t>
  </si>
  <si>
    <t>滋賀県</t>
  </si>
  <si>
    <t>京都府</t>
    <rPh sb="2" eb="3">
      <t>フ</t>
    </rPh>
    <phoneticPr fontId="2"/>
  </si>
  <si>
    <t>奈良県</t>
  </si>
  <si>
    <t>和歌山県</t>
  </si>
  <si>
    <t>大阪府</t>
    <rPh sb="2" eb="3">
      <t>フ</t>
    </rPh>
    <phoneticPr fontId="2"/>
  </si>
  <si>
    <t>兵庫県</t>
  </si>
  <si>
    <t>岡山県</t>
  </si>
  <si>
    <t>広島県</t>
  </si>
  <si>
    <t>鳥取県</t>
  </si>
  <si>
    <t>島根県</t>
  </si>
  <si>
    <t>山口県</t>
  </si>
  <si>
    <t>香川県</t>
  </si>
  <si>
    <t>徳島県</t>
  </si>
  <si>
    <t>愛媛県</t>
  </si>
  <si>
    <t>高知県</t>
  </si>
  <si>
    <t>福岡県</t>
  </si>
  <si>
    <t>佐賀県</t>
  </si>
  <si>
    <t>長崎県</t>
  </si>
  <si>
    <t>大分県</t>
  </si>
  <si>
    <t>宮崎県</t>
  </si>
  <si>
    <t>熊本県</t>
  </si>
  <si>
    <t>鹿児島県</t>
  </si>
  <si>
    <t>沖縄県</t>
  </si>
  <si>
    <t>（選択してください）</t>
    <rPh sb="1" eb="3">
      <t>センタク</t>
    </rPh>
    <phoneticPr fontId="2"/>
  </si>
  <si>
    <t>県</t>
  </si>
  <si>
    <t>単組</t>
  </si>
  <si>
    <t>正式</t>
  </si>
  <si>
    <t>登録番号</t>
    <rPh sb="0" eb="2">
      <t>トウロク</t>
    </rPh>
    <rPh sb="2" eb="4">
      <t>バンゴウ</t>
    </rPh>
    <phoneticPr fontId="2"/>
  </si>
  <si>
    <t>団体区分ｺｰﾄﾞ</t>
  </si>
  <si>
    <t>01</t>
  </si>
  <si>
    <t>001</t>
  </si>
  <si>
    <t>全北海道庁労働組合連合会</t>
  </si>
  <si>
    <t>01001</t>
  </si>
  <si>
    <t>002</t>
  </si>
  <si>
    <t>自治労札幌市役所職員組合連合会</t>
  </si>
  <si>
    <t>01002</t>
  </si>
  <si>
    <t>003</t>
  </si>
  <si>
    <t>千歳市職員労働組合</t>
  </si>
  <si>
    <t>01003</t>
  </si>
  <si>
    <t>004</t>
  </si>
  <si>
    <t>江別市役所職員労働組合</t>
  </si>
  <si>
    <t>01004</t>
  </si>
  <si>
    <t>005</t>
  </si>
  <si>
    <t>自治労小樽市役所職員労働組合</t>
  </si>
  <si>
    <t>01005</t>
  </si>
  <si>
    <t>006</t>
  </si>
  <si>
    <t>旭川市職員労働組合</t>
  </si>
  <si>
    <t>01006</t>
  </si>
  <si>
    <t>007</t>
  </si>
  <si>
    <t>自治労富良野市労働組合連合会</t>
  </si>
  <si>
    <t>01007</t>
  </si>
  <si>
    <t>008</t>
  </si>
  <si>
    <t>自治労留萌市職員労働組合連合会</t>
  </si>
  <si>
    <t>01008</t>
  </si>
  <si>
    <t>009</t>
  </si>
  <si>
    <t>自治労岩見沢市職員組合</t>
  </si>
  <si>
    <t>01009</t>
  </si>
  <si>
    <t>010</t>
  </si>
  <si>
    <t>室蘭市役所職員労働組合</t>
  </si>
  <si>
    <t>01010</t>
  </si>
  <si>
    <t>011</t>
  </si>
  <si>
    <t>苫小牧市役所職員労働組合</t>
  </si>
  <si>
    <t>01011</t>
  </si>
  <si>
    <t>012</t>
  </si>
  <si>
    <t>網走市役所職員労働組合</t>
  </si>
  <si>
    <t>01012</t>
  </si>
  <si>
    <t>013</t>
  </si>
  <si>
    <t>自治労北見市職員労働組合</t>
  </si>
  <si>
    <t>01013</t>
  </si>
  <si>
    <t>014</t>
  </si>
  <si>
    <t>紋別市役所職員労働組合</t>
  </si>
  <si>
    <t>01014</t>
  </si>
  <si>
    <t>016</t>
  </si>
  <si>
    <t>自治労士別市職員労働組合</t>
  </si>
  <si>
    <t>01016</t>
  </si>
  <si>
    <t>017</t>
  </si>
  <si>
    <t>自治労名寄市職員労働組合</t>
  </si>
  <si>
    <t>01017</t>
  </si>
  <si>
    <t>018</t>
  </si>
  <si>
    <t>稚内市労働組合連合会</t>
  </si>
  <si>
    <t>01018</t>
  </si>
  <si>
    <t>019</t>
  </si>
  <si>
    <t>01019</t>
  </si>
  <si>
    <t>020</t>
  </si>
  <si>
    <t>01020</t>
  </si>
  <si>
    <t>021</t>
  </si>
  <si>
    <t>芦別市職員労働組合</t>
  </si>
  <si>
    <t>01021</t>
  </si>
  <si>
    <t>022</t>
  </si>
  <si>
    <t>赤平市職員労働組合</t>
  </si>
  <si>
    <t>01022</t>
  </si>
  <si>
    <t>023</t>
  </si>
  <si>
    <t>滝川市職員労働組合</t>
  </si>
  <si>
    <t>01023</t>
  </si>
  <si>
    <t>024</t>
  </si>
  <si>
    <t>01024</t>
  </si>
  <si>
    <t>025</t>
  </si>
  <si>
    <t>歌志内市職員労働組合</t>
  </si>
  <si>
    <t>01025</t>
  </si>
  <si>
    <t>026</t>
  </si>
  <si>
    <t>美唄市職員労働組合</t>
  </si>
  <si>
    <t>01026</t>
  </si>
  <si>
    <t>027</t>
  </si>
  <si>
    <t>三笠市職員労働組合</t>
  </si>
  <si>
    <t>01027</t>
  </si>
  <si>
    <t>028</t>
  </si>
  <si>
    <t>夕張市職員労働組合</t>
  </si>
  <si>
    <t>01028</t>
  </si>
  <si>
    <t>029</t>
  </si>
  <si>
    <t>釧路市役所労働組合</t>
  </si>
  <si>
    <t>01029</t>
  </si>
  <si>
    <t>030</t>
  </si>
  <si>
    <t>帯広市役所労働組合連合会</t>
  </si>
  <si>
    <t>01030</t>
  </si>
  <si>
    <t>031</t>
  </si>
  <si>
    <t>札幌市役所労働組合</t>
  </si>
  <si>
    <t>01031</t>
  </si>
  <si>
    <t>032</t>
  </si>
  <si>
    <t>033</t>
  </si>
  <si>
    <t>市立札幌病院職員労働組合</t>
  </si>
  <si>
    <t>01033</t>
  </si>
  <si>
    <t>034</t>
  </si>
  <si>
    <t>01034</t>
  </si>
  <si>
    <t>035</t>
  </si>
  <si>
    <t>01035</t>
  </si>
  <si>
    <t>036</t>
  </si>
  <si>
    <t>市立函館病院労働組合</t>
  </si>
  <si>
    <t>01036</t>
  </si>
  <si>
    <t>037</t>
  </si>
  <si>
    <t>自治労岩見沢市立病院職員組合</t>
  </si>
  <si>
    <t>01037</t>
  </si>
  <si>
    <t>038</t>
  </si>
  <si>
    <t>自治労市立室蘭総合病院労働組合</t>
  </si>
  <si>
    <t>01038</t>
  </si>
  <si>
    <t>039</t>
  </si>
  <si>
    <t>自治労苫小牧市立病院職員組合</t>
  </si>
  <si>
    <t>01039</t>
  </si>
  <si>
    <t>040</t>
  </si>
  <si>
    <t>当別町職員組合</t>
  </si>
  <si>
    <t>01040</t>
  </si>
  <si>
    <t>041</t>
  </si>
  <si>
    <t>自治労余市町職員労働組合</t>
  </si>
  <si>
    <t>01041</t>
  </si>
  <si>
    <t>042</t>
  </si>
  <si>
    <t>倶知安町役場職員組合</t>
  </si>
  <si>
    <t>01042</t>
  </si>
  <si>
    <t>043</t>
  </si>
  <si>
    <t>寿都町職員組合</t>
  </si>
  <si>
    <t>01043</t>
  </si>
  <si>
    <t>044</t>
  </si>
  <si>
    <t>黒松内町職員組合</t>
  </si>
  <si>
    <t>01044</t>
  </si>
  <si>
    <t>045</t>
  </si>
  <si>
    <t>岩内町職員組合</t>
  </si>
  <si>
    <t>01045</t>
  </si>
  <si>
    <t>046</t>
  </si>
  <si>
    <t>比布町職員組合</t>
  </si>
  <si>
    <t>01046</t>
  </si>
  <si>
    <t>047</t>
  </si>
  <si>
    <t>美深町職員組合</t>
  </si>
  <si>
    <t>01047</t>
  </si>
  <si>
    <t>048</t>
  </si>
  <si>
    <t>上川町職員労働組合</t>
  </si>
  <si>
    <t>01048</t>
  </si>
  <si>
    <t>049</t>
  </si>
  <si>
    <t>美瑛町職員組合</t>
  </si>
  <si>
    <t>01049</t>
  </si>
  <si>
    <t>050</t>
  </si>
  <si>
    <t>羽幌町職員組合</t>
  </si>
  <si>
    <t>01050</t>
  </si>
  <si>
    <t>051</t>
  </si>
  <si>
    <t>小平町職員組合</t>
  </si>
  <si>
    <t>01051</t>
  </si>
  <si>
    <t>052</t>
  </si>
  <si>
    <t>苫前町職員組合</t>
  </si>
  <si>
    <t>01052</t>
  </si>
  <si>
    <t>053</t>
  </si>
  <si>
    <t>遠別町職員組合</t>
  </si>
  <si>
    <t>01053</t>
  </si>
  <si>
    <t>054</t>
  </si>
  <si>
    <t>自治労枝幸町役場職員組合</t>
  </si>
  <si>
    <t>01054</t>
  </si>
  <si>
    <t>055</t>
  </si>
  <si>
    <t>浜頓別町職員労働組合</t>
  </si>
  <si>
    <t>01055</t>
  </si>
  <si>
    <t>056</t>
  </si>
  <si>
    <t>中頓別町職員組合</t>
  </si>
  <si>
    <t>01056</t>
  </si>
  <si>
    <t>059</t>
  </si>
  <si>
    <t>知内町役場職員組合</t>
  </si>
  <si>
    <t>01059</t>
  </si>
  <si>
    <t>060</t>
  </si>
  <si>
    <t>福島町職員労働組合</t>
  </si>
  <si>
    <t>01060</t>
  </si>
  <si>
    <t>061</t>
  </si>
  <si>
    <t>木古内町職員労働組合</t>
  </si>
  <si>
    <t>01061</t>
  </si>
  <si>
    <t>062</t>
  </si>
  <si>
    <t>自治労北斗市職員労働組合</t>
  </si>
  <si>
    <t>01062</t>
  </si>
  <si>
    <t>063</t>
  </si>
  <si>
    <t>自治労七飯町労働組合連合会</t>
  </si>
  <si>
    <t>01063</t>
  </si>
  <si>
    <t>065</t>
  </si>
  <si>
    <t>01065</t>
  </si>
  <si>
    <t>066</t>
  </si>
  <si>
    <t>自治労森町職員労働組合</t>
  </si>
  <si>
    <t>01066</t>
  </si>
  <si>
    <t>067</t>
  </si>
  <si>
    <t>江差町役場職員労働組合</t>
  </si>
  <si>
    <t>01067</t>
  </si>
  <si>
    <t>068</t>
  </si>
  <si>
    <t>乙部町職員労働組合</t>
  </si>
  <si>
    <t>01068</t>
  </si>
  <si>
    <t>069</t>
  </si>
  <si>
    <t>上砂川町職員労働組合</t>
  </si>
  <si>
    <t>01069</t>
  </si>
  <si>
    <t>070</t>
  </si>
  <si>
    <t>奈井江町職員組合</t>
  </si>
  <si>
    <t>01070</t>
  </si>
  <si>
    <t>072</t>
  </si>
  <si>
    <t>01072</t>
  </si>
  <si>
    <t>073</t>
  </si>
  <si>
    <t>自治労むかわ町職員組合</t>
  </si>
  <si>
    <t>01073</t>
  </si>
  <si>
    <t>074</t>
  </si>
  <si>
    <t>自治労安平町役場職員組合</t>
  </si>
  <si>
    <t>01074</t>
  </si>
  <si>
    <t>075</t>
  </si>
  <si>
    <t>厚真町職員組合</t>
  </si>
  <si>
    <t>01075</t>
  </si>
  <si>
    <t>076</t>
  </si>
  <si>
    <t>浦河町職員労働組合</t>
  </si>
  <si>
    <t>01076</t>
  </si>
  <si>
    <t>078</t>
  </si>
  <si>
    <t>えりも町職員組合</t>
  </si>
  <si>
    <t>01078</t>
  </si>
  <si>
    <t>079</t>
  </si>
  <si>
    <t>自治労様似町役場職員組合</t>
  </si>
  <si>
    <t>01079</t>
  </si>
  <si>
    <t>080</t>
  </si>
  <si>
    <t>自治労新ひだか町職員組合</t>
  </si>
  <si>
    <t>01080</t>
  </si>
  <si>
    <t>081</t>
  </si>
  <si>
    <t>平取町職員労働組合</t>
  </si>
  <si>
    <t>01081</t>
  </si>
  <si>
    <t>085</t>
  </si>
  <si>
    <t>標茶町役場職員労働組合</t>
  </si>
  <si>
    <t>01085</t>
  </si>
  <si>
    <t>086</t>
  </si>
  <si>
    <t>厚岸町職員組合</t>
  </si>
  <si>
    <t>01086</t>
  </si>
  <si>
    <t>088</t>
  </si>
  <si>
    <t>01088</t>
  </si>
  <si>
    <t>089</t>
  </si>
  <si>
    <t>幕別町職員組合</t>
  </si>
  <si>
    <t>01089</t>
  </si>
  <si>
    <t>090</t>
  </si>
  <si>
    <t>士幌町職員組合</t>
  </si>
  <si>
    <t>01090</t>
  </si>
  <si>
    <t>091</t>
  </si>
  <si>
    <t>新得町職員組合</t>
  </si>
  <si>
    <t>01091</t>
  </si>
  <si>
    <t>092</t>
  </si>
  <si>
    <t>陸別町職員組合</t>
  </si>
  <si>
    <t>01092</t>
  </si>
  <si>
    <t>093</t>
  </si>
  <si>
    <t>斜里町職員労働組合連合会</t>
  </si>
  <si>
    <t>01093</t>
  </si>
  <si>
    <t>094</t>
  </si>
  <si>
    <t>小清水町職員組合</t>
  </si>
  <si>
    <t>01094</t>
  </si>
  <si>
    <t>095</t>
  </si>
  <si>
    <t>01095</t>
  </si>
  <si>
    <t>097</t>
  </si>
  <si>
    <t>佐呂間町職員組合</t>
  </si>
  <si>
    <t>01097</t>
  </si>
  <si>
    <t>100</t>
  </si>
  <si>
    <t>29034</t>
  </si>
  <si>
    <t>串本町職員労働組合</t>
  </si>
  <si>
    <t>29035</t>
  </si>
  <si>
    <t>自治労上富田町職員組合</t>
  </si>
  <si>
    <t>29038</t>
  </si>
  <si>
    <t>九度山町職員労働組合</t>
  </si>
  <si>
    <t>29044</t>
  </si>
  <si>
    <t>30</t>
  </si>
  <si>
    <t>自治労大阪府職員関係労働組合</t>
  </si>
  <si>
    <t>30001</t>
  </si>
  <si>
    <t>大阪府従業員組合</t>
  </si>
  <si>
    <t>30002</t>
  </si>
  <si>
    <t>大阪市職関係労働組合</t>
  </si>
  <si>
    <t>30004</t>
  </si>
  <si>
    <t>大阪市従業員労働組合</t>
  </si>
  <si>
    <t>30005</t>
  </si>
  <si>
    <t>大阪市学校職員労働組合</t>
  </si>
  <si>
    <t>30006</t>
  </si>
  <si>
    <t>大阪市学校給食調理員労働組合</t>
  </si>
  <si>
    <t>30007</t>
  </si>
  <si>
    <t>湯沢市役所職員労働組合</t>
  </si>
  <si>
    <t>06007</t>
  </si>
  <si>
    <t>由利本荘市職員労働組合</t>
  </si>
  <si>
    <t>06008</t>
  </si>
  <si>
    <t>男鹿市職員労働組合</t>
  </si>
  <si>
    <t>06009</t>
  </si>
  <si>
    <t>北秋田市役所職員労働組合</t>
  </si>
  <si>
    <t>06013</t>
  </si>
  <si>
    <t>にかほ市職員労働組合</t>
  </si>
  <si>
    <t>06022</t>
  </si>
  <si>
    <t>自治労横手市職員労働組合</t>
  </si>
  <si>
    <t>06031</t>
  </si>
  <si>
    <t>小坂町職員労働組合</t>
  </si>
  <si>
    <t>06032</t>
  </si>
  <si>
    <t>三種町職員労働組合</t>
  </si>
  <si>
    <t>06035</t>
  </si>
  <si>
    <t>八峰町職員労働組合</t>
  </si>
  <si>
    <t>06036</t>
  </si>
  <si>
    <t>藤里町役場職員労働組合</t>
  </si>
  <si>
    <t>06040</t>
  </si>
  <si>
    <t>大仙市職員組合</t>
  </si>
  <si>
    <t>06041</t>
  </si>
  <si>
    <t>仙北市職員労働組合</t>
  </si>
  <si>
    <t>06045</t>
  </si>
  <si>
    <t>能代市公営企業職員労働組合</t>
  </si>
  <si>
    <t>06046</t>
  </si>
  <si>
    <t>仙北市立病院労働組合</t>
  </si>
  <si>
    <t>06047</t>
  </si>
  <si>
    <t>美郷町職員労働組合</t>
  </si>
  <si>
    <t>06053</t>
  </si>
  <si>
    <t>男鹿市企業局職員労働組合</t>
  </si>
  <si>
    <t>06057</t>
  </si>
  <si>
    <t>湯沢市水道労働組合</t>
  </si>
  <si>
    <t>06060</t>
  </si>
  <si>
    <t>鹿角市職員労働組合</t>
  </si>
  <si>
    <t>06062</t>
  </si>
  <si>
    <t>羽後町新職員組合</t>
  </si>
  <si>
    <t>06070</t>
  </si>
  <si>
    <t>上小阿仁村職員労働組合</t>
  </si>
  <si>
    <t>06097</t>
  </si>
  <si>
    <t>06003</t>
  </si>
  <si>
    <t>能代市役所職員労働組合</t>
  </si>
  <si>
    <t>06004</t>
  </si>
  <si>
    <t>大館市役所職員労働組合</t>
  </si>
  <si>
    <t>06005</t>
  </si>
  <si>
    <t>大館市立病院労働組合</t>
  </si>
  <si>
    <t>06006</t>
  </si>
  <si>
    <t>日光市職員労働組合</t>
  </si>
  <si>
    <t>11011</t>
  </si>
  <si>
    <t>栃木県企業局労働組合</t>
  </si>
  <si>
    <t>11013</t>
  </si>
  <si>
    <t>那須烏山市職員労働組合</t>
  </si>
  <si>
    <t>11020</t>
  </si>
  <si>
    <t>自治労栃木県本部那珂川町職員労働組合</t>
  </si>
  <si>
    <t>11021</t>
  </si>
  <si>
    <t>さくら市職員ユニオン</t>
  </si>
  <si>
    <t>11024</t>
  </si>
  <si>
    <t>自治労栃木県本部那須塩原市職員労働組合</t>
  </si>
  <si>
    <t>11027</t>
  </si>
  <si>
    <t>自治労栃木県本部佐野市職員労働組合</t>
  </si>
  <si>
    <t>11028</t>
  </si>
  <si>
    <t>宇都宮市職員労働組合</t>
  </si>
  <si>
    <t>11029</t>
  </si>
  <si>
    <t>上三川町職員労働組合</t>
  </si>
  <si>
    <t>11033</t>
  </si>
  <si>
    <t>真岡市職員労働組合</t>
  </si>
  <si>
    <t>11034</t>
  </si>
  <si>
    <t>益子町職員労働組合</t>
  </si>
  <si>
    <t>11039</t>
  </si>
  <si>
    <t>自治労栃木県本部野木町職員労働組合</t>
  </si>
  <si>
    <t>都道府県コード</t>
    <rPh sb="0" eb="4">
      <t>トドウフケン</t>
    </rPh>
    <phoneticPr fontId="2"/>
  </si>
  <si>
    <t>県コード</t>
    <rPh sb="0" eb="1">
      <t>ケン</t>
    </rPh>
    <phoneticPr fontId="2"/>
  </si>
  <si>
    <t>Ｉ．一般事務</t>
    <rPh sb="2" eb="4">
      <t>イッパン</t>
    </rPh>
    <rPh sb="4" eb="6">
      <t>ジム</t>
    </rPh>
    <phoneticPr fontId="2"/>
  </si>
  <si>
    <t>Ｊ．その他</t>
    <rPh sb="4" eb="5">
      <t>タ</t>
    </rPh>
    <phoneticPr fontId="2"/>
  </si>
  <si>
    <t>Ａ．保育士</t>
    <phoneticPr fontId="2"/>
  </si>
  <si>
    <t>Ｃ．学校給食関係職員</t>
    <phoneticPr fontId="2"/>
  </si>
  <si>
    <t>Ｄ．学校用務員</t>
    <phoneticPr fontId="2"/>
  </si>
  <si>
    <t>Ｆ．看護師・准看護師</t>
    <phoneticPr fontId="2"/>
  </si>
  <si>
    <t>問1正規職員・総計</t>
    <rPh sb="0" eb="1">
      <t>ト</t>
    </rPh>
    <rPh sb="2" eb="4">
      <t>セイキ</t>
    </rPh>
    <rPh sb="4" eb="6">
      <t>ショクイン</t>
    </rPh>
    <rPh sb="7" eb="9">
      <t>ソウケイ</t>
    </rPh>
    <phoneticPr fontId="2"/>
  </si>
  <si>
    <t>問1臨時・非常勤等職員・総計</t>
    <rPh sb="0" eb="1">
      <t>ト</t>
    </rPh>
    <rPh sb="2" eb="4">
      <t>リンジ</t>
    </rPh>
    <rPh sb="5" eb="9">
      <t>ヒジョウキンナド</t>
    </rPh>
    <rPh sb="9" eb="11">
      <t>ショクイン</t>
    </rPh>
    <rPh sb="12" eb="14">
      <t>ソウケイ</t>
    </rPh>
    <phoneticPr fontId="2"/>
  </si>
  <si>
    <t>問1臨時・非常勤等職員・組合員・総計</t>
    <rPh sb="0" eb="1">
      <t>ト</t>
    </rPh>
    <rPh sb="2" eb="4">
      <t>リンジ</t>
    </rPh>
    <rPh sb="5" eb="9">
      <t>ヒジョウキンナド</t>
    </rPh>
    <rPh sb="9" eb="11">
      <t>ショクイン</t>
    </rPh>
    <rPh sb="12" eb="15">
      <t>クミアイイン</t>
    </rPh>
    <rPh sb="16" eb="18">
      <t>ソウケイ</t>
    </rPh>
    <phoneticPr fontId="2"/>
  </si>
  <si>
    <t>問２臨時・非常勤等職員・組合員・Ａ２２条</t>
    <rPh sb="0" eb="1">
      <t>ト</t>
    </rPh>
    <rPh sb="2" eb="4">
      <t>リンジ</t>
    </rPh>
    <rPh sb="5" eb="9">
      <t>ヒジョウキンナド</t>
    </rPh>
    <rPh sb="9" eb="11">
      <t>ショクイン</t>
    </rPh>
    <rPh sb="12" eb="15">
      <t>クミアイイン</t>
    </rPh>
    <rPh sb="19" eb="20">
      <t>ジョウ</t>
    </rPh>
    <phoneticPr fontId="2"/>
  </si>
  <si>
    <t>問２臨時・非常勤等職員・Ａ２２条</t>
    <rPh sb="0" eb="1">
      <t>ト</t>
    </rPh>
    <rPh sb="2" eb="4">
      <t>リンジ</t>
    </rPh>
    <rPh sb="5" eb="9">
      <t>ヒジョウキンナド</t>
    </rPh>
    <rPh sb="9" eb="11">
      <t>ショクイン</t>
    </rPh>
    <rPh sb="15" eb="16">
      <t>ジョウ</t>
    </rPh>
    <phoneticPr fontId="2"/>
  </si>
  <si>
    <t>Ｂ．正規職員の３／４以上</t>
    <rPh sb="2" eb="4">
      <t>セイキ</t>
    </rPh>
    <phoneticPr fontId="2"/>
  </si>
  <si>
    <t>Ｃ．正規職員の１／２以上</t>
    <rPh sb="2" eb="4">
      <t>セイキ</t>
    </rPh>
    <phoneticPr fontId="2"/>
  </si>
  <si>
    <t>問３臨時・非常勤等職員・Ａ正規職員と同じ</t>
    <rPh sb="0" eb="1">
      <t>ト</t>
    </rPh>
    <rPh sb="2" eb="4">
      <t>リンジ</t>
    </rPh>
    <rPh sb="5" eb="9">
      <t>ヒジョウキンナド</t>
    </rPh>
    <rPh sb="9" eb="11">
      <t>ショクイン</t>
    </rPh>
    <rPh sb="13" eb="15">
      <t>セイキ</t>
    </rPh>
    <rPh sb="15" eb="17">
      <t>ショクイン</t>
    </rPh>
    <rPh sb="18" eb="19">
      <t>オナ</t>
    </rPh>
    <phoneticPr fontId="2"/>
  </si>
  <si>
    <t>問３臨時・非常勤等職員・組合員・Ａ正規職員と同じ</t>
    <rPh sb="0" eb="1">
      <t>ト</t>
    </rPh>
    <rPh sb="2" eb="4">
      <t>リンジ</t>
    </rPh>
    <rPh sb="5" eb="9">
      <t>ヒジョウキンナド</t>
    </rPh>
    <rPh sb="9" eb="11">
      <t>ショクイン</t>
    </rPh>
    <rPh sb="12" eb="15">
      <t>クミアイイン</t>
    </rPh>
    <rPh sb="17" eb="19">
      <t>セイキ</t>
    </rPh>
    <rPh sb="19" eb="21">
      <t>ショクイン</t>
    </rPh>
    <rPh sb="22" eb="23">
      <t>オナ</t>
    </rPh>
    <phoneticPr fontId="2"/>
  </si>
  <si>
    <t>問４（１）厚生年金・健康保険の加入対象</t>
    <rPh sb="0" eb="1">
      <t>ト</t>
    </rPh>
    <rPh sb="5" eb="7">
      <t>コウセイ</t>
    </rPh>
    <rPh sb="7" eb="9">
      <t>ネンキン</t>
    </rPh>
    <rPh sb="10" eb="12">
      <t>ケンコウ</t>
    </rPh>
    <rPh sb="12" eb="14">
      <t>ホケン</t>
    </rPh>
    <rPh sb="15" eb="17">
      <t>カニュウ</t>
    </rPh>
    <rPh sb="17" eb="19">
      <t>タイショウ</t>
    </rPh>
    <phoneticPr fontId="2"/>
  </si>
  <si>
    <t>問４（２）A共済年金・共済短期人数</t>
    <rPh sb="0" eb="1">
      <t>ト</t>
    </rPh>
    <rPh sb="6" eb="8">
      <t>キョウサイ</t>
    </rPh>
    <rPh sb="8" eb="10">
      <t>ネンキン</t>
    </rPh>
    <rPh sb="11" eb="13">
      <t>キョウサイ</t>
    </rPh>
    <rPh sb="13" eb="15">
      <t>タンキ</t>
    </rPh>
    <rPh sb="15" eb="17">
      <t>ニンズウ</t>
    </rPh>
    <phoneticPr fontId="2"/>
  </si>
  <si>
    <t>問４（２）B厚生年金・健康保険人数</t>
    <rPh sb="0" eb="1">
      <t>ト</t>
    </rPh>
    <rPh sb="6" eb="8">
      <t>コウセイ</t>
    </rPh>
    <rPh sb="8" eb="10">
      <t>ネンキン</t>
    </rPh>
    <rPh sb="11" eb="13">
      <t>ケンコウ</t>
    </rPh>
    <rPh sb="13" eb="15">
      <t>ホケン</t>
    </rPh>
    <rPh sb="15" eb="17">
      <t>ニンズウ</t>
    </rPh>
    <phoneticPr fontId="2"/>
  </si>
  <si>
    <t>Ｂ．月給</t>
    <rPh sb="2" eb="4">
      <t>ゲッキュウ</t>
    </rPh>
    <phoneticPr fontId="2"/>
  </si>
  <si>
    <t>①800円未満</t>
    <phoneticPr fontId="2"/>
  </si>
  <si>
    <t>②800円以上</t>
    <phoneticPr fontId="2"/>
  </si>
  <si>
    <t>③900円以上</t>
    <phoneticPr fontId="2"/>
  </si>
  <si>
    <t>④1000円以上</t>
    <phoneticPr fontId="2"/>
  </si>
  <si>
    <t>⑤1500円以上</t>
    <phoneticPr fontId="2"/>
  </si>
  <si>
    <t>⑥2000円以上</t>
    <phoneticPr fontId="2"/>
  </si>
  <si>
    <t>①10万円未満</t>
  </si>
  <si>
    <t>⑦20万円以上</t>
  </si>
  <si>
    <t>②10万円以上</t>
  </si>
  <si>
    <t>③12万円以上</t>
  </si>
  <si>
    <t>④14万円以上</t>
  </si>
  <si>
    <t>⑤16万円以上</t>
  </si>
  <si>
    <t>⑥18万円以上</t>
  </si>
  <si>
    <t>２．定額・500円以上</t>
    <rPh sb="2" eb="4">
      <t>テイガク</t>
    </rPh>
    <rPh sb="8" eb="9">
      <t>エン</t>
    </rPh>
    <rPh sb="9" eb="11">
      <t>イジョウ</t>
    </rPh>
    <phoneticPr fontId="2"/>
  </si>
  <si>
    <t>３．定額・1000円以上</t>
    <rPh sb="2" eb="4">
      <t>テイガク</t>
    </rPh>
    <rPh sb="9" eb="10">
      <t>エン</t>
    </rPh>
    <rPh sb="10" eb="12">
      <t>イジョウ</t>
    </rPh>
    <phoneticPr fontId="2"/>
  </si>
  <si>
    <t>４．定額・1500円以上</t>
    <rPh sb="2" eb="4">
      <t>テイガク</t>
    </rPh>
    <rPh sb="9" eb="10">
      <t>エン</t>
    </rPh>
    <rPh sb="10" eb="12">
      <t>イジョウ</t>
    </rPh>
    <phoneticPr fontId="2"/>
  </si>
  <si>
    <t>６．定率・0.5％未満</t>
    <rPh sb="2" eb="4">
      <t>テイリツ</t>
    </rPh>
    <rPh sb="9" eb="11">
      <t>ミマン</t>
    </rPh>
    <phoneticPr fontId="2"/>
  </si>
  <si>
    <t>７．定率・0.5％以上</t>
    <rPh sb="2" eb="4">
      <t>テイリツ</t>
    </rPh>
    <rPh sb="9" eb="11">
      <t>イジョウ</t>
    </rPh>
    <phoneticPr fontId="2"/>
  </si>
  <si>
    <t>８．定率・1.0％以上</t>
    <rPh sb="2" eb="4">
      <t>テイリツ</t>
    </rPh>
    <rPh sb="9" eb="11">
      <t>イジョウ</t>
    </rPh>
    <phoneticPr fontId="2"/>
  </si>
  <si>
    <t>９．定率・1.5％以上</t>
    <rPh sb="2" eb="4">
      <t>テイリツ</t>
    </rPh>
    <rPh sb="9" eb="11">
      <t>イジョウ</t>
    </rPh>
    <phoneticPr fontId="2"/>
  </si>
  <si>
    <t>１０．定率・2.0％以上</t>
    <rPh sb="3" eb="5">
      <t>テイリツ</t>
    </rPh>
    <rPh sb="10" eb="12">
      <t>イジョウ</t>
    </rPh>
    <phoneticPr fontId="2"/>
  </si>
  <si>
    <t>１１．その他</t>
    <rPh sb="5" eb="6">
      <t>タ</t>
    </rPh>
    <phoneticPr fontId="2"/>
  </si>
  <si>
    <t>その他の内容</t>
    <rPh sb="2" eb="3">
      <t>タ</t>
    </rPh>
    <rPh sb="4" eb="6">
      <t>ナイヨウ</t>
    </rPh>
    <phoneticPr fontId="2"/>
  </si>
  <si>
    <t>2_週勤務時間</t>
    <rPh sb="2" eb="3">
      <t>シュウ</t>
    </rPh>
    <rPh sb="3" eb="5">
      <t>キンム</t>
    </rPh>
    <rPh sb="5" eb="7">
      <t>ジカン</t>
    </rPh>
    <phoneticPr fontId="2"/>
  </si>
  <si>
    <t>3_法的任用根拠</t>
    <rPh sb="2" eb="4">
      <t>ホウテキ</t>
    </rPh>
    <rPh sb="4" eb="6">
      <t>ニンヨウ</t>
    </rPh>
    <rPh sb="6" eb="8">
      <t>コンキョ</t>
    </rPh>
    <phoneticPr fontId="2"/>
  </si>
  <si>
    <t>4_賃金支給形態</t>
    <rPh sb="2" eb="4">
      <t>チンギン</t>
    </rPh>
    <rPh sb="4" eb="6">
      <t>シキュウ</t>
    </rPh>
    <rPh sb="6" eb="8">
      <t>ケイタイ</t>
    </rPh>
    <phoneticPr fontId="2"/>
  </si>
  <si>
    <t>4_2時給日給</t>
    <rPh sb="3" eb="5">
      <t>ジキュウ</t>
    </rPh>
    <rPh sb="5" eb="7">
      <t>ニッキュウ</t>
    </rPh>
    <phoneticPr fontId="2"/>
  </si>
  <si>
    <t>4_2月給</t>
    <rPh sb="3" eb="5">
      <t>ゲッキュウ</t>
    </rPh>
    <phoneticPr fontId="2"/>
  </si>
  <si>
    <t>4_3昇給有無</t>
    <rPh sb="3" eb="5">
      <t>ショウキュウ</t>
    </rPh>
    <rPh sb="5" eb="7">
      <t>ウム</t>
    </rPh>
    <phoneticPr fontId="2"/>
  </si>
  <si>
    <t>4_4最高額・月給</t>
    <rPh sb="3" eb="6">
      <t>サイコウガク</t>
    </rPh>
    <rPh sb="7" eb="9">
      <t>ゲッキュウ</t>
    </rPh>
    <phoneticPr fontId="2"/>
  </si>
  <si>
    <t>4_4最高額・時給日給</t>
    <rPh sb="3" eb="6">
      <t>サイコウガク</t>
    </rPh>
    <rPh sb="7" eb="9">
      <t>ジキュウ</t>
    </rPh>
    <rPh sb="9" eb="11">
      <t>ニッキュウ</t>
    </rPh>
    <phoneticPr fontId="2"/>
  </si>
  <si>
    <t>5_雇用期間</t>
    <rPh sb="2" eb="4">
      <t>コヨウ</t>
    </rPh>
    <rPh sb="4" eb="6">
      <t>キカン</t>
    </rPh>
    <phoneticPr fontId="2"/>
  </si>
  <si>
    <t>夏休み・冬休み（学校給食のみ）</t>
    <rPh sb="0" eb="2">
      <t>ナツヤス</t>
    </rPh>
    <rPh sb="4" eb="6">
      <t>フユヤス</t>
    </rPh>
    <rPh sb="8" eb="10">
      <t>ガッコウ</t>
    </rPh>
    <rPh sb="10" eb="12">
      <t>キュウショク</t>
    </rPh>
    <phoneticPr fontId="2"/>
  </si>
  <si>
    <t>7_更新時空白期間</t>
    <rPh sb="2" eb="5">
      <t>コウシンジ</t>
    </rPh>
    <rPh sb="5" eb="7">
      <t>クウハク</t>
    </rPh>
    <rPh sb="7" eb="9">
      <t>キカン</t>
    </rPh>
    <phoneticPr fontId="2"/>
  </si>
  <si>
    <t>8_賃金手当A一時金</t>
    <rPh sb="2" eb="4">
      <t>チンギン</t>
    </rPh>
    <rPh sb="4" eb="6">
      <t>テアテ</t>
    </rPh>
    <rPh sb="7" eb="10">
      <t>イチジキン</t>
    </rPh>
    <phoneticPr fontId="2"/>
  </si>
  <si>
    <t>B通勤費</t>
    <rPh sb="1" eb="4">
      <t>ツウキンヒ</t>
    </rPh>
    <phoneticPr fontId="2"/>
  </si>
  <si>
    <t>C退職一時金</t>
    <rPh sb="1" eb="3">
      <t>タイショク</t>
    </rPh>
    <rPh sb="3" eb="6">
      <t>イチジキン</t>
    </rPh>
    <phoneticPr fontId="2"/>
  </si>
  <si>
    <t>9_1年休繰越</t>
    <rPh sb="3" eb="5">
      <t>ネンキュウ</t>
    </rPh>
    <rPh sb="5" eb="7">
      <t>クリコシ</t>
    </rPh>
    <phoneticPr fontId="2"/>
  </si>
  <si>
    <t>9_2各種休暇Ａ．夏季休暇</t>
    <rPh sb="3" eb="5">
      <t>カクシュ</t>
    </rPh>
    <rPh sb="5" eb="7">
      <t>キュウカ</t>
    </rPh>
    <rPh sb="9" eb="11">
      <t>カキ</t>
    </rPh>
    <rPh sb="11" eb="13">
      <t>キュウカ</t>
    </rPh>
    <phoneticPr fontId="2"/>
  </si>
  <si>
    <t>Ｉ．災害等出勤困難</t>
    <rPh sb="2" eb="5">
      <t>サイガイナド</t>
    </rPh>
    <rPh sb="5" eb="7">
      <t>シュッキン</t>
    </rPh>
    <rPh sb="7" eb="9">
      <t>コンナン</t>
    </rPh>
    <phoneticPr fontId="2"/>
  </si>
  <si>
    <t>10_定期健診有無</t>
    <rPh sb="3" eb="5">
      <t>テイキ</t>
    </rPh>
    <rPh sb="5" eb="7">
      <t>ケンシン</t>
    </rPh>
    <rPh sb="7" eb="9">
      <t>ウム</t>
    </rPh>
    <phoneticPr fontId="2"/>
  </si>
  <si>
    <t>40031</t>
  </si>
  <si>
    <t>鬼北町職員組合</t>
  </si>
  <si>
    <t>40047</t>
  </si>
  <si>
    <t>伊方町職員組合</t>
  </si>
  <si>
    <t>40049</t>
  </si>
  <si>
    <t>40051</t>
  </si>
  <si>
    <t>自治労大洲市職員労働組合</t>
  </si>
  <si>
    <t>40052</t>
  </si>
  <si>
    <t>宇和島市現業職員労働組合</t>
  </si>
  <si>
    <t>40053</t>
  </si>
  <si>
    <t>自治労松山市職員労働組合</t>
  </si>
  <si>
    <t>40057</t>
  </si>
  <si>
    <t>自治労新居浜市職員労働組合</t>
  </si>
  <si>
    <t>40061</t>
  </si>
  <si>
    <t>愛媛県公営企業病院労働組合</t>
  </si>
  <si>
    <t>40067</t>
  </si>
  <si>
    <t>自治労宇和島市病院事業職員労働組合</t>
  </si>
  <si>
    <t>40070</t>
  </si>
  <si>
    <t>41</t>
  </si>
  <si>
    <t>高知県職員労働組合</t>
  </si>
  <si>
    <t>41001</t>
  </si>
  <si>
    <t>高知市職員労働組合</t>
  </si>
  <si>
    <t>41002</t>
  </si>
  <si>
    <t>土佐市職員労働組合</t>
  </si>
  <si>
    <t>41006</t>
  </si>
  <si>
    <t>須崎市職員労働組合</t>
  </si>
  <si>
    <t>41007</t>
  </si>
  <si>
    <t>土佐清水市職員労働組合</t>
  </si>
  <si>
    <t>41010</t>
  </si>
  <si>
    <t>香南市職員労働組合</t>
  </si>
  <si>
    <t>41014</t>
  </si>
  <si>
    <t>いの町職員労働組合</t>
  </si>
  <si>
    <t>41023</t>
  </si>
  <si>
    <t>中土佐町職員労働組合</t>
  </si>
  <si>
    <t>41028</t>
  </si>
  <si>
    <t>黒潮町職員労働組合</t>
  </si>
  <si>
    <t>41033</t>
  </si>
  <si>
    <t>宿毛市職員労働組合</t>
  </si>
  <si>
    <t>41047</t>
  </si>
  <si>
    <t>南国市職員労働組合</t>
  </si>
  <si>
    <t>41049</t>
  </si>
  <si>
    <t>馬路村職員労働組合</t>
  </si>
  <si>
    <t>41053</t>
  </si>
  <si>
    <t>四万十市職員労働組合</t>
  </si>
  <si>
    <t>41054</t>
  </si>
  <si>
    <t>日高村職員労働組合</t>
  </si>
  <si>
    <t>41056</t>
  </si>
  <si>
    <t>仁淀川町職員労働組合</t>
  </si>
  <si>
    <t>41063</t>
  </si>
  <si>
    <t>42</t>
  </si>
  <si>
    <t>福岡県職員労働組合</t>
  </si>
  <si>
    <t>42001</t>
  </si>
  <si>
    <t>福岡市職員労働組合</t>
  </si>
  <si>
    <t>42002</t>
  </si>
  <si>
    <t>福岡市役所現業職員労働組合</t>
  </si>
  <si>
    <t>42003</t>
  </si>
  <si>
    <t>豊前市職員労働組合</t>
  </si>
  <si>
    <t>42017</t>
  </si>
  <si>
    <t>行橋市職員労働組合</t>
  </si>
  <si>
    <t>42018</t>
  </si>
  <si>
    <t>中間市職員労働組合</t>
  </si>
  <si>
    <t>42019</t>
  </si>
  <si>
    <t>田川市職員労働組合</t>
  </si>
  <si>
    <t>42020</t>
  </si>
  <si>
    <t>自治労朝倉市職員労働組合</t>
  </si>
  <si>
    <t>42024</t>
  </si>
  <si>
    <t>久留米市従業員労働組合連合会</t>
  </si>
  <si>
    <t>42025</t>
  </si>
  <si>
    <t>筑後市職員労働組合</t>
  </si>
  <si>
    <t>42026</t>
  </si>
  <si>
    <t>自治労柳川市職員労働組合</t>
  </si>
  <si>
    <t>42027</t>
  </si>
  <si>
    <t>自治労大牟田市職員労働組合</t>
  </si>
  <si>
    <t>42028</t>
  </si>
  <si>
    <t>自治労糸島市職員労働組合</t>
  </si>
  <si>
    <t>42029</t>
  </si>
  <si>
    <t>自治労みやま市職員労働組合</t>
  </si>
  <si>
    <t>42030</t>
  </si>
  <si>
    <t>赤村職員労働組合</t>
  </si>
  <si>
    <t>42041</t>
  </si>
  <si>
    <t>自治労飯塚市職員労働組合</t>
  </si>
  <si>
    <t>42042</t>
  </si>
  <si>
    <t>自治労八女市職員労働組合</t>
  </si>
  <si>
    <t>42043</t>
  </si>
  <si>
    <t>小郡市職員労働組合</t>
  </si>
  <si>
    <t>42049</t>
  </si>
  <si>
    <t>自治労宗像市職員労働組合</t>
  </si>
  <si>
    <t>42050</t>
  </si>
  <si>
    <t>大刀洗町職員労働組合</t>
  </si>
  <si>
    <t>42051</t>
  </si>
  <si>
    <t>自治労みやこ町職員労働組合</t>
  </si>
  <si>
    <t>42052</t>
  </si>
  <si>
    <t>大川市職員労働組合</t>
  </si>
  <si>
    <t>42059</t>
  </si>
  <si>
    <t>自治労福智町職員労働組合</t>
  </si>
  <si>
    <t>42062</t>
  </si>
  <si>
    <t>自治労上毛町職員労働組合</t>
  </si>
  <si>
    <t>42067</t>
  </si>
  <si>
    <t>直方市職員労働組合</t>
  </si>
  <si>
    <t>42069</t>
  </si>
  <si>
    <t>自治労うきは市職員労働組合</t>
  </si>
  <si>
    <t>42072</t>
  </si>
  <si>
    <t>北九州市職員労働組合連合会</t>
  </si>
  <si>
    <t>42079</t>
  </si>
  <si>
    <t>糸田町職員労働組合</t>
  </si>
  <si>
    <t>42085</t>
  </si>
  <si>
    <t>大木町職員労働組合</t>
  </si>
  <si>
    <t>42086</t>
  </si>
  <si>
    <t>自治労築上町職員労働組合</t>
  </si>
  <si>
    <t>42088</t>
  </si>
  <si>
    <t>苅田町職員労働組合</t>
  </si>
  <si>
    <t>42091</t>
  </si>
  <si>
    <t>うきは市立自動車学校職員労働組合</t>
  </si>
  <si>
    <t>42094</t>
  </si>
  <si>
    <t>筑紫野市職員労働組合</t>
  </si>
  <si>
    <t>42096</t>
  </si>
  <si>
    <t>水巻町職員労働組合</t>
  </si>
  <si>
    <t>42097</t>
  </si>
  <si>
    <t>粕屋町職員労働組合</t>
  </si>
  <si>
    <t>42098</t>
  </si>
  <si>
    <t>101</t>
  </si>
  <si>
    <t>遠賀町職員労働組合</t>
  </si>
  <si>
    <t>42101</t>
  </si>
  <si>
    <t>添田町職員労働組合</t>
  </si>
  <si>
    <t>42105</t>
  </si>
  <si>
    <t>広川町職員労働組合</t>
  </si>
  <si>
    <t>42106</t>
  </si>
  <si>
    <t>寒川町職員労働組合</t>
  </si>
  <si>
    <t>16030</t>
  </si>
  <si>
    <t>葉山町職員労働組合</t>
  </si>
  <si>
    <t>16032</t>
  </si>
  <si>
    <t>横浜市立大学病院従業員労働組合</t>
  </si>
  <si>
    <t>16033</t>
  </si>
  <si>
    <t>開成町職員組合</t>
  </si>
  <si>
    <t>16037</t>
  </si>
  <si>
    <t>山北町職員組合</t>
  </si>
  <si>
    <t>16038</t>
  </si>
  <si>
    <t>大井町職員組合</t>
  </si>
  <si>
    <t>16039</t>
  </si>
  <si>
    <t>南足柄市職員組合</t>
  </si>
  <si>
    <t>16040</t>
  </si>
  <si>
    <t>湯河原町職員労働組合</t>
  </si>
  <si>
    <t>16041</t>
  </si>
  <si>
    <t>伊勢原市職員組合</t>
  </si>
  <si>
    <t>16043</t>
  </si>
  <si>
    <t>自治労神奈川県職員労働組合</t>
  </si>
  <si>
    <t>16046</t>
  </si>
  <si>
    <t>自治労座間市職員組合</t>
  </si>
  <si>
    <t>16051</t>
  </si>
  <si>
    <t>神奈川県学校事務労働組合</t>
  </si>
  <si>
    <t>16061</t>
  </si>
  <si>
    <t>自治労川崎市立病院労働組合</t>
  </si>
  <si>
    <t>16070</t>
  </si>
  <si>
    <t>16076</t>
  </si>
  <si>
    <t>17</t>
  </si>
  <si>
    <t>山梨県職員労働組合</t>
  </si>
  <si>
    <t>17001</t>
  </si>
  <si>
    <t>甲府市職員組合</t>
  </si>
  <si>
    <t>17002</t>
  </si>
  <si>
    <t>富士吉田市職員組合</t>
  </si>
  <si>
    <t>17003</t>
  </si>
  <si>
    <t>韮崎市職員組合</t>
  </si>
  <si>
    <t>17004</t>
  </si>
  <si>
    <t>大月市職員組合</t>
  </si>
  <si>
    <t>17005</t>
  </si>
  <si>
    <t>山梨市職員組合</t>
  </si>
  <si>
    <t>17006</t>
  </si>
  <si>
    <t>都留市職員組合</t>
  </si>
  <si>
    <t>17007</t>
  </si>
  <si>
    <t>甲州市職員組合</t>
  </si>
  <si>
    <t>17008</t>
  </si>
  <si>
    <t>笛吹市職員組合</t>
  </si>
  <si>
    <t>17013</t>
  </si>
  <si>
    <t>上野原市職員組合</t>
  </si>
  <si>
    <t>17016</t>
  </si>
  <si>
    <t>市川三郷町職員組合</t>
  </si>
  <si>
    <t>17018</t>
  </si>
  <si>
    <t>17021</t>
  </si>
  <si>
    <t>身延町職員組合</t>
  </si>
  <si>
    <t>17022</t>
  </si>
  <si>
    <t>中央市職員組合</t>
  </si>
  <si>
    <t>17027</t>
  </si>
  <si>
    <t>富士川町職員組合</t>
  </si>
  <si>
    <t>17029</t>
  </si>
  <si>
    <t>忍野村職員組合</t>
  </si>
  <si>
    <t>17031</t>
  </si>
  <si>
    <t>南アルプス市職員組合</t>
  </si>
  <si>
    <t>17032</t>
  </si>
  <si>
    <t>甲斐市職員組合</t>
  </si>
  <si>
    <t>17034</t>
  </si>
  <si>
    <t>昭和町職員組合</t>
  </si>
  <si>
    <t>17039</t>
  </si>
  <si>
    <t>早川町職員組合</t>
  </si>
  <si>
    <t>17046</t>
  </si>
  <si>
    <t>道志村職員組合</t>
  </si>
  <si>
    <t>17047</t>
  </si>
  <si>
    <t>丹波山村職員組合</t>
  </si>
  <si>
    <t>17053</t>
  </si>
  <si>
    <t>富士河口湖町自治労共済ユニオン</t>
  </si>
  <si>
    <t>17078</t>
  </si>
  <si>
    <t>甲州市勝沼ぶどうの丘労働組合</t>
  </si>
  <si>
    <t>17081</t>
  </si>
  <si>
    <t>082</t>
  </si>
  <si>
    <t>北杜市職員組合</t>
  </si>
  <si>
    <t>17082</t>
  </si>
  <si>
    <t>18</t>
  </si>
  <si>
    <t>長野県職員労働組合</t>
  </si>
  <si>
    <t>18001</t>
  </si>
  <si>
    <t>長野市職員労働組合</t>
  </si>
  <si>
    <t>18002</t>
  </si>
  <si>
    <t>松本市職員労働組合</t>
  </si>
  <si>
    <t>18003</t>
  </si>
  <si>
    <t>岡谷市職員労働組合</t>
  </si>
  <si>
    <t>18005</t>
  </si>
  <si>
    <t>飯田市職員労働組合</t>
  </si>
  <si>
    <t>18006</t>
  </si>
  <si>
    <t>諏訪市職員労働組合</t>
  </si>
  <si>
    <t>18007</t>
  </si>
  <si>
    <t>駒ヶ根市職員労働組合</t>
  </si>
  <si>
    <t>18008</t>
  </si>
  <si>
    <t>伊那市職員労働組合</t>
  </si>
  <si>
    <t>18009</t>
  </si>
  <si>
    <t>大町市職員労働組合</t>
  </si>
  <si>
    <t>18010</t>
  </si>
  <si>
    <t>須坂市職員労働組合</t>
  </si>
  <si>
    <t>18011</t>
  </si>
  <si>
    <t>中野市職員労働組合</t>
  </si>
  <si>
    <t>18012</t>
  </si>
  <si>
    <t>飯山市職員労働組合</t>
  </si>
  <si>
    <t>18013</t>
  </si>
  <si>
    <t>小諸市職員労働組合</t>
  </si>
  <si>
    <t>18014</t>
  </si>
  <si>
    <t>茅野市職員労働組合</t>
  </si>
  <si>
    <t>18016</t>
  </si>
  <si>
    <t>池田町職員労働組合</t>
  </si>
  <si>
    <t>18017</t>
  </si>
  <si>
    <t>安曇野市職員労働組合</t>
  </si>
  <si>
    <t>18018</t>
  </si>
  <si>
    <t>下諏訪町職員組合</t>
  </si>
  <si>
    <t>18019</t>
  </si>
  <si>
    <t>千曲市職員労働組合</t>
  </si>
  <si>
    <t>18021</t>
  </si>
  <si>
    <t>塩尻市職員労働組合</t>
  </si>
  <si>
    <t>18023</t>
  </si>
  <si>
    <t>富士見町職員労働組合</t>
  </si>
  <si>
    <r>
      <t>　⑥人数を回答する設問では、全体の計と内訳が、</t>
    </r>
    <r>
      <rPr>
        <b/>
        <u/>
        <sz val="11"/>
        <color indexed="10"/>
        <rFont val="ＭＳ Ｐゴシック"/>
        <family val="3"/>
        <charset val="128"/>
      </rPr>
      <t>必ず一致するように</t>
    </r>
    <r>
      <rPr>
        <sz val="11"/>
        <rFont val="ＭＳ Ｐ明朝"/>
        <family val="1"/>
        <charset val="128"/>
      </rPr>
      <t>記入してください。</t>
    </r>
    <rPh sb="32" eb="34">
      <t>キニュウ</t>
    </rPh>
    <phoneticPr fontId="2"/>
  </si>
  <si>
    <r>
      <t>　</t>
    </r>
    <r>
      <rPr>
        <b/>
        <u/>
        <sz val="10"/>
        <color indexed="10"/>
        <rFont val="ＭＳ Ｐゴシック"/>
        <family val="3"/>
        <charset val="128"/>
      </rPr>
      <t>黄色や赤色の回答欄が残らないように</t>
    </r>
    <r>
      <rPr>
        <sz val="10"/>
        <rFont val="ＭＳ Ｐ明朝"/>
        <family val="1"/>
        <charset val="128"/>
      </rPr>
      <t>してください。</t>
    </r>
    <rPh sb="1" eb="3">
      <t>キイロ</t>
    </rPh>
    <rPh sb="4" eb="5">
      <t>アカ</t>
    </rPh>
    <rPh sb="5" eb="6">
      <t>イロ</t>
    </rPh>
    <rPh sb="7" eb="10">
      <t>カイトウラン</t>
    </rPh>
    <rPh sb="11" eb="12">
      <t>ノコ</t>
    </rPh>
    <phoneticPr fontId="2"/>
  </si>
  <si>
    <r>
      <t>　また、入力が終わりましたら、</t>
    </r>
    <r>
      <rPr>
        <b/>
        <u/>
        <sz val="10"/>
        <color indexed="10"/>
        <rFont val="ＭＳ Ｐゴシック"/>
        <family val="3"/>
        <charset val="128"/>
      </rPr>
      <t>ファイルを必ず保存</t>
    </r>
    <r>
      <rPr>
        <sz val="10"/>
        <rFont val="ＭＳ Ｐ明朝"/>
        <family val="1"/>
        <charset val="128"/>
      </rPr>
      <t>し、ファイル名の頭には自治体名を記載してください。</t>
    </r>
    <rPh sb="4" eb="6">
      <t>ニュウリョク</t>
    </rPh>
    <rPh sb="7" eb="8">
      <t>オ</t>
    </rPh>
    <rPh sb="20" eb="21">
      <t>カナラ</t>
    </rPh>
    <rPh sb="22" eb="24">
      <t>ホゾン</t>
    </rPh>
    <rPh sb="30" eb="31">
      <t>メイ</t>
    </rPh>
    <rPh sb="32" eb="33">
      <t>アタマ</t>
    </rPh>
    <rPh sb="35" eb="38">
      <t>ジチタイ</t>
    </rPh>
    <rPh sb="38" eb="39">
      <t>メイ</t>
    </rPh>
    <rPh sb="40" eb="42">
      <t>キサイ</t>
    </rPh>
    <phoneticPr fontId="2"/>
  </si>
  <si>
    <t>①～⑥の合計→</t>
    <rPh sb="4" eb="6">
      <t>ゴウケイ</t>
    </rPh>
    <phoneticPr fontId="2"/>
  </si>
  <si>
    <r>
      <t>　臨時・非常勤等職員を組織化している場合、組合費の徴収基準をおたずねします。
　適用している基準（月額）を</t>
    </r>
    <r>
      <rPr>
        <b/>
        <u/>
        <sz val="10"/>
        <color indexed="10"/>
        <rFont val="ＭＳ Ｐゴシック"/>
        <family val="3"/>
        <charset val="128"/>
      </rPr>
      <t>すべて</t>
    </r>
    <r>
      <rPr>
        <sz val="10"/>
        <rFont val="ＭＳ Ｐゴシック"/>
        <family val="3"/>
        <charset val="128"/>
      </rPr>
      <t>選び、□内に”レ”を入れてください。</t>
    </r>
    <rPh sb="11" eb="14">
      <t>ソシキカ</t>
    </rPh>
    <rPh sb="18" eb="20">
      <t>バアイ</t>
    </rPh>
    <rPh sb="21" eb="23">
      <t>クミアイ</t>
    </rPh>
    <rPh sb="23" eb="24">
      <t>ヒ</t>
    </rPh>
    <rPh sb="25" eb="27">
      <t>チョウシュウ</t>
    </rPh>
    <rPh sb="27" eb="29">
      <t>キジュン</t>
    </rPh>
    <rPh sb="40" eb="42">
      <t>テキヨウ</t>
    </rPh>
    <rPh sb="46" eb="48">
      <t>キジュン</t>
    </rPh>
    <rPh sb="49" eb="51">
      <t>ゲツガク</t>
    </rPh>
    <rPh sb="56" eb="57">
      <t>エラ</t>
    </rPh>
    <rPh sb="60" eb="61">
      <t>ナイ</t>
    </rPh>
    <rPh sb="66" eb="67">
      <t>イ</t>
    </rPh>
    <phoneticPr fontId="2"/>
  </si>
  <si>
    <t>麻績村職員組合</t>
  </si>
  <si>
    <t>18122</t>
  </si>
  <si>
    <t>王滝村職員組合</t>
  </si>
  <si>
    <t>18123</t>
  </si>
  <si>
    <t>飯島町職員労働組合</t>
  </si>
  <si>
    <t>18125</t>
  </si>
  <si>
    <t>大桑村職員組合</t>
  </si>
  <si>
    <t>18131</t>
  </si>
  <si>
    <t>佐久穂町立千曲病院労働組合</t>
  </si>
  <si>
    <t>18133</t>
  </si>
  <si>
    <t>原村職員労働組合</t>
  </si>
  <si>
    <t>18136</t>
  </si>
  <si>
    <t>市立大町総合病院職員労働組合</t>
  </si>
  <si>
    <t>18187</t>
  </si>
  <si>
    <t>19</t>
  </si>
  <si>
    <t>富山県職員労働組合</t>
  </si>
  <si>
    <t>19001</t>
  </si>
  <si>
    <t>富山市職員労働組合</t>
  </si>
  <si>
    <t>19002</t>
  </si>
  <si>
    <t>高岡市職員労働組合</t>
  </si>
  <si>
    <t>19003</t>
  </si>
  <si>
    <t>黒部市職員労働組合</t>
  </si>
  <si>
    <t>19004</t>
  </si>
  <si>
    <t>黒部市民病院職員組合</t>
  </si>
  <si>
    <t>19005</t>
  </si>
  <si>
    <t>魚津市役所職員組合</t>
  </si>
  <si>
    <t>19006</t>
  </si>
  <si>
    <t>滑川市職員組合</t>
  </si>
  <si>
    <t>19007</t>
  </si>
  <si>
    <t>射水市職員労働組合</t>
  </si>
  <si>
    <t>19008</t>
  </si>
  <si>
    <t>氷見市職員労働組合</t>
  </si>
  <si>
    <t>19009</t>
  </si>
  <si>
    <t>朝日町職員組合</t>
  </si>
  <si>
    <t>19010</t>
  </si>
  <si>
    <t>入善町職員組合</t>
  </si>
  <si>
    <t>19011</t>
  </si>
  <si>
    <t>砺波市職員労働組合</t>
  </si>
  <si>
    <t>19014</t>
  </si>
  <si>
    <t>小矢部市職員組合</t>
  </si>
  <si>
    <t>19019</t>
  </si>
  <si>
    <t>南砺市職員組合</t>
  </si>
  <si>
    <t>19025</t>
  </si>
  <si>
    <t>立山町職員組合</t>
  </si>
  <si>
    <t>19028</t>
  </si>
  <si>
    <t>上市町職員組合</t>
  </si>
  <si>
    <t>19030</t>
  </si>
  <si>
    <t>かみいち総合病院職員組合</t>
  </si>
  <si>
    <t>19032</t>
  </si>
  <si>
    <t>市立砺波総合病院職員労働組合</t>
  </si>
  <si>
    <t>19034</t>
  </si>
  <si>
    <t>富山市民病院職員労働組合</t>
  </si>
  <si>
    <t>19070</t>
  </si>
  <si>
    <t>20</t>
  </si>
  <si>
    <t>石川県職員労働組合</t>
  </si>
  <si>
    <t>20001</t>
  </si>
  <si>
    <t>金沢市役所職員組合</t>
  </si>
  <si>
    <t>20002</t>
  </si>
  <si>
    <t>金沢市従業員労働組合</t>
  </si>
  <si>
    <t>20003</t>
  </si>
  <si>
    <t>加賀市職員組合</t>
  </si>
  <si>
    <t>20004</t>
  </si>
  <si>
    <t>小松市職員組合</t>
  </si>
  <si>
    <t>20005</t>
  </si>
  <si>
    <t>羽咋市職員労働組合</t>
  </si>
  <si>
    <t>20006</t>
  </si>
  <si>
    <t>七尾市職員労働組合</t>
  </si>
  <si>
    <t>20007</t>
  </si>
  <si>
    <t>輪島市職員組合</t>
  </si>
  <si>
    <t>20009</t>
  </si>
  <si>
    <t>珠洲市職員組合</t>
  </si>
  <si>
    <t>20011</t>
  </si>
  <si>
    <t>能登町職員組合</t>
  </si>
  <si>
    <t>20012</t>
  </si>
  <si>
    <t>宝達志水町職員組合</t>
  </si>
  <si>
    <t>20015</t>
  </si>
  <si>
    <t>石川県企業局労働組合</t>
  </si>
  <si>
    <t>20016</t>
  </si>
  <si>
    <t>白山市職員組合</t>
  </si>
  <si>
    <t>20019</t>
  </si>
  <si>
    <t>市立小松総合病院職員組合</t>
  </si>
  <si>
    <t>20034</t>
  </si>
  <si>
    <t>野々市市職員労働組合</t>
  </si>
  <si>
    <t>20035</t>
  </si>
  <si>
    <t>内灘町職員組合</t>
  </si>
  <si>
    <t>20040</t>
  </si>
  <si>
    <t>石川県立学校事務職員組合</t>
  </si>
  <si>
    <t>20042</t>
  </si>
  <si>
    <t>かほく市職員組合</t>
  </si>
  <si>
    <t>20051</t>
  </si>
  <si>
    <t>津幡町職員組合</t>
  </si>
  <si>
    <t>20067</t>
  </si>
  <si>
    <t>21</t>
  </si>
  <si>
    <t>福井県庁職員組合</t>
  </si>
  <si>
    <t>21001</t>
  </si>
  <si>
    <t>福井県公営企業労働組合</t>
  </si>
  <si>
    <t>21002</t>
  </si>
  <si>
    <t>自治労福井市職員労働組合</t>
  </si>
  <si>
    <t>21003</t>
  </si>
  <si>
    <t>越前市職員組合</t>
  </si>
  <si>
    <t>21004</t>
  </si>
  <si>
    <t>敦賀市職員労働組合</t>
  </si>
  <si>
    <t>21005</t>
  </si>
  <si>
    <t>鯖江市職員労働組合</t>
  </si>
  <si>
    <t>21006</t>
  </si>
  <si>
    <t>大野市職員労働組合</t>
  </si>
  <si>
    <t>21007</t>
  </si>
  <si>
    <t>勝山市職員組合</t>
  </si>
  <si>
    <t>21010</t>
  </si>
  <si>
    <t>あわら市職員組合</t>
  </si>
  <si>
    <t>21015</t>
  </si>
  <si>
    <t>坂井市職員組合</t>
  </si>
  <si>
    <t>21017</t>
  </si>
  <si>
    <t>小浜市職員組合</t>
  </si>
  <si>
    <t>21032</t>
  </si>
  <si>
    <t>永平寺町職員組合</t>
  </si>
  <si>
    <t>21056</t>
  </si>
  <si>
    <t>22</t>
  </si>
  <si>
    <t>静岡県職労連合・静岡県職員組合</t>
  </si>
  <si>
    <t>22001</t>
  </si>
  <si>
    <t>沼津市職員労働組合連合会</t>
  </si>
  <si>
    <t>22003</t>
  </si>
  <si>
    <t>三島市職員労働組合連合会</t>
  </si>
  <si>
    <t>22007</t>
  </si>
  <si>
    <t>磐田市役所職員組合</t>
  </si>
  <si>
    <t>22008</t>
  </si>
  <si>
    <t>藤枝市職員労働組合連合会</t>
  </si>
  <si>
    <t>22009</t>
  </si>
  <si>
    <t>掛川市職員組合</t>
  </si>
  <si>
    <t>22010</t>
  </si>
  <si>
    <t>焼津市職員組合</t>
  </si>
  <si>
    <t>22011</t>
  </si>
  <si>
    <t>富士宮市職員組合</t>
  </si>
  <si>
    <t>22012</t>
  </si>
  <si>
    <t>浜松市水道労働組合</t>
  </si>
  <si>
    <t>22015</t>
  </si>
  <si>
    <t>袋井市職員組合</t>
  </si>
  <si>
    <t>22017</t>
  </si>
  <si>
    <t>森町職員組合</t>
  </si>
  <si>
    <t>22030</t>
  </si>
  <si>
    <t>南伊豆町職員組合</t>
  </si>
  <si>
    <t>22034</t>
  </si>
  <si>
    <t>西伊豆町職員組合</t>
  </si>
  <si>
    <t>22039</t>
  </si>
  <si>
    <t>松崎町職員組合</t>
  </si>
  <si>
    <t>22040</t>
  </si>
  <si>
    <t>富士市職員組合</t>
  </si>
  <si>
    <t>22042</t>
  </si>
  <si>
    <t>東伊豆町職員組合</t>
  </si>
  <si>
    <t>22043</t>
  </si>
  <si>
    <t>裾野市職員組合</t>
  </si>
  <si>
    <t>22045</t>
  </si>
  <si>
    <t>22046</t>
  </si>
  <si>
    <t>浜松市職員労働組合</t>
  </si>
  <si>
    <t>22047</t>
  </si>
  <si>
    <t>清水町職員組合</t>
  </si>
  <si>
    <t>22052</t>
  </si>
  <si>
    <t>富士宮市水道労働組合</t>
  </si>
  <si>
    <t>22063</t>
  </si>
  <si>
    <t>22065</t>
  </si>
  <si>
    <t>静岡県職労連合・静岡県立静岡がんセンター労働組合</t>
  </si>
  <si>
    <t>22066</t>
  </si>
  <si>
    <t>焼津市立総合病院職員労働組合</t>
  </si>
  <si>
    <t>22069</t>
  </si>
  <si>
    <t>23</t>
  </si>
  <si>
    <t>岡崎市職員組合</t>
  </si>
  <si>
    <t>23006</t>
  </si>
  <si>
    <t>岡崎市従業員労働組合</t>
  </si>
  <si>
    <t>23007</t>
  </si>
  <si>
    <t>23009</t>
  </si>
  <si>
    <t>津島市職員組合</t>
  </si>
  <si>
    <t>23012</t>
  </si>
  <si>
    <t>小牧市職員組合</t>
  </si>
  <si>
    <t>23018</t>
  </si>
  <si>
    <t>稲沢市職員労働組合</t>
  </si>
  <si>
    <t>23021</t>
  </si>
  <si>
    <t>豊明市職員組合</t>
  </si>
  <si>
    <t>23036</t>
  </si>
  <si>
    <t>豊山町職員労働組合</t>
  </si>
  <si>
    <t>23038</t>
  </si>
  <si>
    <t>23044</t>
  </si>
  <si>
    <t>自治労名古屋市連合労働組合</t>
  </si>
  <si>
    <t>23050</t>
  </si>
  <si>
    <t>安城市職員組合</t>
  </si>
  <si>
    <t>23058</t>
  </si>
  <si>
    <t>日進市職員連帯会議</t>
  </si>
  <si>
    <t>23061</t>
  </si>
  <si>
    <t>豊川市従業員労働組合</t>
  </si>
  <si>
    <t>23079</t>
  </si>
  <si>
    <t>24</t>
  </si>
  <si>
    <t>岐阜市職員労働組合</t>
  </si>
  <si>
    <t>24001</t>
  </si>
  <si>
    <t>大垣市役所職員労働組合連合会</t>
  </si>
  <si>
    <t>24002</t>
  </si>
  <si>
    <t>多治見市職員労働組合連合会</t>
  </si>
  <si>
    <t>24003</t>
  </si>
  <si>
    <t>関市職員労働組合連合会</t>
  </si>
  <si>
    <t>24004</t>
  </si>
  <si>
    <t>中津川市職員組合</t>
  </si>
  <si>
    <t>24005</t>
  </si>
  <si>
    <t>恵那市職員労働組合</t>
  </si>
  <si>
    <t>24006</t>
  </si>
  <si>
    <t>瑞浪市職員労働組合連合会</t>
  </si>
  <si>
    <t>24007</t>
  </si>
  <si>
    <t>美濃市職員組合</t>
  </si>
  <si>
    <t>24008</t>
  </si>
  <si>
    <t>高山市職員労働組合連合会</t>
  </si>
  <si>
    <t>24009</t>
  </si>
  <si>
    <t>土岐市職員労働組合連合会</t>
  </si>
  <si>
    <t>24011</t>
  </si>
  <si>
    <t>郡上市職員組合</t>
  </si>
  <si>
    <t>24017</t>
  </si>
  <si>
    <t>各務原市職員労働組合連合会</t>
  </si>
  <si>
    <r>
      <t>Ｉ．一般事務</t>
    </r>
    <r>
      <rPr>
        <sz val="9"/>
        <rFont val="ＭＳ Ｐ明朝"/>
        <family val="1"/>
        <charset val="128"/>
      </rPr>
      <t xml:space="preserve">
　　　（本庁・支所等での一般事務）</t>
    </r>
    <rPh sb="2" eb="4">
      <t>イッパン</t>
    </rPh>
    <rPh sb="4" eb="6">
      <t>ジム</t>
    </rPh>
    <rPh sb="11" eb="13">
      <t>ホンチョウ</t>
    </rPh>
    <rPh sb="14" eb="16">
      <t>シショ</t>
    </rPh>
    <rPh sb="16" eb="17">
      <t>トウ</t>
    </rPh>
    <rPh sb="19" eb="21">
      <t>イッパン</t>
    </rPh>
    <rPh sb="21" eb="23">
      <t>ジム</t>
    </rPh>
    <phoneticPr fontId="2"/>
  </si>
  <si>
    <t>　時間以上の職員</t>
    <rPh sb="1" eb="3">
      <t>ジカン</t>
    </rPh>
    <rPh sb="3" eb="5">
      <t>イジョウ</t>
    </rPh>
    <rPh sb="6" eb="8">
      <t>ショクイン</t>
    </rPh>
    <phoneticPr fontId="2"/>
  </si>
  <si>
    <t>（２）</t>
    <phoneticPr fontId="2"/>
  </si>
  <si>
    <t>加入者数</t>
    <rPh sb="0" eb="2">
      <t>カニュウ</t>
    </rPh>
    <rPh sb="2" eb="3">
      <t>シャ</t>
    </rPh>
    <rPh sb="3" eb="4">
      <t>カズ</t>
    </rPh>
    <phoneticPr fontId="2"/>
  </si>
  <si>
    <t>Ａ．共済年金・共済短期</t>
    <rPh sb="2" eb="4">
      <t>キョウサイ</t>
    </rPh>
    <rPh sb="4" eb="6">
      <t>ネンキン</t>
    </rPh>
    <rPh sb="7" eb="9">
      <t>キョウサイ</t>
    </rPh>
    <rPh sb="9" eb="11">
      <t>タンキ</t>
    </rPh>
    <phoneticPr fontId="2"/>
  </si>
  <si>
    <t>Ｂ．厚生年金・健康保険</t>
    <rPh sb="2" eb="4">
      <t>コウセイ</t>
    </rPh>
    <rPh sb="4" eb="6">
      <t>ネンキン</t>
    </rPh>
    <rPh sb="7" eb="9">
      <t>ケンコウ</t>
    </rPh>
    <rPh sb="9" eb="11">
      <t>ホケン</t>
    </rPh>
    <phoneticPr fontId="2"/>
  </si>
  <si>
    <t>【臨時・非常勤等職員の組合員の組合費】</t>
    <rPh sb="1" eb="3">
      <t>リンジ</t>
    </rPh>
    <rPh sb="4" eb="7">
      <t>ヒジョウキン</t>
    </rPh>
    <rPh sb="7" eb="8">
      <t>トウ</t>
    </rPh>
    <rPh sb="8" eb="10">
      <t>ショクイン</t>
    </rPh>
    <rPh sb="11" eb="14">
      <t>クミアイイン</t>
    </rPh>
    <rPh sb="15" eb="18">
      <t>クミアイヒ</t>
    </rPh>
    <phoneticPr fontId="2"/>
  </si>
  <si>
    <t>臨時・非常勤等職員を組織化している組合に、組合費の状況についてお聞きします。</t>
    <rPh sb="10" eb="13">
      <t>ソシキカ</t>
    </rPh>
    <rPh sb="17" eb="19">
      <t>クミアイ</t>
    </rPh>
    <rPh sb="21" eb="24">
      <t>クミアイヒ</t>
    </rPh>
    <rPh sb="25" eb="27">
      <t>ジョウキョウ</t>
    </rPh>
    <rPh sb="32" eb="33">
      <t>キ</t>
    </rPh>
    <phoneticPr fontId="2"/>
  </si>
  <si>
    <t>臨時・非常勤等職員の組合費の納入方法として、当局による給与天引き（チェック・オフ）方式をとっていますか。</t>
    <rPh sb="0" eb="2">
      <t>リンジ</t>
    </rPh>
    <rPh sb="3" eb="7">
      <t>ヒジョウキンナド</t>
    </rPh>
    <rPh sb="7" eb="9">
      <t>ショクイン</t>
    </rPh>
    <phoneticPr fontId="2"/>
  </si>
  <si>
    <r>
      <t>１．給与天引き（チェック・オフ）方式を</t>
    </r>
    <r>
      <rPr>
        <u/>
        <sz val="10"/>
        <rFont val="ＭＳ Ｐ明朝"/>
        <family val="1"/>
        <charset val="128"/>
      </rPr>
      <t>とっている</t>
    </r>
    <phoneticPr fontId="2"/>
  </si>
  <si>
    <r>
      <t>２．給与天引き（チェック・オフ）方式を</t>
    </r>
    <r>
      <rPr>
        <u/>
        <sz val="10"/>
        <rFont val="ＭＳ Ｐ明朝"/>
        <family val="1"/>
        <charset val="128"/>
      </rPr>
      <t>とっていない</t>
    </r>
    <phoneticPr fontId="2"/>
  </si>
  <si>
    <t>１．定額・499円以下</t>
    <rPh sb="2" eb="4">
      <t>テイガク</t>
    </rPh>
    <rPh sb="8" eb="9">
      <t>エン</t>
    </rPh>
    <rPh sb="9" eb="11">
      <t>イカ</t>
    </rPh>
    <phoneticPr fontId="2"/>
  </si>
  <si>
    <t>２．定額・500～999円以下</t>
    <rPh sb="2" eb="4">
      <t>テイガク</t>
    </rPh>
    <rPh sb="12" eb="13">
      <t>エン</t>
    </rPh>
    <rPh sb="13" eb="15">
      <t>イカ</t>
    </rPh>
    <phoneticPr fontId="2"/>
  </si>
  <si>
    <t>３．定額・1000～1499円以下</t>
    <rPh sb="2" eb="4">
      <t>テイガク</t>
    </rPh>
    <rPh sb="14" eb="15">
      <t>エン</t>
    </rPh>
    <rPh sb="15" eb="17">
      <t>イカ</t>
    </rPh>
    <phoneticPr fontId="2"/>
  </si>
  <si>
    <t>４．定額・1500～1999円以下</t>
    <rPh sb="2" eb="4">
      <t>テイガク</t>
    </rPh>
    <rPh sb="14" eb="15">
      <t>エン</t>
    </rPh>
    <rPh sb="15" eb="17">
      <t>イカ</t>
    </rPh>
    <phoneticPr fontId="2"/>
  </si>
  <si>
    <t>５．定額・2000円以上</t>
    <rPh sb="2" eb="4">
      <t>テイガク</t>
    </rPh>
    <rPh sb="9" eb="10">
      <t>エン</t>
    </rPh>
    <rPh sb="10" eb="12">
      <t>イジョウ</t>
    </rPh>
    <phoneticPr fontId="2"/>
  </si>
  <si>
    <t>６．定率・0.5％未満</t>
  </si>
  <si>
    <t>11．その他</t>
    <rPh sb="5" eb="6">
      <t>タ</t>
    </rPh>
    <phoneticPr fontId="2"/>
  </si>
  <si>
    <t>３．臨時・非常勤等職員を組織化していない</t>
    <rPh sb="2" eb="4">
      <t>リンジ</t>
    </rPh>
    <rPh sb="5" eb="8">
      <t>ヒジョウキン</t>
    </rPh>
    <rPh sb="8" eb="9">
      <t>トウ</t>
    </rPh>
    <rPh sb="9" eb="11">
      <t>ショクイン</t>
    </rPh>
    <rPh sb="12" eb="15">
      <t>ソシキカ</t>
    </rPh>
    <phoneticPr fontId="2"/>
  </si>
  <si>
    <t>－－－－－次ページ以降は、職種別の設問です－－－－－</t>
    <rPh sb="5" eb="6">
      <t>ジ</t>
    </rPh>
    <rPh sb="9" eb="11">
      <t>イコウ</t>
    </rPh>
    <rPh sb="13" eb="15">
      <t>ショクシュ</t>
    </rPh>
    <rPh sb="15" eb="16">
      <t>ベツ</t>
    </rPh>
    <rPh sb="17" eb="19">
      <t>セツモン</t>
    </rPh>
    <phoneticPr fontId="2"/>
  </si>
  <si>
    <t>ａ．保育士</t>
    <rPh sb="2" eb="5">
      <t>ホイクシ</t>
    </rPh>
    <phoneticPr fontId="2"/>
  </si>
  <si>
    <t>ｂ．学校給食調理員</t>
    <rPh sb="2" eb="4">
      <t>ガッコウ</t>
    </rPh>
    <rPh sb="4" eb="6">
      <t>キュウショク</t>
    </rPh>
    <rPh sb="6" eb="9">
      <t>チョウリイン</t>
    </rPh>
    <phoneticPr fontId="2"/>
  </si>
  <si>
    <t>14～15</t>
    <phoneticPr fontId="2"/>
  </si>
  <si>
    <t>　　次ページからは、以下の職種について個別に労働条件等をお聞きします。</t>
    <rPh sb="10" eb="12">
      <t>イカ</t>
    </rPh>
    <rPh sb="19" eb="21">
      <t>コベツ</t>
    </rPh>
    <rPh sb="22" eb="24">
      <t>ロウドウ</t>
    </rPh>
    <rPh sb="24" eb="26">
      <t>ジョウケン</t>
    </rPh>
    <rPh sb="26" eb="27">
      <t>ナド</t>
    </rPh>
    <rPh sb="29" eb="30">
      <t>キ</t>
    </rPh>
    <phoneticPr fontId="2"/>
  </si>
  <si>
    <t>以下の（２）～（10）は、「１．いる」の自治体のみお答えください。</t>
    <rPh sb="0" eb="2">
      <t>イカ</t>
    </rPh>
    <rPh sb="20" eb="23">
      <t>ジチタイ</t>
    </rPh>
    <rPh sb="26" eb="27">
      <t>コタ</t>
    </rPh>
    <phoneticPr fontId="2"/>
  </si>
  <si>
    <t>賃金</t>
    <rPh sb="0" eb="2">
      <t>チンギン</t>
    </rPh>
    <phoneticPr fontId="2"/>
  </si>
  <si>
    <t>　１．時給制　　　２．日給制　　　３．月給制</t>
    <rPh sb="3" eb="6">
      <t>ジキュウセイ</t>
    </rPh>
    <rPh sb="11" eb="14">
      <t>ニッキュウセイ</t>
    </rPh>
    <rPh sb="19" eb="22">
      <t>ゲッキュウセイ</t>
    </rPh>
    <phoneticPr fontId="2"/>
  </si>
  <si>
    <t>①　賃金の支給形態</t>
    <rPh sb="2" eb="4">
      <t>チンギン</t>
    </rPh>
    <rPh sb="5" eb="7">
      <t>シキュウ</t>
    </rPh>
    <rPh sb="7" eb="9">
      <t>ケイタイ</t>
    </rPh>
    <phoneticPr fontId="2"/>
  </si>
  <si>
    <t>②　雇い入れ時の賃金額</t>
    <rPh sb="2" eb="5">
      <t>ヤトイイ</t>
    </rPh>
    <rPh sb="6" eb="7">
      <t>ジ</t>
    </rPh>
    <rPh sb="8" eb="11">
      <t>チンギンガク</t>
    </rPh>
    <phoneticPr fontId="2"/>
  </si>
  <si>
    <t>ａ．「１．時給制」「２．日給制」の場合</t>
    <rPh sb="5" eb="8">
      <t>ジキュウセイ</t>
    </rPh>
    <rPh sb="12" eb="15">
      <t>ニッキュウセイ</t>
    </rPh>
    <rPh sb="17" eb="19">
      <t>バアイ</t>
    </rPh>
    <phoneticPr fontId="2"/>
  </si>
  <si>
    <t>ｂ．「３．月給制」の場合</t>
    <rPh sb="5" eb="7">
      <t>ゲッキュウ</t>
    </rPh>
    <rPh sb="7" eb="8">
      <t>セイ</t>
    </rPh>
    <rPh sb="10" eb="12">
      <t>バアイ</t>
    </rPh>
    <phoneticPr fontId="2"/>
  </si>
  <si>
    <t>Ａ．正規職員の勤務時間と同じ</t>
    <rPh sb="2" eb="4">
      <t>セイキ</t>
    </rPh>
    <rPh sb="7" eb="9">
      <t>キンム</t>
    </rPh>
    <rPh sb="9" eb="11">
      <t>ジカン</t>
    </rPh>
    <phoneticPr fontId="2"/>
  </si>
  <si>
    <t>Ｂ．Ａ未満、正規職員の３／４以上</t>
    <rPh sb="6" eb="8">
      <t>セイキ</t>
    </rPh>
    <phoneticPr fontId="2"/>
  </si>
  <si>
    <t>Ｃ．Ｂ未満、正規職員の１／２以上</t>
    <rPh sb="6" eb="8">
      <t>セイキ</t>
    </rPh>
    <phoneticPr fontId="2"/>
  </si>
  <si>
    <t>Ｄ．正規職員の１／２未満</t>
    <rPh sb="2" eb="4">
      <t>セイキ</t>
    </rPh>
    <rPh sb="4" eb="6">
      <t>ショクイン</t>
    </rPh>
    <rPh sb="10" eb="12">
      <t>ミマン</t>
    </rPh>
    <phoneticPr fontId="2"/>
  </si>
  <si>
    <t>厚生年金・健康保険の加入対象は、週の勤務時間が何時間以上の臨時・非常勤等職員ですか。</t>
    <rPh sb="0" eb="2">
      <t>コウセイ</t>
    </rPh>
    <rPh sb="2" eb="4">
      <t>ネンキン</t>
    </rPh>
    <rPh sb="5" eb="7">
      <t>ケンコウ</t>
    </rPh>
    <rPh sb="7" eb="9">
      <t>ホケン</t>
    </rPh>
    <rPh sb="10" eb="12">
      <t>カニュウ</t>
    </rPh>
    <rPh sb="12" eb="14">
      <t>タイショウ</t>
    </rPh>
    <rPh sb="16" eb="17">
      <t>シュウ</t>
    </rPh>
    <rPh sb="23" eb="26">
      <t>ナンジカン</t>
    </rPh>
    <rPh sb="26" eb="28">
      <t>イジョウ</t>
    </rPh>
    <rPh sb="29" eb="31">
      <t>リンジ</t>
    </rPh>
    <rPh sb="32" eb="35">
      <t>ヒジョウキン</t>
    </rPh>
    <rPh sb="35" eb="36">
      <t>トウ</t>
    </rPh>
    <rPh sb="36" eb="38">
      <t>ショクイン</t>
    </rPh>
    <phoneticPr fontId="2"/>
  </si>
  <si>
    <t>※組合費に自治労共済基本型（300円）を含めている場合は、それを除いたものとしてお答えください。</t>
    <rPh sb="1" eb="4">
      <t>クミアイヒ</t>
    </rPh>
    <rPh sb="5" eb="8">
      <t>ジチロウ</t>
    </rPh>
    <rPh sb="8" eb="10">
      <t>キョウサイ</t>
    </rPh>
    <rPh sb="10" eb="13">
      <t>キホンガタ</t>
    </rPh>
    <rPh sb="17" eb="18">
      <t>エン</t>
    </rPh>
    <rPh sb="20" eb="21">
      <t>フク</t>
    </rPh>
    <rPh sb="25" eb="27">
      <t>バアイ</t>
    </rPh>
    <rPh sb="32" eb="33">
      <t>ノゾ</t>
    </rPh>
    <rPh sb="41" eb="42">
      <t>コタ</t>
    </rPh>
    <phoneticPr fontId="2"/>
  </si>
  <si>
    <t>１．正規職員と同じ　２．正規職員の３／４以上　　３．正規職員の１／２以上</t>
    <rPh sb="2" eb="4">
      <t>セイキ</t>
    </rPh>
    <rPh sb="4" eb="6">
      <t>ショクイン</t>
    </rPh>
    <rPh sb="7" eb="8">
      <t>オナ</t>
    </rPh>
    <rPh sb="12" eb="14">
      <t>セイキ</t>
    </rPh>
    <rPh sb="26" eb="28">
      <t>セイキ</t>
    </rPh>
    <phoneticPr fontId="2"/>
  </si>
  <si>
    <t>（２）で回答した職員について、以下の質問にお答えください。</t>
    <rPh sb="4" eb="6">
      <t>カイトウ</t>
    </rPh>
    <rPh sb="8" eb="10">
      <t>ショクイン</t>
    </rPh>
    <rPh sb="15" eb="17">
      <t>イカ</t>
    </rPh>
    <rPh sb="18" eb="20">
      <t>シツモン</t>
    </rPh>
    <rPh sb="22" eb="23">
      <t>コタ</t>
    </rPh>
    <phoneticPr fontId="2"/>
  </si>
  <si>
    <t>８．定めがない</t>
    <rPh sb="2" eb="3">
      <t>サダ</t>
    </rPh>
    <phoneticPr fontId="2"/>
  </si>
  <si>
    <t>Ｂ．通勤費（通勤手当）</t>
    <rPh sb="2" eb="5">
      <t>ツウキンヒ</t>
    </rPh>
    <rPh sb="6" eb="8">
      <t>ツウキン</t>
    </rPh>
    <rPh sb="8" eb="10">
      <t>テアテ</t>
    </rPh>
    <phoneticPr fontId="2"/>
  </si>
  <si>
    <t>ｃ．図書館職員</t>
    <rPh sb="2" eb="5">
      <t>トショカン</t>
    </rPh>
    <rPh sb="5" eb="7">
      <t>ショクイン</t>
    </rPh>
    <phoneticPr fontId="2"/>
  </si>
  <si>
    <t>（18ページ）</t>
    <phoneticPr fontId="2"/>
  </si>
  <si>
    <t>　●調査ご協力のお願い</t>
    <rPh sb="2" eb="4">
      <t>チョウサ</t>
    </rPh>
    <rPh sb="5" eb="7">
      <t>キョウリョク</t>
    </rPh>
    <rPh sb="9" eb="10">
      <t>ネガ</t>
    </rPh>
    <phoneticPr fontId="2"/>
  </si>
  <si>
    <t>　●本調査票の構成</t>
    <rPh sb="2" eb="3">
      <t>ホン</t>
    </rPh>
    <rPh sb="3" eb="6">
      <t>チョウサヒョウ</t>
    </rPh>
    <rPh sb="7" eb="9">
      <t>コウセイ</t>
    </rPh>
    <phoneticPr fontId="2"/>
  </si>
  <si>
    <t>　●調査票への記載要領</t>
    <rPh sb="2" eb="5">
      <t>チョウサヒョウ</t>
    </rPh>
    <rPh sb="7" eb="9">
      <t>キサイ</t>
    </rPh>
    <rPh sb="9" eb="11">
      <t>ヨウリョウ</t>
    </rPh>
    <phoneticPr fontId="2"/>
  </si>
  <si>
    <t>　　本調査票は大きく２つの領域で構成されています。
　　　【前半】　１～５ページでは、自治体の臨時・非常勤等職員全体の状況を設問しています。
　　　【後半】　６～17ページでは、代表職種別に労働条件を設問しています。</t>
    <rPh sb="2" eb="5">
      <t>ホンチョウサ</t>
    </rPh>
    <rPh sb="5" eb="6">
      <t>ヒョウ</t>
    </rPh>
    <rPh sb="7" eb="8">
      <t>オオ</t>
    </rPh>
    <rPh sb="13" eb="15">
      <t>リョウイキ</t>
    </rPh>
    <rPh sb="16" eb="18">
      <t>コウセイ</t>
    </rPh>
    <rPh sb="30" eb="32">
      <t>ゼンハン</t>
    </rPh>
    <rPh sb="43" eb="46">
      <t>ジチタイ</t>
    </rPh>
    <rPh sb="47" eb="49">
      <t>リンジ</t>
    </rPh>
    <rPh sb="50" eb="53">
      <t>ヒジョウキン</t>
    </rPh>
    <rPh sb="53" eb="54">
      <t>トウ</t>
    </rPh>
    <rPh sb="54" eb="56">
      <t>ショクイン</t>
    </rPh>
    <rPh sb="56" eb="58">
      <t>ゼンタイ</t>
    </rPh>
    <rPh sb="59" eb="61">
      <t>ジョウキョウ</t>
    </rPh>
    <rPh sb="62" eb="64">
      <t>セツモン</t>
    </rPh>
    <rPh sb="75" eb="77">
      <t>コウハン</t>
    </rPh>
    <rPh sb="89" eb="91">
      <t>ダイヒョウ</t>
    </rPh>
    <rPh sb="91" eb="94">
      <t>ショクシュベツ</t>
    </rPh>
    <rPh sb="95" eb="97">
      <t>ロウドウ</t>
    </rPh>
    <rPh sb="97" eb="99">
      <t>ジョウケン</t>
    </rPh>
    <rPh sb="100" eb="102">
      <t>セツモン</t>
    </rPh>
    <phoneticPr fontId="2"/>
  </si>
  <si>
    <t>　④設問によっては回答が難しいものもありますが、概数でも構いませんので記入してください。</t>
    <phoneticPr fontId="2"/>
  </si>
  <si>
    <r>
      <t>　①本調査は</t>
    </r>
    <r>
      <rPr>
        <b/>
        <u/>
        <sz val="11"/>
        <color indexed="10"/>
        <rFont val="ＭＳ Ｐゴシック"/>
        <family val="3"/>
        <charset val="128"/>
      </rPr>
      <t>自治体に直接任用される臨時・非常勤等職員</t>
    </r>
    <r>
      <rPr>
        <sz val="11"/>
        <rFont val="ＭＳ Ｐ明朝"/>
        <family val="1"/>
        <charset val="128"/>
      </rPr>
      <t>についての調査です。</t>
    </r>
    <rPh sb="2" eb="5">
      <t>ホンチョウサ</t>
    </rPh>
    <rPh sb="6" eb="9">
      <t>ジチタイ</t>
    </rPh>
    <rPh sb="10" eb="12">
      <t>チョクセツ</t>
    </rPh>
    <rPh sb="12" eb="14">
      <t>ニンヨウ</t>
    </rPh>
    <rPh sb="17" eb="19">
      <t>リンジ</t>
    </rPh>
    <rPh sb="20" eb="23">
      <t>ヒジョウキン</t>
    </rPh>
    <rPh sb="23" eb="24">
      <t>トウ</t>
    </rPh>
    <rPh sb="24" eb="26">
      <t>ショクイン</t>
    </rPh>
    <rPh sb="31" eb="33">
      <t>チョウサ</t>
    </rPh>
    <phoneticPr fontId="2"/>
  </si>
  <si>
    <r>
      <t>　②臨時・非常勤等職員には</t>
    </r>
    <r>
      <rPr>
        <b/>
        <u/>
        <sz val="11"/>
        <color indexed="10"/>
        <rFont val="ＭＳ Ｐゴシック"/>
        <family val="3"/>
        <charset val="128"/>
      </rPr>
      <t>再任用職員を含めず</t>
    </r>
    <r>
      <rPr>
        <sz val="11"/>
        <rFont val="ＭＳ Ｐ明朝"/>
        <family val="1"/>
        <charset val="128"/>
      </rPr>
      <t>に回答してください。</t>
    </r>
    <phoneticPr fontId="2"/>
  </si>
  <si>
    <t>１．800円未満
２．800円以上～900円未満
３．900円以上～1,000円未満
４．1,000円以上～1,500円未満
５．1,500円以上～2,000円未満
６．2,000円以上～2,500円未満
７．2,500円以上～3,000円未満
８．3,000円以上</t>
    <rPh sb="99" eb="100">
      <t>エン</t>
    </rPh>
    <rPh sb="100" eb="102">
      <t>ミマン</t>
    </rPh>
    <rPh sb="110" eb="111">
      <t>エン</t>
    </rPh>
    <rPh sb="111" eb="113">
      <t>イジョウ</t>
    </rPh>
    <rPh sb="115" eb="120">
      <t>０００エン</t>
    </rPh>
    <rPh sb="120" eb="122">
      <t>ミマン</t>
    </rPh>
    <rPh sb="130" eb="131">
      <t>エン</t>
    </rPh>
    <rPh sb="131" eb="133">
      <t>イジョウ</t>
    </rPh>
    <phoneticPr fontId="2"/>
  </si>
  <si>
    <t>　⑤人数を回答する設問のうち、該当する人がいない場合には、必ず「０」を記入してください。</t>
    <rPh sb="35" eb="37">
      <t>キニュウ</t>
    </rPh>
    <phoneticPr fontId="2"/>
  </si>
  <si>
    <t>　県名・自治体名や連絡先を以下の空欄にご記入ください。</t>
    <rPh sb="1" eb="2">
      <t>ケン</t>
    </rPh>
    <rPh sb="2" eb="3">
      <t>メイ</t>
    </rPh>
    <rPh sb="4" eb="7">
      <t>ジチタイ</t>
    </rPh>
    <rPh sb="7" eb="8">
      <t>メイ</t>
    </rPh>
    <rPh sb="9" eb="11">
      <t>レンラク</t>
    </rPh>
    <rPh sb="11" eb="12">
      <t>サキ</t>
    </rPh>
    <rPh sb="13" eb="15">
      <t>イカ</t>
    </rPh>
    <rPh sb="16" eb="18">
      <t>クウラン</t>
    </rPh>
    <rPh sb="20" eb="22">
      <t>キニュウ</t>
    </rPh>
    <phoneticPr fontId="2"/>
  </si>
  <si>
    <r>
      <t>　③回答は</t>
    </r>
    <r>
      <rPr>
        <b/>
        <u/>
        <sz val="11"/>
        <color indexed="10"/>
        <rFont val="ＭＳ Ｐゴシック"/>
        <family val="3"/>
        <charset val="128"/>
      </rPr>
      <t>６月１日現在</t>
    </r>
    <r>
      <rPr>
        <sz val="11"/>
        <rFont val="ＭＳ Ｐ明朝"/>
        <family val="1"/>
        <charset val="128"/>
      </rPr>
      <t>の状況でお答えください。</t>
    </r>
    <phoneticPr fontId="2"/>
  </si>
  <si>
    <r>
      <t>臨時・非常勤等職員の法的任用根拠別の人数をお答えください。</t>
    </r>
    <r>
      <rPr>
        <sz val="11"/>
        <rFont val="ＭＳ Ｐゴシック"/>
        <family val="3"/>
        <charset val="128"/>
      </rPr>
      <t xml:space="preserve">
</t>
    </r>
    <r>
      <rPr>
        <sz val="9"/>
        <rFont val="ＭＳ Ｐ明朝"/>
        <family val="1"/>
        <charset val="128"/>
      </rPr>
      <t>※該当者がいない場合は０をご記入ください。</t>
    </r>
    <rPh sb="10" eb="12">
      <t>ホウテキ</t>
    </rPh>
    <rPh sb="12" eb="14">
      <t>ニンヨウ</t>
    </rPh>
    <rPh sb="14" eb="16">
      <t>コンキョ</t>
    </rPh>
    <rPh sb="16" eb="17">
      <t>ベツ</t>
    </rPh>
    <rPh sb="18" eb="20">
      <t>ニンズウ</t>
    </rPh>
    <rPh sb="22" eb="23">
      <t>コタ</t>
    </rPh>
    <phoneticPr fontId="2"/>
  </si>
  <si>
    <r>
      <t>勤務時間別に臨時・非常勤等職員の人数、および組合員数をお答えください。</t>
    </r>
    <r>
      <rPr>
        <sz val="10.5"/>
        <rFont val="ＭＳ Ｐゴシック"/>
        <family val="3"/>
        <charset val="128"/>
      </rPr>
      <t xml:space="preserve">
</t>
    </r>
    <r>
      <rPr>
        <sz val="9"/>
        <rFont val="ＭＳ Ｐ明朝"/>
        <family val="1"/>
        <charset val="128"/>
      </rPr>
      <t>※該当者がいない場合は０をご記入ください。</t>
    </r>
    <rPh sb="22" eb="25">
      <t>クミアイイン</t>
    </rPh>
    <rPh sb="25" eb="26">
      <t>スウ</t>
    </rPh>
    <phoneticPr fontId="2"/>
  </si>
  <si>
    <t>臨時・非常勤等職員のうち、勤務先で「Ａ．共済年金・共済短期」、「Ｂ．厚生年金・健康保険」に加入している人数をお答えください。</t>
    <rPh sb="13" eb="16">
      <t>キンムサキ</t>
    </rPh>
    <rPh sb="20" eb="22">
      <t>キョウサイ</t>
    </rPh>
    <rPh sb="22" eb="24">
      <t>ネンキン</t>
    </rPh>
    <rPh sb="25" eb="27">
      <t>キョウサイ</t>
    </rPh>
    <rPh sb="27" eb="29">
      <t>タンキ</t>
    </rPh>
    <rPh sb="34" eb="36">
      <t>コウセイ</t>
    </rPh>
    <rPh sb="36" eb="38">
      <t>ネンキン</t>
    </rPh>
    <rPh sb="39" eb="41">
      <t>ケンコウ</t>
    </rPh>
    <rPh sb="41" eb="43">
      <t>ホケン</t>
    </rPh>
    <rPh sb="45" eb="47">
      <t>カニュウ</t>
    </rPh>
    <rPh sb="51" eb="53">
      <t>ニンズウ</t>
    </rPh>
    <rPh sb="55" eb="56">
      <t>コタ</t>
    </rPh>
    <phoneticPr fontId="2"/>
  </si>
  <si>
    <t>※加入者がいない場合は０をご記入ください。</t>
    <rPh sb="1" eb="3">
      <t>カニュウ</t>
    </rPh>
    <rPh sb="3" eb="4">
      <t>シャ</t>
    </rPh>
    <phoneticPr fontId="2"/>
  </si>
  <si>
    <r>
      <t>臨時・非常勤等職員の基本給の支給形態について、該当する人数をお答えください。</t>
    </r>
    <r>
      <rPr>
        <sz val="9"/>
        <rFont val="ＭＳ Ｐゴシック"/>
        <family val="3"/>
        <charset val="128"/>
      </rPr>
      <t xml:space="preserve">
</t>
    </r>
    <r>
      <rPr>
        <sz val="9"/>
        <rFont val="ＭＳ Ｐ明朝"/>
        <family val="1"/>
        <charset val="128"/>
      </rPr>
      <t>※該当者がいない場合は０をご記入ください。</t>
    </r>
    <phoneticPr fontId="2"/>
  </si>
  <si>
    <t>自治労貝塚市役所職員労働組合連合会</t>
  </si>
  <si>
    <t>30010</t>
  </si>
  <si>
    <t>八尾市水道労働組合</t>
  </si>
  <si>
    <t>30012</t>
  </si>
  <si>
    <t>門真市水道労働組合</t>
  </si>
  <si>
    <t>30016</t>
  </si>
  <si>
    <t>田尻町職員組合</t>
  </si>
  <si>
    <t>30018</t>
  </si>
  <si>
    <t>忠岡町職員組合</t>
  </si>
  <si>
    <t>30019</t>
  </si>
  <si>
    <t>豊中市水道労働組合</t>
  </si>
  <si>
    <t>30023</t>
  </si>
  <si>
    <t>島本町職員水道労働組合</t>
  </si>
  <si>
    <t>30025</t>
  </si>
  <si>
    <t>四條畷市職員組合</t>
  </si>
  <si>
    <t>30026</t>
  </si>
  <si>
    <t>池田市水道労働組合</t>
  </si>
  <si>
    <t>30031</t>
  </si>
  <si>
    <t>豊中市従業員労働組合</t>
  </si>
  <si>
    <t>30032</t>
  </si>
  <si>
    <t>摂津市職員労働組合</t>
  </si>
  <si>
    <t>30033</t>
  </si>
  <si>
    <t>豊中市職員組合</t>
  </si>
  <si>
    <t>30034</t>
  </si>
  <si>
    <t>泉大津市職員組合</t>
  </si>
  <si>
    <t>30035</t>
  </si>
  <si>
    <t>箕面市職員組合</t>
  </si>
  <si>
    <t>30036</t>
  </si>
  <si>
    <t>池田市職員組合</t>
  </si>
  <si>
    <t>30038</t>
  </si>
  <si>
    <t>八尾市現業労働組合</t>
  </si>
  <si>
    <t>30041</t>
  </si>
  <si>
    <t>守口市水道労働組合</t>
  </si>
  <si>
    <t>30045</t>
  </si>
  <si>
    <t>摂津市水道労働組合</t>
  </si>
  <si>
    <t>30046</t>
  </si>
  <si>
    <t>四條畷市水道労働組合</t>
  </si>
  <si>
    <t>30047</t>
  </si>
  <si>
    <t>能勢町職員組合</t>
  </si>
  <si>
    <t>30048</t>
  </si>
  <si>
    <t>柏原市職員労働組合</t>
  </si>
  <si>
    <t>30058</t>
  </si>
  <si>
    <t>高槻市職員労働組合</t>
  </si>
  <si>
    <t>30066</t>
  </si>
  <si>
    <t>泉南市職員組合</t>
  </si>
  <si>
    <t>30069</t>
  </si>
  <si>
    <t>071</t>
  </si>
  <si>
    <t>自治労東大阪市労働組合</t>
  </si>
  <si>
    <t>30071</t>
  </si>
  <si>
    <t>岬町職員組合</t>
  </si>
  <si>
    <t>30072</t>
  </si>
  <si>
    <t>豊能町職員組合</t>
  </si>
  <si>
    <t>30074</t>
  </si>
  <si>
    <t>茨木市役所現業職員労働組合</t>
  </si>
  <si>
    <t>30085</t>
  </si>
  <si>
    <t>熊取町職員組合</t>
  </si>
  <si>
    <t>30086</t>
  </si>
  <si>
    <t>阪南市職員組合</t>
  </si>
  <si>
    <t>30097</t>
  </si>
  <si>
    <t>大阪狭山市職員組合</t>
  </si>
  <si>
    <t>30109</t>
  </si>
  <si>
    <t>114</t>
  </si>
  <si>
    <t>自治労堺市職員労働組合</t>
  </si>
  <si>
    <t>30114</t>
  </si>
  <si>
    <t>自治労枚方市職員関係労働組合</t>
  </si>
  <si>
    <t>30116</t>
  </si>
  <si>
    <t>太子町職員組合</t>
  </si>
  <si>
    <t>30117</t>
  </si>
  <si>
    <t>茨木市職員組合</t>
  </si>
  <si>
    <t>30119</t>
  </si>
  <si>
    <t>120</t>
  </si>
  <si>
    <t>松原市職員組合</t>
  </si>
  <si>
    <t>30120</t>
  </si>
  <si>
    <t>大東市職員組合</t>
  </si>
  <si>
    <t>30121</t>
  </si>
  <si>
    <t>寝屋川市役所職員労働組合</t>
  </si>
  <si>
    <t>30123</t>
  </si>
  <si>
    <t>124</t>
  </si>
  <si>
    <t>自治労八尾市役所職員労働組合</t>
  </si>
  <si>
    <t>30124</t>
  </si>
  <si>
    <t>自治労泉佐野市職員組合</t>
  </si>
  <si>
    <t>30126</t>
  </si>
  <si>
    <t>自治労和泉市職員組合</t>
  </si>
  <si>
    <t>30127</t>
  </si>
  <si>
    <t>市立池田病院職員組合</t>
  </si>
  <si>
    <t>30141</t>
  </si>
  <si>
    <t>自治労交野市職員組合</t>
  </si>
  <si>
    <t>30143</t>
  </si>
  <si>
    <t>富田林市職員ユニオン</t>
  </si>
  <si>
    <t>30149</t>
  </si>
  <si>
    <t>156</t>
  </si>
  <si>
    <t>羽曳野市職員連合組合</t>
  </si>
  <si>
    <t>30156</t>
  </si>
  <si>
    <t>千早赤阪村職員組合</t>
  </si>
  <si>
    <t>30157</t>
  </si>
  <si>
    <t>32</t>
  </si>
  <si>
    <t>兵庫県職員労働組合</t>
  </si>
  <si>
    <t>32001</t>
  </si>
  <si>
    <t>神戸市職員労働組合</t>
  </si>
  <si>
    <t>32002</t>
  </si>
  <si>
    <t>神戸市従業員労働組合</t>
  </si>
  <si>
    <t>32003</t>
  </si>
  <si>
    <t>尼崎市職員労働組合</t>
  </si>
  <si>
    <t>32006</t>
  </si>
  <si>
    <t>西宮市水道労働組合</t>
  </si>
  <si>
    <t>32008</t>
  </si>
  <si>
    <t>伊丹市職員労働組合</t>
  </si>
  <si>
    <t>32009</t>
  </si>
  <si>
    <t>芦屋市水道労働組合</t>
  </si>
  <si>
    <t>32013</t>
  </si>
  <si>
    <t>宝塚市職員労働組合</t>
  </si>
  <si>
    <t>32014</t>
  </si>
  <si>
    <t>三田市職員労働組合</t>
  </si>
  <si>
    <t>32015</t>
  </si>
  <si>
    <t>明石市職員労働組合</t>
  </si>
  <si>
    <t>32016</t>
  </si>
  <si>
    <t>加古川市職員労働組合</t>
  </si>
  <si>
    <t>32019</t>
  </si>
  <si>
    <t>三木市職員組合</t>
  </si>
  <si>
    <t>32020</t>
  </si>
  <si>
    <t>小野市職員組合</t>
  </si>
  <si>
    <t>32021</t>
  </si>
  <si>
    <t>西脇市職員組合</t>
  </si>
  <si>
    <t>32022</t>
  </si>
  <si>
    <t>自治労洲本市職員労働組合</t>
  </si>
  <si>
    <t>32023</t>
  </si>
  <si>
    <t>姫路市職員組合</t>
  </si>
  <si>
    <t>32024</t>
  </si>
  <si>
    <t>姫路市水道労働組合</t>
  </si>
  <si>
    <t>32025</t>
  </si>
  <si>
    <t>たつの市職員組合</t>
  </si>
  <si>
    <t>32026</t>
  </si>
  <si>
    <t>32027</t>
  </si>
  <si>
    <t>赤穂市自治団体労働組合連合会</t>
  </si>
  <si>
    <t>32028</t>
  </si>
  <si>
    <t>豊岡市職員労働組合</t>
  </si>
  <si>
    <t>32029</t>
  </si>
  <si>
    <t>伊丹市水道労働組合</t>
  </si>
  <si>
    <t>32030</t>
  </si>
  <si>
    <t>姫路市従業員労働組合</t>
  </si>
  <si>
    <t>32032</t>
  </si>
  <si>
    <t>市立伊丹病院労働組合</t>
  </si>
  <si>
    <t>32037</t>
  </si>
  <si>
    <t>高砂市職員組合</t>
  </si>
  <si>
    <t>32038</t>
  </si>
  <si>
    <t>尼崎市水道労働組合</t>
  </si>
  <si>
    <t>32039</t>
  </si>
  <si>
    <t>加西市職員組合</t>
  </si>
  <si>
    <t>32040</t>
  </si>
  <si>
    <t>加東市職員労働組合</t>
  </si>
  <si>
    <t>32043</t>
  </si>
  <si>
    <t>多可町職員組合</t>
  </si>
  <si>
    <t>32044</t>
  </si>
  <si>
    <t>稲美町職員組合</t>
  </si>
  <si>
    <t>32048</t>
  </si>
  <si>
    <t>播磨町職員組合</t>
  </si>
  <si>
    <t>32049</t>
  </si>
  <si>
    <t>市川町職員組合</t>
  </si>
  <si>
    <t>32052</t>
  </si>
  <si>
    <t>福崎町職員組合</t>
  </si>
  <si>
    <t>32053</t>
  </si>
  <si>
    <t>神河町職員組合</t>
  </si>
  <si>
    <t>32055</t>
  </si>
  <si>
    <t>上郡町職員組合</t>
  </si>
  <si>
    <t>32056</t>
  </si>
  <si>
    <t>佐用町職員組合</t>
  </si>
  <si>
    <t>32061</t>
  </si>
  <si>
    <t>宍粟市職員労働組合</t>
  </si>
  <si>
    <t>32062</t>
  </si>
  <si>
    <t>養父市職員労働組合</t>
  </si>
  <si>
    <t>32073</t>
  </si>
  <si>
    <t>朝来市職員労働組合</t>
  </si>
  <si>
    <t>32080</t>
  </si>
  <si>
    <t>香美町職員組合</t>
  </si>
  <si>
    <t>32081</t>
  </si>
  <si>
    <t>新温泉町職員労働組合</t>
  </si>
  <si>
    <t>32082</t>
  </si>
  <si>
    <t>丹波市職員労働組合</t>
  </si>
  <si>
    <t>32086</t>
  </si>
  <si>
    <t>篠山市職員労働組合</t>
  </si>
  <si>
    <t>32091</t>
  </si>
  <si>
    <t>南あわじ市職員労働組合</t>
  </si>
  <si>
    <t>32099</t>
  </si>
  <si>
    <t>淡路市職員労働組合</t>
  </si>
  <si>
    <t>32102</t>
  </si>
  <si>
    <t>猪名川町職員組合</t>
  </si>
  <si>
    <t>32111</t>
  </si>
  <si>
    <t>32123</t>
  </si>
  <si>
    <t>明石市水道労働組合</t>
  </si>
  <si>
    <t>32131</t>
  </si>
  <si>
    <t>市立川西病院労働組合</t>
  </si>
  <si>
    <t>32133</t>
  </si>
  <si>
    <t>川西市水道労働組合</t>
  </si>
  <si>
    <t>32134</t>
  </si>
  <si>
    <t>自治労川西市職員労働組合</t>
  </si>
  <si>
    <t>32137</t>
  </si>
  <si>
    <t>33</t>
  </si>
  <si>
    <t>岡山県関係職員労働組合連合</t>
  </si>
  <si>
    <t>33001</t>
  </si>
  <si>
    <t>岡山県企業局労働組合</t>
  </si>
  <si>
    <t>33002</t>
  </si>
  <si>
    <t>岡山市現業労働組合</t>
  </si>
  <si>
    <t>33004</t>
  </si>
  <si>
    <t>津山市職員労働組合</t>
  </si>
  <si>
    <t>33006</t>
  </si>
  <si>
    <t>総社市職員組合</t>
  </si>
  <si>
    <t>33008</t>
  </si>
  <si>
    <t>真庭市職員労働組合</t>
  </si>
  <si>
    <t>33029</t>
  </si>
  <si>
    <t>自治労美咲町職員労働組合</t>
  </si>
  <si>
    <t>早島町職員組合</t>
  </si>
  <si>
    <t>33053</t>
  </si>
  <si>
    <t>自治労倉敷市職員組合</t>
  </si>
  <si>
    <t>33057</t>
  </si>
  <si>
    <t>自治労鏡野町職員組合</t>
  </si>
  <si>
    <t>33064</t>
  </si>
  <si>
    <t>浅口市職員組合</t>
  </si>
  <si>
    <t>33069</t>
  </si>
  <si>
    <t>奈義町職員組合</t>
  </si>
  <si>
    <t>33071</t>
  </si>
  <si>
    <t>久米南町職員組合</t>
  </si>
  <si>
    <t>33072</t>
  </si>
  <si>
    <t>新庄村職員組合</t>
  </si>
  <si>
    <t>33076</t>
  </si>
  <si>
    <t>自治労美作市職員労働組合</t>
  </si>
  <si>
    <t>33082</t>
  </si>
  <si>
    <t>岡山県学校事務職員労働組合</t>
  </si>
  <si>
    <t>33086</t>
  </si>
  <si>
    <t>自治労新見市職員組合</t>
  </si>
  <si>
    <t>西粟倉村職員組合</t>
  </si>
  <si>
    <t>33093</t>
  </si>
  <si>
    <t>34</t>
  </si>
  <si>
    <t>自治労広島県職員労働組合</t>
  </si>
  <si>
    <t>34001</t>
  </si>
  <si>
    <t>自治労広島市労働組合</t>
  </si>
  <si>
    <t>34002</t>
  </si>
  <si>
    <t>呉市職員労働組合</t>
  </si>
  <si>
    <t>34003</t>
  </si>
  <si>
    <t>三原市職員労働組合</t>
  </si>
  <si>
    <t>34004</t>
  </si>
  <si>
    <t>尾道市職員労働組合</t>
  </si>
  <si>
    <t>34005</t>
  </si>
  <si>
    <t>34006</t>
  </si>
  <si>
    <t>大竹市職員労働組合</t>
  </si>
  <si>
    <t>34007</t>
  </si>
  <si>
    <t>竹原市職員労働組合</t>
  </si>
  <si>
    <t>34008</t>
  </si>
  <si>
    <t>34011</t>
  </si>
  <si>
    <t>三次市職員労働組合</t>
  </si>
  <si>
    <t>34012</t>
  </si>
  <si>
    <t>自治労庄原市職員労働組合</t>
  </si>
  <si>
    <t>34013</t>
  </si>
  <si>
    <t>世羅町職員労働組合</t>
  </si>
  <si>
    <t>34024</t>
  </si>
  <si>
    <t>安芸高田市職員労働組合</t>
  </si>
  <si>
    <t>34025</t>
  </si>
  <si>
    <t>大崎上島町職員労働組合</t>
  </si>
  <si>
    <t>34032</t>
  </si>
  <si>
    <t>自治労はつかいちユニオン</t>
  </si>
  <si>
    <t>34035</t>
  </si>
  <si>
    <t>34038</t>
  </si>
  <si>
    <t>北広島町職員労働組合</t>
  </si>
  <si>
    <t>34055</t>
  </si>
  <si>
    <t>安芸太田町職員労働組合</t>
  </si>
  <si>
    <t>34057</t>
  </si>
  <si>
    <t>府中町職員労働組合</t>
  </si>
  <si>
    <t>34065</t>
  </si>
  <si>
    <t>自治労江田島市職員労働組合</t>
  </si>
  <si>
    <t>34098</t>
  </si>
  <si>
    <t>東広島市職員労働組合</t>
  </si>
  <si>
    <t>34099</t>
  </si>
  <si>
    <t>熊野町職員労働組合</t>
  </si>
  <si>
    <t>34131</t>
  </si>
  <si>
    <t>自治労安芸太田町病院職員労働組合</t>
  </si>
  <si>
    <t>34138</t>
  </si>
  <si>
    <t>35</t>
  </si>
  <si>
    <t>鳥取県職員連合労働組合</t>
  </si>
  <si>
    <t>35001</t>
  </si>
  <si>
    <t>鳥取市役所職員労働組合</t>
  </si>
  <si>
    <t>35003</t>
  </si>
  <si>
    <t>米子市職員労働組合</t>
  </si>
  <si>
    <t>35005</t>
  </si>
  <si>
    <t>倉吉市職員労働組合</t>
  </si>
  <si>
    <t>35006</t>
  </si>
  <si>
    <t>岩美町労働組合連合会</t>
  </si>
  <si>
    <t>35007</t>
  </si>
  <si>
    <t>三朝町職員労働組合</t>
  </si>
  <si>
    <t>35010</t>
  </si>
  <si>
    <t>琴浦町職員労働組合</t>
  </si>
  <si>
    <t>35012</t>
  </si>
  <si>
    <t>35014</t>
  </si>
  <si>
    <t>北栄町職員労働組合</t>
  </si>
  <si>
    <t>35018</t>
  </si>
  <si>
    <t>境港市職員労働組合</t>
  </si>
  <si>
    <t>35021</t>
  </si>
  <si>
    <t>湯梨浜町職員労働組合</t>
  </si>
  <si>
    <t>35027</t>
  </si>
  <si>
    <t>南部町職員労働組合</t>
  </si>
  <si>
    <t>35029</t>
  </si>
  <si>
    <t>大山町職員労働組合</t>
  </si>
  <si>
    <t>35033</t>
  </si>
  <si>
    <t>伯耆町職員労働組合</t>
  </si>
  <si>
    <t>35036</t>
  </si>
  <si>
    <t>日野町職員労働組合</t>
  </si>
  <si>
    <t>35037</t>
  </si>
  <si>
    <t>若桜町職員組合</t>
  </si>
  <si>
    <t>35042</t>
  </si>
  <si>
    <t>江府町職員組合</t>
  </si>
  <si>
    <t>35043</t>
  </si>
  <si>
    <t>八頭町職員労働組合</t>
  </si>
  <si>
    <t>35045</t>
  </si>
  <si>
    <t>智頭町職員労働組合</t>
  </si>
  <si>
    <t>35049</t>
  </si>
  <si>
    <t>智頭病院職員労働組合</t>
  </si>
  <si>
    <t>35050</t>
  </si>
  <si>
    <t>日吉津村職員労働組合</t>
  </si>
  <si>
    <t>35051</t>
  </si>
  <si>
    <t>36</t>
  </si>
  <si>
    <t>島根県職員連合労働組合</t>
  </si>
  <si>
    <t>36001</t>
  </si>
  <si>
    <t>松江市職員ユニオン</t>
  </si>
  <si>
    <t>36002</t>
  </si>
  <si>
    <t>36003</t>
  </si>
  <si>
    <t>浜田市職員労働組合</t>
  </si>
  <si>
    <t>36004</t>
  </si>
  <si>
    <t>益田市職員労働組合</t>
  </si>
  <si>
    <t>36005</t>
  </si>
  <si>
    <t>安来市職員労働組合</t>
  </si>
  <si>
    <t>36007</t>
  </si>
  <si>
    <t>36008</t>
  </si>
  <si>
    <t>江津市職員労働組合</t>
  </si>
  <si>
    <t>36009</t>
  </si>
  <si>
    <t>津和野町職員組合</t>
  </si>
  <si>
    <t>36016</t>
  </si>
  <si>
    <t>吉賀町職員労働組合</t>
  </si>
  <si>
    <t>36018</t>
  </si>
  <si>
    <t>川本町職員組合</t>
  </si>
  <si>
    <t>36019</t>
  </si>
  <si>
    <t>美郷町職員組合</t>
  </si>
  <si>
    <t>36021</t>
  </si>
  <si>
    <t>36023</t>
  </si>
  <si>
    <t>海士町職員組合</t>
  </si>
  <si>
    <t>36027</t>
  </si>
  <si>
    <t>隠岐の島町職員組合</t>
  </si>
  <si>
    <t>36032</t>
  </si>
  <si>
    <t>雲南市職員労働組合</t>
  </si>
  <si>
    <t>36033</t>
  </si>
  <si>
    <t>飯南町職員組合</t>
  </si>
  <si>
    <t>36040</t>
  </si>
  <si>
    <t>奥出雲町職員組合</t>
  </si>
  <si>
    <t>36044</t>
  </si>
  <si>
    <t>西ノ島町職員組合</t>
  </si>
  <si>
    <t>36055</t>
  </si>
  <si>
    <t>知夫村職員組合</t>
  </si>
  <si>
    <t>36071</t>
  </si>
  <si>
    <t>37</t>
  </si>
  <si>
    <t>山口県職員労働組合</t>
  </si>
  <si>
    <t>37001</t>
  </si>
  <si>
    <t>山口市職員労働組合</t>
  </si>
  <si>
    <t>37002</t>
  </si>
  <si>
    <t>下関市職員労働組合</t>
  </si>
  <si>
    <t>37003</t>
  </si>
  <si>
    <t>岩国市職員組合</t>
  </si>
  <si>
    <t>37004</t>
  </si>
  <si>
    <t>柳井市役所職員組合</t>
  </si>
  <si>
    <t>37005</t>
  </si>
  <si>
    <t>光市役所職員労働組合</t>
  </si>
  <si>
    <t>37006</t>
  </si>
  <si>
    <t>山陽小野田市職員労働組合</t>
  </si>
  <si>
    <t>37011</t>
  </si>
  <si>
    <t>美祢市職員労働組合</t>
  </si>
  <si>
    <t>37012</t>
  </si>
  <si>
    <t>長門市職員労働組合</t>
  </si>
  <si>
    <t>37013</t>
  </si>
  <si>
    <t>萩市職員労働組合</t>
  </si>
  <si>
    <t>37014</t>
  </si>
  <si>
    <t>下関市現業労働組合</t>
  </si>
  <si>
    <t>37021</t>
  </si>
  <si>
    <t>周防大島町職員労働組合</t>
  </si>
  <si>
    <t>37025</t>
  </si>
  <si>
    <t>平生町職員組合</t>
  </si>
  <si>
    <t>37029</t>
  </si>
  <si>
    <t>和木町職員労働組合</t>
  </si>
  <si>
    <t>37031</t>
  </si>
  <si>
    <t>山陽小野田市水道労働組合</t>
  </si>
  <si>
    <t>37035</t>
  </si>
  <si>
    <t>阿武町職員組合</t>
  </si>
  <si>
    <t>37038</t>
  </si>
  <si>
    <t>田布施町職員労働組合</t>
  </si>
  <si>
    <t>37042</t>
  </si>
  <si>
    <t>自治労宇部市職員組合</t>
  </si>
  <si>
    <t>37065</t>
  </si>
  <si>
    <t>5_2夏休み・冬休みの雇用</t>
    <rPh sb="3" eb="5">
      <t>ナツヤス</t>
    </rPh>
    <rPh sb="7" eb="9">
      <t>フユヤス</t>
    </rPh>
    <rPh sb="11" eb="13">
      <t>コヨウ</t>
    </rPh>
    <phoneticPr fontId="2"/>
  </si>
  <si>
    <t>5_1雇用期間</t>
    <rPh sb="3" eb="5">
      <t>コヨウ</t>
    </rPh>
    <rPh sb="5" eb="7">
      <t>キカン</t>
    </rPh>
    <phoneticPr fontId="2"/>
  </si>
  <si>
    <t>105</t>
  </si>
  <si>
    <t>雄武町職員組合</t>
  </si>
  <si>
    <t>01105</t>
  </si>
  <si>
    <t>106</t>
  </si>
  <si>
    <t>置戸町職員組合</t>
  </si>
  <si>
    <t>01106</t>
  </si>
  <si>
    <t>107</t>
  </si>
  <si>
    <t>津別町職員組合</t>
  </si>
  <si>
    <t>01107</t>
  </si>
  <si>
    <t>109</t>
  </si>
  <si>
    <t>自治労中標津町職員労働組合連合会</t>
  </si>
  <si>
    <t>01109</t>
  </si>
  <si>
    <t>110</t>
  </si>
  <si>
    <t>標津町職員組合</t>
  </si>
  <si>
    <t>01110</t>
  </si>
  <si>
    <t>113</t>
  </si>
  <si>
    <t>鷹栖町職員組合</t>
  </si>
  <si>
    <t>01113</t>
  </si>
  <si>
    <t>115</t>
  </si>
  <si>
    <t>東神楽町職員組合</t>
  </si>
  <si>
    <t>01115</t>
  </si>
  <si>
    <t>116</t>
  </si>
  <si>
    <t>初山別村職員組合</t>
  </si>
  <si>
    <t>01116</t>
  </si>
  <si>
    <t>117</t>
  </si>
  <si>
    <t>猿払村職員組合</t>
  </si>
  <si>
    <t>01117</t>
  </si>
  <si>
    <t>118</t>
  </si>
  <si>
    <t>鹿部町職員組合</t>
  </si>
  <si>
    <t>01118</t>
  </si>
  <si>
    <t>119</t>
  </si>
  <si>
    <t>別海町職員組合</t>
  </si>
  <si>
    <t>01119</t>
  </si>
  <si>
    <t>125</t>
  </si>
  <si>
    <t>音威子府村職員組合</t>
  </si>
  <si>
    <t>01125</t>
  </si>
  <si>
    <t>126</t>
  </si>
  <si>
    <t>中札内村役場職員組合</t>
  </si>
  <si>
    <t>01126</t>
  </si>
  <si>
    <t>127</t>
  </si>
  <si>
    <t>羅臼町職員組合</t>
  </si>
  <si>
    <t>01127</t>
  </si>
  <si>
    <t>128</t>
  </si>
  <si>
    <t>豊富町職員労働組合</t>
  </si>
  <si>
    <t>01128</t>
  </si>
  <si>
    <t>129</t>
  </si>
  <si>
    <t>足寄町役場職員組合</t>
  </si>
  <si>
    <t>01129</t>
  </si>
  <si>
    <t>130</t>
  </si>
  <si>
    <t>本別町役場職員組合</t>
  </si>
  <si>
    <t>01130</t>
  </si>
  <si>
    <t>131</t>
  </si>
  <si>
    <t>剣淵町職員労働組合</t>
  </si>
  <si>
    <t>01131</t>
  </si>
  <si>
    <t>132</t>
  </si>
  <si>
    <t>東川町役場職員組合</t>
  </si>
  <si>
    <t>01132</t>
  </si>
  <si>
    <t>133</t>
  </si>
  <si>
    <t>自治労八雲町職員組合</t>
  </si>
  <si>
    <t>01133</t>
  </si>
  <si>
    <t>134</t>
  </si>
  <si>
    <t>増毛町役場職員組合</t>
  </si>
  <si>
    <t>01134</t>
  </si>
  <si>
    <t>135</t>
  </si>
  <si>
    <t>登別市職員労働組合</t>
  </si>
  <si>
    <t>01135</t>
  </si>
  <si>
    <t>136</t>
  </si>
  <si>
    <t>下川町職員労働組合</t>
  </si>
  <si>
    <t>01136</t>
  </si>
  <si>
    <t>138</t>
  </si>
  <si>
    <t>神恵内村職員組合</t>
  </si>
  <si>
    <t>01138</t>
  </si>
  <si>
    <t>139</t>
  </si>
  <si>
    <t>南幌町職員組合</t>
  </si>
  <si>
    <t>01139</t>
  </si>
  <si>
    <t>142</t>
  </si>
  <si>
    <t>上士幌町職員組合</t>
  </si>
  <si>
    <t>01142</t>
  </si>
  <si>
    <t>144</t>
  </si>
  <si>
    <t>伊達市労働組合連合会</t>
  </si>
  <si>
    <t>01144</t>
  </si>
  <si>
    <t>145</t>
  </si>
  <si>
    <t>沼田町役場職員組合</t>
  </si>
  <si>
    <t>01145</t>
  </si>
  <si>
    <t>146</t>
  </si>
  <si>
    <t>妹背牛町職員組合</t>
  </si>
  <si>
    <t>01146</t>
  </si>
  <si>
    <t>147</t>
  </si>
  <si>
    <t>蘭越町役場職員組合</t>
  </si>
  <si>
    <t>01147</t>
  </si>
  <si>
    <t>148</t>
  </si>
  <si>
    <t>豊頃町役場職員組合</t>
  </si>
  <si>
    <t>01148</t>
  </si>
  <si>
    <t>149</t>
  </si>
  <si>
    <t>栗山町職員労働組合</t>
  </si>
  <si>
    <t>01149</t>
  </si>
  <si>
    <t>150</t>
  </si>
  <si>
    <t>南富良野町職員組合</t>
  </si>
  <si>
    <t>01150</t>
  </si>
  <si>
    <t>152</t>
  </si>
  <si>
    <t>中川町職員労働組合</t>
  </si>
  <si>
    <t>01152</t>
  </si>
  <si>
    <t>153</t>
  </si>
  <si>
    <t>愛別町職員労働組合</t>
  </si>
  <si>
    <t>01153</t>
  </si>
  <si>
    <t>154</t>
  </si>
  <si>
    <t>自治労大空町職員組合</t>
  </si>
  <si>
    <t>01154</t>
  </si>
  <si>
    <t>155</t>
  </si>
  <si>
    <t>ニセコ町職員組合</t>
  </si>
  <si>
    <t>01155</t>
  </si>
  <si>
    <t>157</t>
  </si>
  <si>
    <t>占冠村職員組合</t>
  </si>
  <si>
    <t>01157</t>
  </si>
  <si>
    <t>158</t>
  </si>
  <si>
    <t>広尾町職員組合</t>
  </si>
  <si>
    <t>01158</t>
  </si>
  <si>
    <t>159</t>
  </si>
  <si>
    <t>興部町職員組合</t>
  </si>
  <si>
    <t>01159</t>
  </si>
  <si>
    <t>160</t>
  </si>
  <si>
    <t>恵庭市職員労働組合</t>
  </si>
  <si>
    <t>01160</t>
  </si>
  <si>
    <t>161</t>
  </si>
  <si>
    <t>浜中町役場職員組合</t>
  </si>
  <si>
    <t>01161</t>
  </si>
  <si>
    <t>162</t>
  </si>
  <si>
    <t>訓子府町職員組合</t>
  </si>
  <si>
    <t>01162</t>
  </si>
  <si>
    <t>163</t>
  </si>
  <si>
    <t>上ノ国町役場職員組合</t>
  </si>
  <si>
    <t>01163</t>
  </si>
  <si>
    <t>165</t>
  </si>
  <si>
    <t>喜茂別町役場職員組合</t>
  </si>
  <si>
    <t>01165</t>
  </si>
  <si>
    <t>166</t>
  </si>
  <si>
    <t>真狩村役場職員組合</t>
  </si>
  <si>
    <t>01166</t>
  </si>
  <si>
    <t>167</t>
  </si>
  <si>
    <t>浦幌町役場職員組合</t>
  </si>
  <si>
    <t>01167</t>
  </si>
  <si>
    <t>169</t>
  </si>
  <si>
    <t>松前町職員組合</t>
  </si>
  <si>
    <t>01169</t>
  </si>
  <si>
    <t>170</t>
  </si>
  <si>
    <t>新篠津村職員組合</t>
  </si>
  <si>
    <t>01170</t>
  </si>
  <si>
    <t>171</t>
  </si>
  <si>
    <t>京極町役場職員組合</t>
  </si>
  <si>
    <t>01171</t>
  </si>
  <si>
    <t>172</t>
  </si>
  <si>
    <t>留寿都村役場職員組合</t>
  </si>
  <si>
    <t>01172</t>
  </si>
  <si>
    <t>173</t>
  </si>
  <si>
    <t>清里町職員労働組合</t>
  </si>
  <si>
    <t>01173</t>
  </si>
  <si>
    <t>175</t>
  </si>
  <si>
    <t>自治労せたな町役場職員組合</t>
  </si>
  <si>
    <t>01175</t>
  </si>
  <si>
    <t>177</t>
  </si>
  <si>
    <t>西興部村役場職員組合</t>
  </si>
  <si>
    <t>01177</t>
  </si>
  <si>
    <t>180</t>
  </si>
  <si>
    <t>弟子屈町役場職員組合</t>
  </si>
  <si>
    <t>01180</t>
  </si>
  <si>
    <t>182</t>
  </si>
  <si>
    <t>自治労北広島市職員労働組合</t>
  </si>
  <si>
    <t>01182</t>
  </si>
  <si>
    <t>183</t>
  </si>
  <si>
    <t>自治労日高町職員組合</t>
  </si>
  <si>
    <t>01183</t>
  </si>
  <si>
    <t>185</t>
  </si>
  <si>
    <t>01185</t>
  </si>
  <si>
    <t>187</t>
  </si>
  <si>
    <t>更別村役場職員組合</t>
  </si>
  <si>
    <t>01187</t>
  </si>
  <si>
    <t>188</t>
  </si>
  <si>
    <t>自治労石狩市職員労働組合</t>
  </si>
  <si>
    <t>01188</t>
  </si>
  <si>
    <t>190</t>
  </si>
  <si>
    <t>鹿追町役場職員組合</t>
  </si>
  <si>
    <t>01190</t>
  </si>
  <si>
    <t>191</t>
  </si>
  <si>
    <t>自治労洞爺湖町職員労働組合連合会</t>
  </si>
  <si>
    <t>01191</t>
  </si>
  <si>
    <t>192</t>
  </si>
  <si>
    <t>鶴居村役場職員組合</t>
  </si>
  <si>
    <t>01192</t>
  </si>
  <si>
    <t>193</t>
  </si>
  <si>
    <t>和寒町職員労働組合</t>
  </si>
  <si>
    <t>01193</t>
  </si>
  <si>
    <t>194</t>
  </si>
  <si>
    <t>仁木町役場職員組合</t>
  </si>
  <si>
    <t>01194</t>
  </si>
  <si>
    <t>195</t>
  </si>
  <si>
    <t>清水町役場職員組合</t>
  </si>
  <si>
    <t>01195</t>
  </si>
  <si>
    <t>197</t>
  </si>
  <si>
    <t>共和町職員組合</t>
  </si>
  <si>
    <t>01197</t>
  </si>
  <si>
    <t>199</t>
  </si>
  <si>
    <t>当麻町役場職員組合</t>
  </si>
  <si>
    <t>01199</t>
  </si>
  <si>
    <t>200</t>
  </si>
  <si>
    <t>天塩町職員組合</t>
  </si>
  <si>
    <t>01200</t>
  </si>
  <si>
    <t>201</t>
  </si>
  <si>
    <t>赤井川村役場職員組合</t>
  </si>
  <si>
    <t>01201</t>
  </si>
  <si>
    <t>202</t>
  </si>
  <si>
    <t>古平町職員組合</t>
  </si>
  <si>
    <t>01202</t>
  </si>
  <si>
    <t>203</t>
  </si>
  <si>
    <t>上富良野町職員組合</t>
  </si>
  <si>
    <t>01203</t>
  </si>
  <si>
    <t>204</t>
  </si>
  <si>
    <t>芽室町職員組合</t>
  </si>
  <si>
    <t>01204</t>
  </si>
  <si>
    <t>205</t>
  </si>
  <si>
    <t>泊村職員労働組合</t>
  </si>
  <si>
    <t>01205</t>
  </si>
  <si>
    <t>206</t>
  </si>
  <si>
    <t>白老町職員労働組合</t>
  </si>
  <si>
    <t>01206</t>
  </si>
  <si>
    <t>207</t>
  </si>
  <si>
    <t>音更町職員組合</t>
  </si>
  <si>
    <t>01207</t>
  </si>
  <si>
    <t>208</t>
  </si>
  <si>
    <t>雨竜町職員労働組合</t>
  </si>
  <si>
    <t>01208</t>
  </si>
  <si>
    <t>209</t>
  </si>
  <si>
    <t>自治労大樹町職員労働組合連合会</t>
  </si>
  <si>
    <t>01209</t>
  </si>
  <si>
    <t>211</t>
  </si>
  <si>
    <t>北竜町職員労働組合</t>
  </si>
  <si>
    <t>01211</t>
  </si>
  <si>
    <t>212</t>
  </si>
  <si>
    <t>釧路町役場職員組合</t>
  </si>
  <si>
    <t>01212</t>
  </si>
  <si>
    <t>213</t>
  </si>
  <si>
    <t>今金町職員組合</t>
  </si>
  <si>
    <t>01213</t>
  </si>
  <si>
    <t>215</t>
  </si>
  <si>
    <t>積丹町職員労働組合</t>
  </si>
  <si>
    <t>01215</t>
  </si>
  <si>
    <t>217</t>
  </si>
  <si>
    <t>自治労根室市職員労働組合</t>
  </si>
  <si>
    <t>01217</t>
  </si>
  <si>
    <t>218</t>
  </si>
  <si>
    <t>北海道学校事務労働組合</t>
  </si>
  <si>
    <t>01218</t>
  </si>
  <si>
    <t>224</t>
  </si>
  <si>
    <t>北海道企業局労働組合</t>
  </si>
  <si>
    <t>01224</t>
  </si>
  <si>
    <t>226</t>
  </si>
  <si>
    <t>自治労奥尻町職員組合</t>
  </si>
  <si>
    <t>01226</t>
  </si>
  <si>
    <t>253</t>
  </si>
  <si>
    <t>自治労新冠町役場職員組合</t>
  </si>
  <si>
    <t>01253</t>
  </si>
  <si>
    <t>313</t>
  </si>
  <si>
    <t>白糠町役場職員組合</t>
  </si>
  <si>
    <t>01313</t>
  </si>
  <si>
    <t>315</t>
  </si>
  <si>
    <t>厚沢部町職員組合</t>
  </si>
  <si>
    <t>01315</t>
  </si>
  <si>
    <t>03</t>
  </si>
  <si>
    <t>　　　本調査は、臨時・非常勤等職員の処遇改善と組織拡大の運動、法制度の改善にむけた取り組みに
　　活用するために実施します。
　　　ご多忙の中、まことに恐縮ですが、ご協力をお願いいたします。</t>
    <phoneticPr fontId="2"/>
  </si>
  <si>
    <t>　⑦記入に不備がある場合には問い合わせがあります。ファイルは単組でも保管しておいてください。</t>
    <phoneticPr fontId="2"/>
  </si>
  <si>
    <t>Ａ～Ｊの合計人数→</t>
    <rPh sb="4" eb="6">
      <t>ゴウケイ</t>
    </rPh>
    <rPh sb="6" eb="8">
      <t>ニンズウ</t>
    </rPh>
    <phoneticPr fontId="2"/>
  </si>
  <si>
    <t>大村市役所職員組合</t>
  </si>
  <si>
    <t>44006</t>
  </si>
  <si>
    <t>44007</t>
  </si>
  <si>
    <t>自治労平戸市職員組合</t>
  </si>
  <si>
    <t>44008</t>
  </si>
  <si>
    <t>松浦市役所職員組合</t>
  </si>
  <si>
    <t>44009</t>
  </si>
  <si>
    <t>五島市職員労働組合</t>
  </si>
  <si>
    <t>44010</t>
  </si>
  <si>
    <t>川棚町役場職員組合</t>
  </si>
  <si>
    <t>44011</t>
  </si>
  <si>
    <t>自治労西海市職員組合</t>
  </si>
  <si>
    <t>44016</t>
  </si>
  <si>
    <t>東彼杵町役場職員組合</t>
  </si>
  <si>
    <t>44017</t>
  </si>
  <si>
    <t>波佐見町職員組合</t>
  </si>
  <si>
    <t>44022</t>
  </si>
  <si>
    <t>壱岐市職員組合</t>
  </si>
  <si>
    <t>44025</t>
  </si>
  <si>
    <t>自治労長崎市役所職員労働組合連合会</t>
  </si>
  <si>
    <t>44026</t>
  </si>
  <si>
    <t>自治労対馬市職員労働組合</t>
  </si>
  <si>
    <t>44029</t>
  </si>
  <si>
    <t>長与町役場職員労働組合</t>
  </si>
  <si>
    <t>44031</t>
  </si>
  <si>
    <t>時津町職員組合</t>
  </si>
  <si>
    <t>44038</t>
  </si>
  <si>
    <t>佐々町職員組合</t>
  </si>
  <si>
    <t>44040</t>
  </si>
  <si>
    <t>全日本自治団体労働組合雲仙市職員労働組合</t>
  </si>
  <si>
    <t>44046</t>
  </si>
  <si>
    <t>自治労南島原市職員労働組合</t>
  </si>
  <si>
    <t>44055</t>
  </si>
  <si>
    <t>新上五島町職員組合</t>
  </si>
  <si>
    <t>44063</t>
  </si>
  <si>
    <t>45</t>
  </si>
  <si>
    <t>大分県職員連合労働組合</t>
  </si>
  <si>
    <t>45001</t>
  </si>
  <si>
    <t>大分県企業局労働組合</t>
  </si>
  <si>
    <t>45002</t>
  </si>
  <si>
    <t>大分市水道労働組合</t>
  </si>
  <si>
    <t>45004</t>
  </si>
  <si>
    <t>中津市職員労働組合</t>
  </si>
  <si>
    <t>45005</t>
  </si>
  <si>
    <t>竹田市職員労働組合</t>
  </si>
  <si>
    <t>45007</t>
  </si>
  <si>
    <t>佐伯市職員労働組合</t>
  </si>
  <si>
    <t>45008</t>
  </si>
  <si>
    <t>津久見市職員労働組合</t>
  </si>
  <si>
    <t>45010</t>
  </si>
  <si>
    <t>日田市職員労働組合</t>
  </si>
  <si>
    <t>45011</t>
  </si>
  <si>
    <t>臼杵市職員労働組合</t>
  </si>
  <si>
    <t>45012</t>
  </si>
  <si>
    <t>豊後高田市職員労働組合</t>
  </si>
  <si>
    <t>45014</t>
  </si>
  <si>
    <t>九重町職員労働組合</t>
  </si>
  <si>
    <t>45023</t>
  </si>
  <si>
    <t>国東市職員労働組合</t>
  </si>
  <si>
    <t>45026</t>
  </si>
  <si>
    <t>玖珠町職員労働組合</t>
  </si>
  <si>
    <t>45028</t>
  </si>
  <si>
    <t>日出町職員労働組合</t>
  </si>
  <si>
    <t>45029</t>
  </si>
  <si>
    <t>豊後大野市職員連合労働組合</t>
  </si>
  <si>
    <t>45030</t>
  </si>
  <si>
    <t>大分市職員労働組合</t>
  </si>
  <si>
    <t>45042</t>
  </si>
  <si>
    <t>別府市職員労働組合</t>
  </si>
  <si>
    <t>45047</t>
  </si>
  <si>
    <t>宇佐市職員労働組合</t>
  </si>
  <si>
    <t>45058</t>
  </si>
  <si>
    <t>杵築市職員連合労働組合</t>
  </si>
  <si>
    <t>45067</t>
  </si>
  <si>
    <t>由布市職員労働組合</t>
  </si>
  <si>
    <t>45075</t>
  </si>
  <si>
    <t>46</t>
  </si>
  <si>
    <t>46001</t>
  </si>
  <si>
    <t>宮崎市役所職員労働組合</t>
  </si>
  <si>
    <t>46003</t>
  </si>
  <si>
    <t>延岡市役所職員労働組合</t>
  </si>
  <si>
    <t>46004</t>
  </si>
  <si>
    <t>都城市役所職員労働組合</t>
  </si>
  <si>
    <t>46005</t>
  </si>
  <si>
    <t>日南市役所職員労働組合</t>
  </si>
  <si>
    <t>46006</t>
  </si>
  <si>
    <t>小林市役所職員労働組合</t>
  </si>
  <si>
    <t>46007</t>
  </si>
  <si>
    <t>日向市役所職員労働組合</t>
  </si>
  <si>
    <t>46008</t>
  </si>
  <si>
    <t>串間市役所職員労働組合</t>
  </si>
  <si>
    <t>46009</t>
  </si>
  <si>
    <t>西都市役所職員労働組合</t>
  </si>
  <si>
    <t>46010</t>
  </si>
  <si>
    <t>国富町職員組合</t>
  </si>
  <si>
    <t>46011</t>
  </si>
  <si>
    <t>高鍋町役場職員労働組合</t>
  </si>
  <si>
    <t>46013</t>
  </si>
  <si>
    <t>46014</t>
  </si>
  <si>
    <t>木城町役場職員労働組合</t>
  </si>
  <si>
    <t>46015</t>
  </si>
  <si>
    <t>椎葉村役場職員労働組合</t>
  </si>
  <si>
    <t>46016</t>
  </si>
  <si>
    <t>川南町役場職員労働組合</t>
  </si>
  <si>
    <t>46017</t>
  </si>
  <si>
    <t>日之影町役場職員労働組合</t>
  </si>
  <si>
    <t>46018</t>
  </si>
  <si>
    <t>五ヶ瀬町役場職員組合</t>
  </si>
  <si>
    <t>46019</t>
  </si>
  <si>
    <t>高千穂町職員組合</t>
  </si>
  <si>
    <t>46020</t>
  </si>
  <si>
    <t>新富町役場職員労働組合</t>
  </si>
  <si>
    <t>46021</t>
  </si>
  <si>
    <t>三股町役場職員労働組合</t>
  </si>
  <si>
    <t>46028</t>
  </si>
  <si>
    <t>46036</t>
  </si>
  <si>
    <t>高原町役場職員組合</t>
  </si>
  <si>
    <t>46040</t>
  </si>
  <si>
    <t>門川町役場職員組合</t>
  </si>
  <si>
    <t>46043</t>
  </si>
  <si>
    <t>えびの市役所職員労働組合</t>
  </si>
  <si>
    <t>46046</t>
  </si>
  <si>
    <t>47</t>
  </si>
  <si>
    <t>熊本県職員連合労働組合</t>
  </si>
  <si>
    <t>47001</t>
  </si>
  <si>
    <t>熊本市役所職員組合</t>
  </si>
  <si>
    <t>47003</t>
  </si>
  <si>
    <t>荒尾市職員連合労働組合</t>
  </si>
  <si>
    <t>47005</t>
  </si>
  <si>
    <t>玉名市職員組合</t>
  </si>
  <si>
    <t>47006</t>
  </si>
  <si>
    <t>人吉市役所職員組合</t>
  </si>
  <si>
    <t>47007</t>
  </si>
  <si>
    <t>47008</t>
  </si>
  <si>
    <t>山鹿市職員労働組合</t>
  </si>
  <si>
    <t>47009</t>
  </si>
  <si>
    <t>天草市職員連合労働組合</t>
  </si>
  <si>
    <t>47010</t>
  </si>
  <si>
    <t>菊池市役所職員労働組合</t>
  </si>
  <si>
    <t>47012</t>
  </si>
  <si>
    <t>芦北町自治職員労働組合</t>
  </si>
  <si>
    <t>47013</t>
  </si>
  <si>
    <t>47017</t>
  </si>
  <si>
    <t>大津町役場職員組合</t>
  </si>
  <si>
    <t>47018</t>
  </si>
  <si>
    <t>47020</t>
  </si>
  <si>
    <t>47021</t>
  </si>
  <si>
    <t>苓北町職員組合</t>
  </si>
  <si>
    <t>47024</t>
  </si>
  <si>
    <t>南関町職員組合</t>
  </si>
  <si>
    <t>47025</t>
  </si>
  <si>
    <t>湯前町職員組合</t>
  </si>
  <si>
    <t>47026</t>
  </si>
  <si>
    <t>津奈木町職員組合</t>
  </si>
  <si>
    <t>47029</t>
  </si>
  <si>
    <t>玉東町職員組合</t>
  </si>
  <si>
    <t>47032</t>
  </si>
  <si>
    <t>錦町職員組合</t>
  </si>
  <si>
    <t>47034</t>
  </si>
  <si>
    <t>西原村役場職員組合</t>
  </si>
  <si>
    <t>47037</t>
  </si>
  <si>
    <t>五木村職員組合</t>
  </si>
  <si>
    <t>47038</t>
  </si>
  <si>
    <t>相良村職員組合</t>
  </si>
  <si>
    <t>47041</t>
  </si>
  <si>
    <t>菊陽町職員組合</t>
  </si>
  <si>
    <t>47043</t>
  </si>
  <si>
    <t>和水町職員組合</t>
  </si>
  <si>
    <t>47046</t>
  </si>
  <si>
    <t>47048</t>
  </si>
  <si>
    <t>山都町職員組合</t>
  </si>
  <si>
    <t>47049</t>
  </si>
  <si>
    <t>益城町役場職員組合</t>
  </si>
  <si>
    <t>47057</t>
  </si>
  <si>
    <t>御船町役場職員組合</t>
  </si>
  <si>
    <t>47063</t>
  </si>
  <si>
    <t>合志市職員組合</t>
  </si>
  <si>
    <t>47069</t>
  </si>
  <si>
    <t>南小国町職員組合</t>
  </si>
  <si>
    <t>47070</t>
  </si>
  <si>
    <t>南阿蘇村職員組合</t>
  </si>
  <si>
    <t>47071</t>
  </si>
  <si>
    <t>八代市職員労働組合</t>
  </si>
  <si>
    <t>47074</t>
  </si>
  <si>
    <t>宇城市職員労働組合</t>
  </si>
  <si>
    <t>47075</t>
  </si>
  <si>
    <t>産山村職員組合</t>
  </si>
  <si>
    <t>47083</t>
  </si>
  <si>
    <t>氷川町役場職員組合</t>
  </si>
  <si>
    <t>47088</t>
  </si>
  <si>
    <t>宇土市職員組合</t>
  </si>
  <si>
    <t>47092</t>
  </si>
  <si>
    <t>47099</t>
  </si>
  <si>
    <t>多良木町役場職員組合</t>
  </si>
  <si>
    <t>47103</t>
  </si>
  <si>
    <t>山江村役場職員組合</t>
  </si>
  <si>
    <t>47105</t>
  </si>
  <si>
    <t>熊本県学校事務労働組合</t>
  </si>
  <si>
    <t>47128</t>
  </si>
  <si>
    <t>上天草市立上天草総合病院労働組合</t>
  </si>
  <si>
    <t>47157</t>
  </si>
  <si>
    <t>47158</t>
  </si>
  <si>
    <t>48</t>
  </si>
  <si>
    <t>鹿児島県関係職員労働組合</t>
  </si>
  <si>
    <t>48001</t>
  </si>
  <si>
    <t>鹿児島市職員労働組合</t>
  </si>
  <si>
    <t>48002</t>
  </si>
  <si>
    <t>伊佐市職員労働組合</t>
  </si>
  <si>
    <t>48005</t>
  </si>
  <si>
    <t>阿久根市職員労働組合</t>
  </si>
  <si>
    <t>48007</t>
  </si>
  <si>
    <t>薩摩川内市職員労働組合</t>
  </si>
  <si>
    <t>48008</t>
  </si>
  <si>
    <t>48012</t>
  </si>
  <si>
    <t>垂水市職員労働組合</t>
  </si>
  <si>
    <t>48015</t>
  </si>
  <si>
    <t>西之表市職員労働組合</t>
  </si>
  <si>
    <t>48016</t>
  </si>
  <si>
    <t>さつま町職員組合</t>
  </si>
  <si>
    <t>48017</t>
  </si>
  <si>
    <t>南九州市職員労働組合</t>
  </si>
  <si>
    <t>48019</t>
  </si>
  <si>
    <t>姶良市職員労働組合</t>
  </si>
  <si>
    <t>48026</t>
  </si>
  <si>
    <t>知名町職員労働組合</t>
  </si>
  <si>
    <t>48036</t>
  </si>
  <si>
    <t>瀬戸内町職員組合</t>
  </si>
  <si>
    <t>48037</t>
  </si>
  <si>
    <t>徳之島町職員組合</t>
  </si>
  <si>
    <t>48040</t>
  </si>
  <si>
    <t>龍郷町職員組合</t>
  </si>
  <si>
    <t>48044</t>
  </si>
  <si>
    <t>大和村職員労働組合</t>
  </si>
  <si>
    <t>48045</t>
  </si>
  <si>
    <t>伊仙町職員組合</t>
  </si>
  <si>
    <t>48048</t>
  </si>
  <si>
    <t>天城町職員組合</t>
  </si>
  <si>
    <t>48049</t>
  </si>
  <si>
    <t>南種子町職員労働組合</t>
  </si>
  <si>
    <t>48051</t>
  </si>
  <si>
    <t>中種子町役場職員組合</t>
  </si>
  <si>
    <t>48053</t>
  </si>
  <si>
    <t>屋久島町職員労働組合</t>
  </si>
  <si>
    <t>48054</t>
  </si>
  <si>
    <t>東串良町役場職員組合</t>
  </si>
  <si>
    <t>48055</t>
  </si>
  <si>
    <t>南大隅町職員組合</t>
  </si>
  <si>
    <t>48059</t>
  </si>
  <si>
    <t>宇検村職員組合</t>
  </si>
  <si>
    <t>48083</t>
  </si>
  <si>
    <t>喜界町職員組合</t>
  </si>
  <si>
    <t>48096</t>
  </si>
  <si>
    <t>鹿児島市桜島フェリー船員労働組合</t>
  </si>
  <si>
    <t>48102</t>
  </si>
  <si>
    <t>大崎町職員組合</t>
  </si>
  <si>
    <t>48104</t>
  </si>
  <si>
    <t>十島村職員組合</t>
  </si>
  <si>
    <t>48112</t>
  </si>
  <si>
    <t>日置市職員労働組合</t>
  </si>
  <si>
    <t>48114</t>
  </si>
  <si>
    <t>鹿児島市船舶部職員労働組合</t>
  </si>
  <si>
    <t>48131</t>
  </si>
  <si>
    <t>湧水町職員労働組合</t>
  </si>
  <si>
    <t>48134</t>
  </si>
  <si>
    <t>曽於市職員組合</t>
  </si>
  <si>
    <t>48135</t>
  </si>
  <si>
    <t>錦江町職員組合</t>
  </si>
  <si>
    <t>48136</t>
  </si>
  <si>
    <t>いちき串木野市職員労働組合</t>
  </si>
  <si>
    <t>48139</t>
  </si>
  <si>
    <t>３．ある・３ヵ月以内</t>
    <rPh sb="7" eb="8">
      <t>ゲツ</t>
    </rPh>
    <rPh sb="8" eb="10">
      <t>イナイ</t>
    </rPh>
    <phoneticPr fontId="2"/>
  </si>
  <si>
    <t>４．ある・３ヵ月を超える</t>
    <rPh sb="7" eb="8">
      <t>ゲツ</t>
    </rPh>
    <rPh sb="9" eb="10">
      <t>コ</t>
    </rPh>
    <phoneticPr fontId="2"/>
  </si>
  <si>
    <t>５．空白期間はない</t>
    <rPh sb="2" eb="4">
      <t>クウハク</t>
    </rPh>
    <rPh sb="4" eb="6">
      <t>キカン</t>
    </rPh>
    <phoneticPr fontId="2"/>
  </si>
  <si>
    <t>雇用更新時の空白期間の有無と期間</t>
    <rPh sb="0" eb="2">
      <t>コヨウ</t>
    </rPh>
    <rPh sb="2" eb="5">
      <t>コウシンジ</t>
    </rPh>
    <rPh sb="6" eb="8">
      <t>クウハク</t>
    </rPh>
    <rPh sb="8" eb="10">
      <t>キカン</t>
    </rPh>
    <rPh sb="11" eb="13">
      <t>ウム</t>
    </rPh>
    <rPh sb="14" eb="16">
      <t>キカン</t>
    </rPh>
    <phoneticPr fontId="2"/>
  </si>
  <si>
    <t>賃金・手当制度の有無</t>
    <rPh sb="0" eb="2">
      <t>チンギン</t>
    </rPh>
    <rPh sb="3" eb="5">
      <t>テアテ</t>
    </rPh>
    <rPh sb="5" eb="7">
      <t>セイド</t>
    </rPh>
    <rPh sb="8" eb="10">
      <t>ウム</t>
    </rPh>
    <phoneticPr fontId="2"/>
  </si>
  <si>
    <t>→</t>
    <phoneticPr fontId="2"/>
  </si>
  <si>
    <t>１．ある　　２．ない</t>
    <phoneticPr fontId="2"/>
  </si>
  <si>
    <t>Ａ．夏季休暇</t>
    <rPh sb="2" eb="4">
      <t>カキ</t>
    </rPh>
    <rPh sb="4" eb="6">
      <t>キュウカ</t>
    </rPh>
    <phoneticPr fontId="2"/>
  </si>
  <si>
    <t>Ｂ．忌引き休暇</t>
    <rPh sb="2" eb="4">
      <t>キビ</t>
    </rPh>
    <rPh sb="5" eb="7">
      <t>キュウカ</t>
    </rPh>
    <phoneticPr fontId="2"/>
  </si>
  <si>
    <t>Ｃ．私傷病休暇</t>
    <rPh sb="2" eb="5">
      <t>シショウビョウ</t>
    </rPh>
    <rPh sb="5" eb="7">
      <t>キュウカ</t>
    </rPh>
    <phoneticPr fontId="2"/>
  </si>
  <si>
    <t>Ｄ．育児休暇</t>
    <rPh sb="2" eb="4">
      <t>イクジ</t>
    </rPh>
    <rPh sb="4" eb="6">
      <t>キュウカ</t>
    </rPh>
    <phoneticPr fontId="2"/>
  </si>
  <si>
    <t>１．ある（有給）　　２．ある（無給）　　３．ない　　</t>
    <rPh sb="5" eb="7">
      <t>ユウキュウ</t>
    </rPh>
    <rPh sb="15" eb="17">
      <t>ムキュウ</t>
    </rPh>
    <phoneticPr fontId="2"/>
  </si>
  <si>
    <t>１．ある（有給・業務扱い）　　　２．ある（無給）　　３．ない</t>
    <rPh sb="5" eb="7">
      <t>ユウキュウ</t>
    </rPh>
    <rPh sb="8" eb="10">
      <t>ギョウム</t>
    </rPh>
    <rPh sb="10" eb="11">
      <t>アツカ</t>
    </rPh>
    <rPh sb="21" eb="23">
      <t>ムキュウ</t>
    </rPh>
    <phoneticPr fontId="2"/>
  </si>
  <si>
    <t>「11．その他」の場合、徴収基準を具体的に右欄にご記入ください。</t>
    <rPh sb="6" eb="7">
      <t>タ</t>
    </rPh>
    <rPh sb="9" eb="11">
      <t>バアイ</t>
    </rPh>
    <rPh sb="12" eb="14">
      <t>チョウシュウ</t>
    </rPh>
    <rPh sb="14" eb="16">
      <t>キジュン</t>
    </rPh>
    <rPh sb="17" eb="20">
      <t>グタイテキ</t>
    </rPh>
    <rPh sb="21" eb="22">
      <t>ミギ</t>
    </rPh>
    <rPh sb="22" eb="23">
      <t>ラン</t>
    </rPh>
    <rPh sb="25" eb="27">
      <t>キニュウ</t>
    </rPh>
    <phoneticPr fontId="2"/>
  </si>
  <si>
    <t>学校の夏休み、冬休み期間における雇用の有無</t>
    <rPh sb="0" eb="2">
      <t>ガッコウ</t>
    </rPh>
    <rPh sb="3" eb="5">
      <t>ナツヤス</t>
    </rPh>
    <rPh sb="7" eb="9">
      <t>フユヤス</t>
    </rPh>
    <rPh sb="10" eb="12">
      <t>キカン</t>
    </rPh>
    <rPh sb="16" eb="18">
      <t>コヨウ</t>
    </rPh>
    <rPh sb="19" eb="21">
      <t>ウム</t>
    </rPh>
    <phoneticPr fontId="2"/>
  </si>
  <si>
    <t>調査票はここで終わりです</t>
    <rPh sb="0" eb="3">
      <t>チョウサヒョウ</t>
    </rPh>
    <rPh sb="7" eb="8">
      <t>オ</t>
    </rPh>
    <phoneticPr fontId="2"/>
  </si>
  <si>
    <r>
      <t>Ａ．保育士</t>
    </r>
    <r>
      <rPr>
        <sz val="9"/>
        <rFont val="ＭＳ Ｐ明朝"/>
        <family val="1"/>
        <charset val="128"/>
      </rPr>
      <t xml:space="preserve">
      (保育所の調理員などは「Ｊ」に含む)</t>
    </r>
    <rPh sb="27" eb="28">
      <t>フク</t>
    </rPh>
    <phoneticPr fontId="2"/>
  </si>
  <si>
    <r>
      <t>Ｆ．看護師・准看護師</t>
    </r>
    <r>
      <rPr>
        <sz val="9"/>
        <rFont val="ＭＳ Ｐ明朝"/>
        <family val="1"/>
        <charset val="128"/>
      </rPr>
      <t xml:space="preserve">
      (病院の調理員などは「Ｊ」に含む)</t>
    </r>
    <rPh sb="31" eb="32">
      <t>フク</t>
    </rPh>
    <phoneticPr fontId="2"/>
  </si>
  <si>
    <t>Ａ．22条（臨時職員）</t>
    <rPh sb="6" eb="8">
      <t>リンジ</t>
    </rPh>
    <rPh sb="8" eb="10">
      <t>ショクイン</t>
    </rPh>
    <phoneticPr fontId="2"/>
  </si>
  <si>
    <t>１．22条（臨時職員）</t>
    <rPh sb="6" eb="8">
      <t>リンジ</t>
    </rPh>
    <rPh sb="8" eb="10">
      <t>ショクイン</t>
    </rPh>
    <phoneticPr fontId="2"/>
  </si>
  <si>
    <t>２０１６年５月　全日本自治団体労働組合</t>
    <phoneticPr fontId="2"/>
  </si>
  <si>
    <t>Ｈ．ケースワーカー（生活保護業務）</t>
    <rPh sb="10" eb="12">
      <t>セイカツ</t>
    </rPh>
    <rPh sb="12" eb="14">
      <t>ホゴ</t>
    </rPh>
    <rPh sb="14" eb="16">
      <t>ギョウム</t>
    </rPh>
    <phoneticPr fontId="2"/>
  </si>
  <si>
    <t>Ｂ．３条３項３号（特別職非常勤）</t>
    <phoneticPr fontId="2"/>
  </si>
  <si>
    <t>Ｃ．17条（一般職非常勤）</t>
    <rPh sb="8" eb="9">
      <t>ショク</t>
    </rPh>
    <phoneticPr fontId="2"/>
  </si>
  <si>
    <t>Ｄ．任期付職員法４条（任期付フルタイム職員）</t>
    <rPh sb="2" eb="4">
      <t>ニンキ</t>
    </rPh>
    <rPh sb="4" eb="5">
      <t>ツ</t>
    </rPh>
    <rPh sb="5" eb="7">
      <t>ショクイン</t>
    </rPh>
    <rPh sb="7" eb="8">
      <t>ホウ</t>
    </rPh>
    <rPh sb="9" eb="10">
      <t>ジョウ</t>
    </rPh>
    <rPh sb="11" eb="13">
      <t>ニンキ</t>
    </rPh>
    <rPh sb="13" eb="14">
      <t>ツ</t>
    </rPh>
    <rPh sb="19" eb="21">
      <t>ショクイン</t>
    </rPh>
    <phoneticPr fontId="2"/>
  </si>
  <si>
    <t>Ｅ．任期付職員法５条（任期付短時間勤務職員）</t>
    <rPh sb="2" eb="4">
      <t>ニンキ</t>
    </rPh>
    <rPh sb="4" eb="5">
      <t>ツ</t>
    </rPh>
    <rPh sb="5" eb="7">
      <t>ショクイン</t>
    </rPh>
    <rPh sb="7" eb="8">
      <t>ホウ</t>
    </rPh>
    <rPh sb="9" eb="10">
      <t>ジョウ</t>
    </rPh>
    <rPh sb="11" eb="13">
      <t>ニンキ</t>
    </rPh>
    <rPh sb="13" eb="14">
      <t>ツ</t>
    </rPh>
    <rPh sb="14" eb="17">
      <t>タンジカン</t>
    </rPh>
    <rPh sb="17" eb="19">
      <t>キンム</t>
    </rPh>
    <rPh sb="19" eb="21">
      <t>ショクイン</t>
    </rPh>
    <phoneticPr fontId="2"/>
  </si>
  <si>
    <t>Ｆ．育児休業代替職員</t>
    <rPh sb="2" eb="4">
      <t>イクジ</t>
    </rPh>
    <rPh sb="4" eb="6">
      <t>キュウギョウ</t>
    </rPh>
    <rPh sb="6" eb="8">
      <t>ダイタイ</t>
    </rPh>
    <rPh sb="8" eb="10">
      <t>ショクイン</t>
    </rPh>
    <phoneticPr fontId="2"/>
  </si>
  <si>
    <t>Ｇ．不明</t>
    <rPh sb="2" eb="4">
      <t>フメイ</t>
    </rPh>
    <phoneticPr fontId="2"/>
  </si>
  <si>
    <t>Ａ～Ｇの合計人数→　</t>
    <rPh sb="4" eb="6">
      <t>ゴウケイ</t>
    </rPh>
    <rPh sb="6" eb="8">
      <t>ニンズウ</t>
    </rPh>
    <phoneticPr fontId="2"/>
  </si>
  <si>
    <t>週の勤務時間について、最も一般的なケース（常勤職員が通常行う業務に類似する業務を行う者）は
次のうちどれですか。</t>
    <rPh sb="2" eb="4">
      <t>キンム</t>
    </rPh>
    <rPh sb="4" eb="6">
      <t>ジカン</t>
    </rPh>
    <rPh sb="11" eb="12">
      <t>モット</t>
    </rPh>
    <rPh sb="13" eb="16">
      <t>イッパンテキ</t>
    </rPh>
    <rPh sb="21" eb="23">
      <t>ジョウキン</t>
    </rPh>
    <rPh sb="23" eb="25">
      <t>ショクイン</t>
    </rPh>
    <rPh sb="26" eb="28">
      <t>ツウジョウ</t>
    </rPh>
    <rPh sb="28" eb="29">
      <t>オコナ</t>
    </rPh>
    <rPh sb="30" eb="32">
      <t>ギョウム</t>
    </rPh>
    <rPh sb="33" eb="35">
      <t>ルイジ</t>
    </rPh>
    <rPh sb="37" eb="39">
      <t>ギョウム</t>
    </rPh>
    <rPh sb="40" eb="41">
      <t>オコナ</t>
    </rPh>
    <rPh sb="42" eb="43">
      <t>モノ</t>
    </rPh>
    <rPh sb="46" eb="47">
      <t>ツギ</t>
    </rPh>
    <phoneticPr fontId="2"/>
  </si>
  <si>
    <t>法的任用根拠として、最も一般的なケース（常勤職員が通常行う業務に類似する業務を行う者）を１つお答えください。</t>
    <rPh sb="0" eb="2">
      <t>ホウテキ</t>
    </rPh>
    <rPh sb="2" eb="4">
      <t>ニンヨウ</t>
    </rPh>
    <rPh sb="4" eb="6">
      <t>コンキョ</t>
    </rPh>
    <rPh sb="10" eb="11">
      <t>モット</t>
    </rPh>
    <rPh sb="12" eb="15">
      <t>イッパンテキ</t>
    </rPh>
    <rPh sb="47" eb="48">
      <t>コタ</t>
    </rPh>
    <phoneticPr fontId="2"/>
  </si>
  <si>
    <t>④　（③で「１．昇給がある」の場合）昇給制度の賃金の最高到達額</t>
    <rPh sb="8" eb="10">
      <t>ショウキュウ</t>
    </rPh>
    <rPh sb="15" eb="17">
      <t>バアイ</t>
    </rPh>
    <rPh sb="18" eb="20">
      <t>ショウキュウ</t>
    </rPh>
    <rPh sb="20" eb="22">
      <t>セイド</t>
    </rPh>
    <rPh sb="23" eb="25">
      <t>チンギン</t>
    </rPh>
    <rPh sb="26" eb="28">
      <t>サイコウ</t>
    </rPh>
    <rPh sb="28" eb="30">
      <t>トウタツ</t>
    </rPh>
    <rPh sb="30" eb="31">
      <t>ガク</t>
    </rPh>
    <phoneticPr fontId="2"/>
  </si>
  <si>
    <t>通算任用期間の上限</t>
    <rPh sb="0" eb="2">
      <t>ツウサン</t>
    </rPh>
    <rPh sb="2" eb="4">
      <t>ニンヨウ</t>
    </rPh>
    <rPh sb="4" eb="6">
      <t>キカン</t>
    </rPh>
    <rPh sb="7" eb="9">
      <t>ジョウゲン</t>
    </rPh>
    <phoneticPr fontId="2"/>
  </si>
  <si>
    <t>１．10万円未満
２．10万円以上～12万円未満
３．12万円以上～14万円未満
４．14万円以上～16万円未満
５．16万円以上～18万円未満
６．18万円以上～20万円未満
７．20万円以上～25万円未満
８．25万円以上</t>
    <rPh sb="100" eb="102">
      <t>マンエン</t>
    </rPh>
    <rPh sb="102" eb="104">
      <t>ミマン</t>
    </rPh>
    <rPh sb="109" eb="111">
      <t>マンエン</t>
    </rPh>
    <rPh sb="111" eb="113">
      <t>イジョウ</t>
    </rPh>
    <phoneticPr fontId="2"/>
  </si>
  <si>
    <t>ｅ．ケースワーカー（生活保護業務）</t>
    <rPh sb="10" eb="12">
      <t>セイカツ</t>
    </rPh>
    <rPh sb="12" eb="14">
      <t>ホゴ</t>
    </rPh>
    <rPh sb="14" eb="16">
      <t>ギョウム</t>
    </rPh>
    <phoneticPr fontId="2"/>
  </si>
  <si>
    <t>　ｅ．ケースワーカー（生活保護業務）</t>
    <rPh sb="11" eb="13">
      <t>セイカツ</t>
    </rPh>
    <rPh sb="13" eb="15">
      <t>ホゴ</t>
    </rPh>
    <rPh sb="15" eb="17">
      <t>ギョウム</t>
    </rPh>
    <phoneticPr fontId="2"/>
  </si>
  <si>
    <t>雇用保険の加入対象は、週の勤務時間が何時間以上の臨時・非常勤等職員ですか。</t>
    <rPh sb="0" eb="2">
      <t>コヨウ</t>
    </rPh>
    <rPh sb="2" eb="4">
      <t>ホケン</t>
    </rPh>
    <rPh sb="5" eb="7">
      <t>カニュウ</t>
    </rPh>
    <rPh sb="7" eb="9">
      <t>タイショウ</t>
    </rPh>
    <rPh sb="11" eb="12">
      <t>シュウ</t>
    </rPh>
    <rPh sb="18" eb="21">
      <t>ナンジカン</t>
    </rPh>
    <rPh sb="21" eb="23">
      <t>イジョウ</t>
    </rPh>
    <rPh sb="24" eb="26">
      <t>リンジ</t>
    </rPh>
    <rPh sb="27" eb="30">
      <t>ヒジョウキン</t>
    </rPh>
    <rPh sb="30" eb="31">
      <t>トウ</t>
    </rPh>
    <rPh sb="31" eb="33">
      <t>ショクイン</t>
    </rPh>
    <phoneticPr fontId="2"/>
  </si>
  <si>
    <t>臨時・非常勤等職員のうち、勤務先で「雇用保険」に加入している人数をお答えください。</t>
    <rPh sb="13" eb="16">
      <t>キンムサキ</t>
    </rPh>
    <rPh sb="18" eb="20">
      <t>コヨウ</t>
    </rPh>
    <rPh sb="20" eb="22">
      <t>ホケン</t>
    </rPh>
    <rPh sb="24" eb="26">
      <t>カニュウ</t>
    </rPh>
    <rPh sb="30" eb="32">
      <t>ニンズウ</t>
    </rPh>
    <rPh sb="34" eb="35">
      <t>コタ</t>
    </rPh>
    <phoneticPr fontId="2"/>
  </si>
  <si>
    <t>雇用保険</t>
    <rPh sb="0" eb="2">
      <t>コヨウ</t>
    </rPh>
    <rPh sb="2" eb="4">
      <t>ホケン</t>
    </rPh>
    <phoneticPr fontId="2"/>
  </si>
  <si>
    <t>臨時・非常勤等職員の雇用保険への加入についてお聞きします。</t>
    <rPh sb="10" eb="12">
      <t>コヨウ</t>
    </rPh>
    <rPh sb="12" eb="14">
      <t>ホケン</t>
    </rPh>
    <rPh sb="16" eb="18">
      <t>カニュウ</t>
    </rPh>
    <rPh sb="23" eb="24">
      <t>キ</t>
    </rPh>
    <phoneticPr fontId="2"/>
  </si>
  <si>
    <t>⑦ 20万円以上～25万円未満</t>
    <rPh sb="11" eb="13">
      <t>マンエン</t>
    </rPh>
    <rPh sb="13" eb="15">
      <t>ミマン</t>
    </rPh>
    <phoneticPr fontId="2"/>
  </si>
  <si>
    <t>⑧ 25万円以上</t>
    <phoneticPr fontId="2"/>
  </si>
  <si>
    <t>問８．</t>
    <rPh sb="0" eb="1">
      <t>ト</t>
    </rPh>
    <phoneticPr fontId="2"/>
  </si>
  <si>
    <t>①～⑧の合計→</t>
    <rPh sb="4" eb="6">
      <t>ゴウケイ</t>
    </rPh>
    <phoneticPr fontId="2"/>
  </si>
  <si>
    <t>【２０１４年通知の効果】</t>
    <rPh sb="5" eb="6">
      <t>ネン</t>
    </rPh>
    <rPh sb="6" eb="8">
      <t>ツウチ</t>
    </rPh>
    <rPh sb="9" eb="11">
      <t>コウカ</t>
    </rPh>
    <phoneticPr fontId="2"/>
  </si>
  <si>
    <t>問７．</t>
    <rPh sb="0" eb="1">
      <t>ト</t>
    </rPh>
    <phoneticPr fontId="2"/>
  </si>
  <si>
    <t>Ａ．通勤手当</t>
    <rPh sb="2" eb="4">
      <t>ツウキン</t>
    </rPh>
    <rPh sb="4" eb="6">
      <t>テアテ</t>
    </rPh>
    <phoneticPr fontId="2"/>
  </si>
  <si>
    <t>Ｂ．時間外手当（時間外報酬と同様）</t>
    <rPh sb="2" eb="5">
      <t>ジカンガイ</t>
    </rPh>
    <rPh sb="5" eb="7">
      <t>テアテ</t>
    </rPh>
    <rPh sb="8" eb="11">
      <t>ジカンガイ</t>
    </rPh>
    <rPh sb="11" eb="13">
      <t>ホウシュウ</t>
    </rPh>
    <rPh sb="14" eb="16">
      <t>ドウヨウ</t>
    </rPh>
    <phoneticPr fontId="2"/>
  </si>
  <si>
    <t>Ｃ．空白期間</t>
    <rPh sb="2" eb="4">
      <t>クウハク</t>
    </rPh>
    <rPh sb="4" eb="6">
      <t>キカン</t>
    </rPh>
    <phoneticPr fontId="2"/>
  </si>
  <si>
    <t>Ｅ．再度任用</t>
    <rPh sb="2" eb="4">
      <t>サイド</t>
    </rPh>
    <rPh sb="4" eb="6">
      <t>ニンヨウ</t>
    </rPh>
    <phoneticPr fontId="2"/>
  </si>
  <si>
    <t>Ｆ．更新回数の設定</t>
    <rPh sb="2" eb="4">
      <t>コウシン</t>
    </rPh>
    <rPh sb="4" eb="6">
      <t>カイスウ</t>
    </rPh>
    <rPh sb="7" eb="9">
      <t>セッテイ</t>
    </rPh>
    <phoneticPr fontId="2"/>
  </si>
  <si>
    <t>Ｇ．任用根拠の変更</t>
    <rPh sb="2" eb="4">
      <t>ニンヨウ</t>
    </rPh>
    <rPh sb="4" eb="6">
      <t>コンキョ</t>
    </rPh>
    <rPh sb="7" eb="9">
      <t>ヘンコウ</t>
    </rPh>
    <phoneticPr fontId="2"/>
  </si>
  <si>
    <t>　　１．あった　　　　　２．なかった</t>
    <phoneticPr fontId="2"/>
  </si>
  <si>
    <t>　　１．あった　　　　　２．なかった</t>
    <phoneticPr fontId="2"/>
  </si>
  <si>
    <t>「２０１４年総務省通知」発出後の効果についておたずねします。</t>
    <rPh sb="5" eb="6">
      <t>ネン</t>
    </rPh>
    <rPh sb="6" eb="9">
      <t>ソウムショウ</t>
    </rPh>
    <rPh sb="9" eb="11">
      <t>ツウチ</t>
    </rPh>
    <rPh sb="12" eb="14">
      <t>ハッシュツ</t>
    </rPh>
    <rPh sb="14" eb="15">
      <t>ゴ</t>
    </rPh>
    <rPh sb="16" eb="18">
      <t>コウカ</t>
    </rPh>
    <phoneticPr fontId="2"/>
  </si>
  <si>
    <t>2014年総務省通知後、処遇改善もしくは制度変更の有無がありましたか。</t>
    <rPh sb="4" eb="5">
      <t>ネン</t>
    </rPh>
    <rPh sb="5" eb="8">
      <t>ソウムショウ</t>
    </rPh>
    <rPh sb="8" eb="10">
      <t>ツウチ</t>
    </rPh>
    <rPh sb="10" eb="11">
      <t>ゴ</t>
    </rPh>
    <rPh sb="12" eb="14">
      <t>ショグウ</t>
    </rPh>
    <rPh sb="14" eb="16">
      <t>カイゼン</t>
    </rPh>
    <rPh sb="20" eb="22">
      <t>セイド</t>
    </rPh>
    <rPh sb="22" eb="24">
      <t>ヘンコウ</t>
    </rPh>
    <rPh sb="25" eb="27">
      <t>ウム</t>
    </rPh>
    <phoneticPr fontId="2"/>
  </si>
  <si>
    <t>２．３条３項３号（特別職非常勤）</t>
    <phoneticPr fontId="2"/>
  </si>
  <si>
    <t>３．17条（一般職非常勤）</t>
    <rPh sb="8" eb="9">
      <t>ショク</t>
    </rPh>
    <phoneticPr fontId="2"/>
  </si>
  <si>
    <t>４．任期付職員法４条（任期付フルタイム職員）</t>
    <rPh sb="2" eb="4">
      <t>ニンキ</t>
    </rPh>
    <rPh sb="4" eb="5">
      <t>ツ</t>
    </rPh>
    <rPh sb="5" eb="7">
      <t>ショクイン</t>
    </rPh>
    <rPh sb="7" eb="8">
      <t>ホウ</t>
    </rPh>
    <rPh sb="9" eb="10">
      <t>ジョウ</t>
    </rPh>
    <rPh sb="11" eb="13">
      <t>ニンキ</t>
    </rPh>
    <rPh sb="13" eb="14">
      <t>ツ</t>
    </rPh>
    <rPh sb="19" eb="21">
      <t>ショクイン</t>
    </rPh>
    <phoneticPr fontId="2"/>
  </si>
  <si>
    <t>５．任期付職員法５条（任期付短時間勤務職員）</t>
    <rPh sb="2" eb="4">
      <t>ニンキ</t>
    </rPh>
    <rPh sb="4" eb="5">
      <t>ツ</t>
    </rPh>
    <rPh sb="5" eb="7">
      <t>ショクイン</t>
    </rPh>
    <rPh sb="7" eb="8">
      <t>ホウ</t>
    </rPh>
    <rPh sb="9" eb="10">
      <t>ジョウ</t>
    </rPh>
    <rPh sb="11" eb="13">
      <t>ニンキ</t>
    </rPh>
    <rPh sb="13" eb="14">
      <t>ツ</t>
    </rPh>
    <rPh sb="14" eb="17">
      <t>タンジカン</t>
    </rPh>
    <rPh sb="17" eb="19">
      <t>キンム</t>
    </rPh>
    <rPh sb="19" eb="21">
      <t>ショクイン</t>
    </rPh>
    <phoneticPr fontId="2"/>
  </si>
  <si>
    <t>６．育児休業代替職員</t>
    <rPh sb="2" eb="4">
      <t>イクジ</t>
    </rPh>
    <rPh sb="4" eb="6">
      <t>キュウギョウ</t>
    </rPh>
    <rPh sb="6" eb="8">
      <t>ダイタイ</t>
    </rPh>
    <rPh sb="8" eb="10">
      <t>ショクイン</t>
    </rPh>
    <phoneticPr fontId="2"/>
  </si>
  <si>
    <t>７．不明</t>
    <rPh sb="2" eb="4">
      <t>フメイ</t>
    </rPh>
    <phoneticPr fontId="2"/>
  </si>
  <si>
    <t>１．特別職　→　一般職（１７条）　　　　　　　　３．特別職　→　任期付職員</t>
    <rPh sb="26" eb="28">
      <t>トクベツ</t>
    </rPh>
    <rPh sb="28" eb="29">
      <t>ショク</t>
    </rPh>
    <rPh sb="32" eb="34">
      <t>ニンキ</t>
    </rPh>
    <rPh sb="34" eb="35">
      <t>ツキ</t>
    </rPh>
    <rPh sb="35" eb="37">
      <t>ショクイン</t>
    </rPh>
    <phoneticPr fontId="2"/>
  </si>
  <si>
    <t>２．特別職　→　一般職（２２条）　　　　　　　　４．その他</t>
    <rPh sb="28" eb="29">
      <t>タ</t>
    </rPh>
    <phoneticPr fontId="2"/>
  </si>
  <si>
    <r>
      <rPr>
        <sz val="11"/>
        <rFont val="ＭＳ Ｐ明朝"/>
        <family val="1"/>
        <charset val="128"/>
      </rPr>
      <t>　ｅ．ケースワーカー</t>
    </r>
    <r>
      <rPr>
        <sz val="8"/>
        <rFont val="ＭＳ Ｐ明朝"/>
        <family val="1"/>
        <charset val="128"/>
      </rPr>
      <t>（生活保護業務）</t>
    </r>
    <rPh sb="11" eb="13">
      <t>セイカツ</t>
    </rPh>
    <rPh sb="13" eb="15">
      <t>ホゴ</t>
    </rPh>
    <rPh sb="15" eb="17">
      <t>ギョウム</t>
    </rPh>
    <phoneticPr fontId="2"/>
  </si>
  <si>
    <t>（5ページ）</t>
    <phoneticPr fontId="2"/>
  </si>
  <si>
    <t>（4ページ）</t>
    <phoneticPr fontId="2"/>
  </si>
  <si>
    <t>（3ページ）</t>
    <phoneticPr fontId="2"/>
  </si>
  <si>
    <t>（2ページ）</t>
    <phoneticPr fontId="2"/>
  </si>
  <si>
    <t>（1ページ）</t>
    <phoneticPr fontId="2"/>
  </si>
  <si>
    <t>Ｇ．任用根拠の変更で「１．あった」とした自治体にお聞きします。どのように任用根拠が変更されましたか。</t>
    <rPh sb="2" eb="4">
      <t>ニンヨウ</t>
    </rPh>
    <rPh sb="4" eb="6">
      <t>コンキョ</t>
    </rPh>
    <rPh sb="7" eb="9">
      <t>ヘンコウ</t>
    </rPh>
    <rPh sb="20" eb="23">
      <t>ジチタイ</t>
    </rPh>
    <rPh sb="25" eb="26">
      <t>キ</t>
    </rPh>
    <rPh sb="36" eb="38">
      <t>ニンヨウ</t>
    </rPh>
    <rPh sb="38" eb="40">
      <t>コンキョ</t>
    </rPh>
    <rPh sb="41" eb="43">
      <t>ヘンコウ</t>
    </rPh>
    <phoneticPr fontId="2"/>
  </si>
  <si>
    <t>ｄ．看護師（准看護師除く）</t>
    <rPh sb="2" eb="5">
      <t>カンゴシ</t>
    </rPh>
    <rPh sb="6" eb="7">
      <t>ジュン</t>
    </rPh>
    <rPh sb="7" eb="10">
      <t>カンゴシ</t>
    </rPh>
    <rPh sb="10" eb="11">
      <t>ノゾ</t>
    </rPh>
    <phoneticPr fontId="2"/>
  </si>
  <si>
    <t>自治体が雇用している臨時・非常勤等職員の人数と、そのうちの組合員数をそれぞれお答えください。
あわせて、正規職員の人数をお答えください（再任用職員は、正規職員に含めてください）。</t>
    <rPh sb="52" eb="54">
      <t>セイキ</t>
    </rPh>
    <rPh sb="68" eb="71">
      <t>サイニンヨウ</t>
    </rPh>
    <rPh sb="71" eb="73">
      <t>ショクイン</t>
    </rPh>
    <rPh sb="75" eb="77">
      <t>セイキ</t>
    </rPh>
    <rPh sb="77" eb="79">
      <t>ショクイン</t>
    </rPh>
    <rPh sb="80" eb="81">
      <t>フク</t>
    </rPh>
    <phoneticPr fontId="2"/>
  </si>
  <si>
    <t>※正規職員には管理職員と、教員以外の教育委員会職員を含みます。消防職員は、正規職員に含めないでください。
※該当者がいない場合は０をご記入ください。
※Ａ～Ｊの合計人数が総計と合うようにご記入ください。</t>
    <rPh sb="1" eb="3">
      <t>セイキ</t>
    </rPh>
    <rPh sb="3" eb="5">
      <t>ショクイン</t>
    </rPh>
    <rPh sb="7" eb="9">
      <t>カンリ</t>
    </rPh>
    <rPh sb="9" eb="11">
      <t>ショクイン</t>
    </rPh>
    <rPh sb="13" eb="15">
      <t>キョウイン</t>
    </rPh>
    <rPh sb="15" eb="17">
      <t>イガイ</t>
    </rPh>
    <rPh sb="18" eb="20">
      <t>キョウイク</t>
    </rPh>
    <rPh sb="20" eb="23">
      <t>イインカイ</t>
    </rPh>
    <rPh sb="23" eb="25">
      <t>ショクイン</t>
    </rPh>
    <rPh sb="26" eb="27">
      <t>フク</t>
    </rPh>
    <rPh sb="31" eb="33">
      <t>ショウボウ</t>
    </rPh>
    <rPh sb="33" eb="35">
      <t>ショクイン</t>
    </rPh>
    <rPh sb="37" eb="39">
      <t>セイキ</t>
    </rPh>
    <rPh sb="39" eb="41">
      <t>ショクイン</t>
    </rPh>
    <rPh sb="42" eb="43">
      <t>フク</t>
    </rPh>
    <rPh sb="85" eb="87">
      <t>ソウケイ</t>
    </rPh>
    <rPh sb="88" eb="89">
      <t>ア</t>
    </rPh>
    <phoneticPr fontId="2"/>
  </si>
  <si>
    <r>
      <t xml:space="preserve">【問１以降の各設問では…】
</t>
    </r>
    <r>
      <rPr>
        <sz val="12"/>
        <rFont val="ＭＳ Ｐゴシック"/>
        <family val="3"/>
        <charset val="128"/>
      </rPr>
      <t>★記入にあたっては、臨時・非常勤等職員に</t>
    </r>
    <r>
      <rPr>
        <u/>
        <sz val="12"/>
        <color indexed="10"/>
        <rFont val="ＭＳ Ｐゴシック"/>
        <family val="3"/>
        <charset val="128"/>
      </rPr>
      <t>再任用職員を含めない</t>
    </r>
    <r>
      <rPr>
        <sz val="12"/>
        <rFont val="ＭＳ Ｐゴシック"/>
        <family val="3"/>
        <charset val="128"/>
      </rPr>
      <t>でください（再任用職員は、正規職員に含めてください）。
★</t>
    </r>
    <r>
      <rPr>
        <u/>
        <sz val="12"/>
        <color indexed="10"/>
        <rFont val="ＭＳ Ｐゴシック"/>
        <family val="3"/>
        <charset val="128"/>
      </rPr>
      <t>特定独立行政法人の自治体病院で働く職員を含めて</t>
    </r>
    <r>
      <rPr>
        <sz val="12"/>
        <rFont val="ＭＳ Ｐゴシック"/>
        <family val="3"/>
        <charset val="128"/>
      </rPr>
      <t>回答してください。　　　　　　　　　</t>
    </r>
    <rPh sb="1" eb="2">
      <t>ト</t>
    </rPh>
    <rPh sb="3" eb="5">
      <t>イコウ</t>
    </rPh>
    <rPh sb="6" eb="7">
      <t>カク</t>
    </rPh>
    <rPh sb="7" eb="9">
      <t>セツモン</t>
    </rPh>
    <rPh sb="15" eb="17">
      <t>キニュウ</t>
    </rPh>
    <rPh sb="24" eb="26">
      <t>リンジ</t>
    </rPh>
    <rPh sb="27" eb="30">
      <t>ヒジョウキン</t>
    </rPh>
    <rPh sb="30" eb="31">
      <t>トウ</t>
    </rPh>
    <rPh sb="31" eb="33">
      <t>ショクイン</t>
    </rPh>
    <rPh sb="34" eb="37">
      <t>サイニンヨウ</t>
    </rPh>
    <rPh sb="37" eb="39">
      <t>ショクイン</t>
    </rPh>
    <rPh sb="40" eb="41">
      <t>フク</t>
    </rPh>
    <rPh sb="50" eb="53">
      <t>サイニンヨウ</t>
    </rPh>
    <rPh sb="53" eb="55">
      <t>ショクイン</t>
    </rPh>
    <rPh sb="57" eb="59">
      <t>セイキ</t>
    </rPh>
    <rPh sb="59" eb="61">
      <t>ショクイン</t>
    </rPh>
    <rPh sb="62" eb="63">
      <t>フク</t>
    </rPh>
    <rPh sb="73" eb="75">
      <t>トクテイ</t>
    </rPh>
    <rPh sb="75" eb="77">
      <t>ドクリツ</t>
    </rPh>
    <rPh sb="77" eb="79">
      <t>ギョウセイ</t>
    </rPh>
    <rPh sb="79" eb="81">
      <t>ホウジン</t>
    </rPh>
    <rPh sb="82" eb="85">
      <t>ジチタイ</t>
    </rPh>
    <rPh sb="85" eb="87">
      <t>ビョウイン</t>
    </rPh>
    <rPh sb="88" eb="89">
      <t>ハタラ</t>
    </rPh>
    <rPh sb="90" eb="92">
      <t>ショクイン</t>
    </rPh>
    <rPh sb="93" eb="94">
      <t>フク</t>
    </rPh>
    <rPh sb="96" eb="98">
      <t>カイトウ</t>
    </rPh>
    <phoneticPr fontId="2"/>
  </si>
  <si>
    <t>E-mail：「臨時・非常勤労働条件調査」</t>
    <rPh sb="8" eb="10">
      <t>リンジ</t>
    </rPh>
    <rPh sb="11" eb="14">
      <t>ヒジョウキン</t>
    </rPh>
    <rPh sb="14" eb="16">
      <t>ロウドウ</t>
    </rPh>
    <rPh sb="16" eb="18">
      <t>ジョウケン</t>
    </rPh>
    <rPh sb="18" eb="20">
      <t>チョウサ</t>
    </rPh>
    <phoneticPr fontId="2"/>
  </si>
  <si>
    <t>　ｄ．看護師（准看護師除く）</t>
    <rPh sb="3" eb="6">
      <t>カンゴシ</t>
    </rPh>
    <rPh sb="7" eb="8">
      <t>ジュン</t>
    </rPh>
    <rPh sb="8" eb="11">
      <t>カンゴシ</t>
    </rPh>
    <rPh sb="11" eb="12">
      <t>ノゾ</t>
    </rPh>
    <phoneticPr fontId="2"/>
  </si>
  <si>
    <r>
      <rPr>
        <sz val="8"/>
        <color rgb="FFFF0000"/>
        <rFont val="ＭＳ Ｐゴシック"/>
        <family val="3"/>
        <charset val="128"/>
      </rPr>
      <t>Ｂ</t>
    </r>
    <r>
      <rPr>
        <sz val="8"/>
        <rFont val="ＭＳ Ｐゴシック"/>
        <family val="3"/>
        <charset val="128"/>
      </rPr>
      <t>．３条３項３号</t>
    </r>
    <phoneticPr fontId="2"/>
  </si>
  <si>
    <r>
      <rPr>
        <sz val="8"/>
        <color rgb="FFFF0000"/>
        <rFont val="ＭＳ Ｐゴシック"/>
        <family val="3"/>
        <charset val="128"/>
      </rPr>
      <t>Ｃ</t>
    </r>
    <r>
      <rPr>
        <sz val="8"/>
        <rFont val="ＭＳ Ｐゴシック"/>
        <family val="3"/>
        <charset val="128"/>
      </rPr>
      <t>．17条</t>
    </r>
    <phoneticPr fontId="2"/>
  </si>
  <si>
    <r>
      <rPr>
        <sz val="8"/>
        <color rgb="FFFF0000"/>
        <rFont val="ＭＳ Ｐゴシック"/>
        <family val="3"/>
        <charset val="128"/>
      </rPr>
      <t>Ｄ</t>
    </r>
    <r>
      <rPr>
        <sz val="8"/>
        <rFont val="ＭＳ Ｐゴシック"/>
        <family val="3"/>
        <charset val="128"/>
      </rPr>
      <t>．任期付職員法４条</t>
    </r>
    <rPh sb="2" eb="4">
      <t>ニンキ</t>
    </rPh>
    <rPh sb="4" eb="5">
      <t>ツ</t>
    </rPh>
    <rPh sb="5" eb="7">
      <t>ショクイン</t>
    </rPh>
    <rPh sb="7" eb="8">
      <t>ホウ</t>
    </rPh>
    <rPh sb="9" eb="10">
      <t>ジョウ</t>
    </rPh>
    <phoneticPr fontId="2"/>
  </si>
  <si>
    <r>
      <rPr>
        <sz val="8"/>
        <color rgb="FFFF0000"/>
        <rFont val="ＭＳ Ｐゴシック"/>
        <family val="3"/>
        <charset val="128"/>
      </rPr>
      <t>Ｅ</t>
    </r>
    <r>
      <rPr>
        <sz val="8"/>
        <rFont val="ＭＳ Ｐゴシック"/>
        <family val="3"/>
        <charset val="128"/>
      </rPr>
      <t>．任期付職員法５条</t>
    </r>
    <rPh sb="2" eb="4">
      <t>ニンキ</t>
    </rPh>
    <rPh sb="4" eb="5">
      <t>ツ</t>
    </rPh>
    <rPh sb="5" eb="7">
      <t>ショクイン</t>
    </rPh>
    <rPh sb="7" eb="8">
      <t>ホウ</t>
    </rPh>
    <rPh sb="9" eb="10">
      <t>ジョウ</t>
    </rPh>
    <phoneticPr fontId="2"/>
  </si>
  <si>
    <r>
      <rPr>
        <sz val="8"/>
        <color rgb="FFFF0000"/>
        <rFont val="ＭＳ Ｐゴシック"/>
        <family val="3"/>
        <charset val="128"/>
      </rPr>
      <t>Ｆ</t>
    </r>
    <r>
      <rPr>
        <sz val="8"/>
        <rFont val="ＭＳ Ｐゴシック"/>
        <family val="3"/>
        <charset val="128"/>
      </rPr>
      <t>．育児休業代替職員</t>
    </r>
    <rPh sb="2" eb="4">
      <t>イクジ</t>
    </rPh>
    <rPh sb="4" eb="6">
      <t>キュウギョウ</t>
    </rPh>
    <rPh sb="6" eb="8">
      <t>ダイタイ</t>
    </rPh>
    <rPh sb="8" eb="10">
      <t>ショクイン</t>
    </rPh>
    <phoneticPr fontId="2"/>
  </si>
  <si>
    <r>
      <rPr>
        <sz val="8"/>
        <color rgb="FFFF0000"/>
        <rFont val="ＭＳ Ｐゴシック"/>
        <family val="3"/>
        <charset val="128"/>
      </rPr>
      <t>Ｇ</t>
    </r>
    <r>
      <rPr>
        <sz val="8"/>
        <rFont val="ＭＳ Ｐゴシック"/>
        <family val="3"/>
        <charset val="128"/>
      </rPr>
      <t>．不明</t>
    </r>
    <rPh sb="2" eb="4">
      <t>フメイ</t>
    </rPh>
    <phoneticPr fontId="2"/>
  </si>
  <si>
    <r>
      <rPr>
        <sz val="8"/>
        <color rgb="FFFF0000"/>
        <rFont val="ＭＳ Ｐゴシック"/>
        <family val="3"/>
        <charset val="128"/>
      </rPr>
      <t>Ｃ</t>
    </r>
    <r>
      <rPr>
        <sz val="8"/>
        <rFont val="ＭＳ Ｐゴシック"/>
        <family val="3"/>
        <charset val="128"/>
      </rPr>
      <t>．17条</t>
    </r>
    <phoneticPr fontId="2"/>
  </si>
  <si>
    <t>問５雇用保険（１）週勤務時間</t>
    <rPh sb="0" eb="1">
      <t>トイ</t>
    </rPh>
    <rPh sb="2" eb="4">
      <t>コヨウ</t>
    </rPh>
    <rPh sb="4" eb="6">
      <t>ホケン</t>
    </rPh>
    <rPh sb="9" eb="10">
      <t>シュウ</t>
    </rPh>
    <rPh sb="10" eb="12">
      <t>キンム</t>
    </rPh>
    <rPh sb="12" eb="14">
      <t>ジカン</t>
    </rPh>
    <phoneticPr fontId="2"/>
  </si>
  <si>
    <t>問５雇用保険（２）加入者数</t>
    <rPh sb="0" eb="1">
      <t>トイ</t>
    </rPh>
    <rPh sb="2" eb="4">
      <t>コヨウ</t>
    </rPh>
    <rPh sb="4" eb="6">
      <t>ホケン</t>
    </rPh>
    <rPh sb="9" eb="12">
      <t>カニュウシャ</t>
    </rPh>
    <rPh sb="12" eb="13">
      <t>スウ</t>
    </rPh>
    <phoneticPr fontId="2"/>
  </si>
  <si>
    <t>⑧25万円以上</t>
    <phoneticPr fontId="2"/>
  </si>
  <si>
    <t>学校給食員</t>
    <rPh sb="0" eb="2">
      <t>ガッコウ</t>
    </rPh>
    <rPh sb="2" eb="4">
      <t>キュウショク</t>
    </rPh>
    <rPh sb="4" eb="5">
      <t>イン</t>
    </rPh>
    <phoneticPr fontId="2"/>
  </si>
  <si>
    <r>
      <rPr>
        <sz val="8"/>
        <color rgb="FFFF0000"/>
        <rFont val="ＭＳ Ｐゴシック"/>
        <family val="3"/>
        <charset val="128"/>
      </rPr>
      <t>（１）</t>
    </r>
    <r>
      <rPr>
        <sz val="8"/>
        <rFont val="ＭＳ Ｐゴシック"/>
        <family val="3"/>
        <charset val="128"/>
      </rPr>
      <t>保育士有無</t>
    </r>
    <rPh sb="3" eb="6">
      <t>ホイクシ</t>
    </rPh>
    <rPh sb="6" eb="8">
      <t>ウム</t>
    </rPh>
    <phoneticPr fontId="2"/>
  </si>
  <si>
    <t>保育士</t>
    <rPh sb="0" eb="3">
      <t>ホイクシ</t>
    </rPh>
    <phoneticPr fontId="2"/>
  </si>
  <si>
    <t>図書館職員</t>
    <rPh sb="0" eb="3">
      <t>トショカン</t>
    </rPh>
    <rPh sb="3" eb="5">
      <t>ショクイン</t>
    </rPh>
    <phoneticPr fontId="2"/>
  </si>
  <si>
    <t>看護師</t>
    <rPh sb="0" eb="3">
      <t>カンゴシ</t>
    </rPh>
    <phoneticPr fontId="2"/>
  </si>
  <si>
    <t>ケースワーカー</t>
    <phoneticPr fontId="2"/>
  </si>
  <si>
    <t>一般事務</t>
    <rPh sb="0" eb="2">
      <t>イッパン</t>
    </rPh>
    <rPh sb="2" eb="4">
      <t>ジム</t>
    </rPh>
    <phoneticPr fontId="2"/>
  </si>
  <si>
    <r>
      <t>問</t>
    </r>
    <r>
      <rPr>
        <sz val="8"/>
        <color rgb="FFFF0000"/>
        <rFont val="ＭＳ Ｐゴシック"/>
        <family val="3"/>
        <charset val="128"/>
      </rPr>
      <t>６</t>
    </r>
    <r>
      <rPr>
        <sz val="8"/>
        <rFont val="ＭＳ Ｐゴシック"/>
        <family val="3"/>
        <charset val="128"/>
      </rPr>
      <t>Ａ日給・時給</t>
    </r>
    <rPh sb="0" eb="1">
      <t>ト</t>
    </rPh>
    <rPh sb="3" eb="5">
      <t>ニッキュウ</t>
    </rPh>
    <rPh sb="6" eb="8">
      <t>ジキュウ</t>
    </rPh>
    <phoneticPr fontId="2"/>
  </si>
  <si>
    <r>
      <t>問</t>
    </r>
    <r>
      <rPr>
        <sz val="8"/>
        <color rgb="FFFF0000"/>
        <rFont val="ＭＳ Ｐゴシック"/>
        <family val="3"/>
        <charset val="128"/>
      </rPr>
      <t>８</t>
    </r>
    <r>
      <rPr>
        <sz val="8"/>
        <rFont val="ＭＳ Ｐゴシック"/>
        <family val="3"/>
        <charset val="128"/>
      </rPr>
      <t>（１）チェック・オフの有無</t>
    </r>
    <rPh sb="0" eb="1">
      <t>ト</t>
    </rPh>
    <rPh sb="13" eb="15">
      <t>ウム</t>
    </rPh>
    <phoneticPr fontId="2"/>
  </si>
  <si>
    <r>
      <t>問</t>
    </r>
    <r>
      <rPr>
        <sz val="8"/>
        <color rgb="FFFF0000"/>
        <rFont val="ＭＳ Ｐゴシック"/>
        <family val="3"/>
        <charset val="128"/>
      </rPr>
      <t>８</t>
    </r>
    <r>
      <rPr>
        <sz val="8"/>
        <rFont val="ＭＳ Ｐゴシック"/>
        <family val="3"/>
        <charset val="128"/>
      </rPr>
      <t>（２）_1定額・499円以下</t>
    </r>
    <rPh sb="0" eb="1">
      <t>ト</t>
    </rPh>
    <rPh sb="7" eb="9">
      <t>テイガク</t>
    </rPh>
    <rPh sb="13" eb="14">
      <t>エン</t>
    </rPh>
    <rPh sb="14" eb="16">
      <t>イカ</t>
    </rPh>
    <phoneticPr fontId="2"/>
  </si>
  <si>
    <t>Ｂ．時間外手当</t>
    <rPh sb="2" eb="5">
      <t>ジカンガイ</t>
    </rPh>
    <rPh sb="5" eb="7">
      <t>テアテ</t>
    </rPh>
    <phoneticPr fontId="2"/>
  </si>
  <si>
    <t>問８「２０１４年総務省通知」（１）変更有無Ａ．通勤手当</t>
    <rPh sb="0" eb="1">
      <t>トイ</t>
    </rPh>
    <rPh sb="17" eb="19">
      <t>ヘンコウ</t>
    </rPh>
    <rPh sb="19" eb="21">
      <t>ウム</t>
    </rPh>
    <phoneticPr fontId="2"/>
  </si>
  <si>
    <t>問８「２０１４年総務省通知」（２）任用根拠</t>
    <rPh sb="0" eb="1">
      <t>トイ</t>
    </rPh>
    <rPh sb="17" eb="19">
      <t>ニンヨウ</t>
    </rPh>
    <rPh sb="19" eb="21">
      <t>コンキョ</t>
    </rPh>
    <phoneticPr fontId="2"/>
  </si>
  <si>
    <r>
      <t>6_</t>
    </r>
    <r>
      <rPr>
        <sz val="8"/>
        <color rgb="FFFF0000"/>
        <rFont val="ＭＳ Ｐゴシック"/>
        <family val="3"/>
        <charset val="128"/>
      </rPr>
      <t>通算任用</t>
    </r>
    <r>
      <rPr>
        <sz val="8"/>
        <rFont val="ＭＳ Ｐゴシック"/>
        <family val="3"/>
        <charset val="128"/>
      </rPr>
      <t>年数上限</t>
    </r>
    <rPh sb="2" eb="4">
      <t>ツウサン</t>
    </rPh>
    <rPh sb="4" eb="6">
      <t>ニンヨウ</t>
    </rPh>
    <rPh sb="6" eb="8">
      <t>ネンスウ</t>
    </rPh>
    <rPh sb="8" eb="10">
      <t>ジョウゲン</t>
    </rPh>
    <phoneticPr fontId="2"/>
  </si>
  <si>
    <t>函館市役所職員労働組合</t>
  </si>
  <si>
    <t>深川市職員労働組合</t>
  </si>
  <si>
    <t>自治労砂川市職員労働組合連合会</t>
  </si>
  <si>
    <t>小樽市立病院職員労働組合</t>
  </si>
  <si>
    <t>自治労市立旭川病院労働組合</t>
  </si>
  <si>
    <t>長万部町職員労働組合</t>
  </si>
  <si>
    <t>月形町職員労働組合</t>
  </si>
  <si>
    <t>美幌町職員労働組合</t>
  </si>
  <si>
    <t>松前町職員労働組合連合会</t>
  </si>
  <si>
    <t>島牧村役場職員組合</t>
  </si>
  <si>
    <t>札幌市交通労働組合</t>
  </si>
  <si>
    <t>函館市交通局労働組合</t>
  </si>
  <si>
    <t>平内町職員労働組合</t>
  </si>
  <si>
    <t>青森交通労働組合</t>
  </si>
  <si>
    <t>八戸交通労働組合</t>
  </si>
  <si>
    <t>自治労西和賀町職員労働組合</t>
  </si>
  <si>
    <t>気仙沼市立病院職員労働組合</t>
  </si>
  <si>
    <t>仙台市交通労働組合</t>
  </si>
  <si>
    <t>秋田市職員連合労働組合</t>
  </si>
  <si>
    <t>最上町職員労働組合</t>
  </si>
  <si>
    <t>河北町職員労働組合</t>
  </si>
  <si>
    <t>石川町役場職員組合</t>
  </si>
  <si>
    <t>津南町職員労働組合</t>
  </si>
  <si>
    <t>自治労埼玉県本部鳩山町職員組合</t>
  </si>
  <si>
    <t>東京職業安定行政職員労働組合</t>
  </si>
  <si>
    <t>自治労町田市民病院ユニオン</t>
  </si>
  <si>
    <t>東京交通労働組合</t>
  </si>
  <si>
    <t>自治労銚子市役所職員労働組合　</t>
  </si>
  <si>
    <t>逗子市職</t>
  </si>
  <si>
    <t>湖老名市職員労働組合</t>
  </si>
  <si>
    <t>川崎下水労組</t>
  </si>
  <si>
    <t>川崎交通労働組合</t>
  </si>
  <si>
    <t>横浜交通労働組合</t>
  </si>
  <si>
    <t>山ノ内町職員労働組合</t>
  </si>
  <si>
    <t>佐久穂町職員労働組合</t>
  </si>
  <si>
    <t>松本市立病院職員労働組合</t>
  </si>
  <si>
    <t>自治労上田市職員労働組合</t>
  </si>
  <si>
    <t>金沢市立病院労働組合</t>
  </si>
  <si>
    <t>菊川市職員組合</t>
  </si>
  <si>
    <t>中東遠総合医療センター職員労働組合</t>
  </si>
  <si>
    <t>藤枝市病院事業労働組合</t>
  </si>
  <si>
    <t>東伊豆町水道事業労働組合</t>
  </si>
  <si>
    <t>富士市上下水道企業職員労働組合</t>
  </si>
  <si>
    <t>豊田市職員労働組合連合会</t>
  </si>
  <si>
    <t>常滑市職員連合労働組合</t>
  </si>
  <si>
    <t>名古屋交通労働組合</t>
  </si>
  <si>
    <t>伊香郡病院組合職員労働組合</t>
  </si>
  <si>
    <t>高島病院労働組合</t>
  </si>
  <si>
    <t>自治労城陽市職員労働組合</t>
  </si>
  <si>
    <t>京都交通労働組合</t>
  </si>
  <si>
    <t>奈良県関係職員労働組合連合会</t>
  </si>
  <si>
    <t>大阪交通労働組合</t>
  </si>
  <si>
    <t>相生市職員労働組合連合会</t>
  </si>
  <si>
    <t>伊丹交通労働組合</t>
  </si>
  <si>
    <t>尼崎交通労働組合</t>
  </si>
  <si>
    <t>神戸交通労働組合</t>
  </si>
  <si>
    <t>井原市民病院職員労働組合</t>
  </si>
  <si>
    <t>自治労福山市職員労働組合連合会</t>
  </si>
  <si>
    <t>神石高原町職労</t>
  </si>
  <si>
    <t>日南町職員労働組合</t>
  </si>
  <si>
    <t>鳥取市立病院労働組合</t>
  </si>
  <si>
    <t>出雲市職員連合労働組合</t>
  </si>
  <si>
    <t>大田市職員連合労働組合</t>
  </si>
  <si>
    <t>邑南町職員連合労働組合</t>
  </si>
  <si>
    <t>雲南市立病院職員労働組合</t>
  </si>
  <si>
    <t>宇部交通労働組合</t>
  </si>
  <si>
    <t>半田病院職員労働組合</t>
  </si>
  <si>
    <t>徳島市交通労働組合</t>
  </si>
  <si>
    <t>砥部町職員組合</t>
  </si>
  <si>
    <t>小竹町職員労働組合</t>
  </si>
  <si>
    <t>北九州市交通局労働組合</t>
  </si>
  <si>
    <t>福岡交通労働組合</t>
  </si>
  <si>
    <t>小城市職員労働組合連合</t>
  </si>
  <si>
    <t>佐賀交通労働組合</t>
  </si>
  <si>
    <t>自治労佐世保市職員連合労働組合</t>
  </si>
  <si>
    <t>佐世保交通労働組合</t>
  </si>
  <si>
    <t>長崎交通労働組合</t>
  </si>
  <si>
    <t>国東市民病院職員労働組合</t>
  </si>
  <si>
    <t>宮崎県職員労働組合</t>
  </si>
  <si>
    <t>都農町役場職員労働組合</t>
  </si>
  <si>
    <t>水俣市職員労働組合連合会</t>
  </si>
  <si>
    <t>あさぎり町役場職員組合</t>
  </si>
  <si>
    <t>阿蘇市職員連合労働組合</t>
  </si>
  <si>
    <t>上天草市職員組合</t>
  </si>
  <si>
    <t>熊本市交通局労働組合</t>
  </si>
  <si>
    <t>自治労球磨村役場職員組合</t>
  </si>
  <si>
    <t>枕崎市役所職員労働組合</t>
  </si>
  <si>
    <t>鹿児島交通労働組合</t>
  </si>
  <si>
    <t>331</t>
  </si>
  <si>
    <t>332</t>
  </si>
  <si>
    <t/>
  </si>
  <si>
    <t>179</t>
  </si>
  <si>
    <t>220</t>
  </si>
  <si>
    <t>198</t>
  </si>
  <si>
    <t>01331</t>
  </si>
  <si>
    <t>01332</t>
  </si>
  <si>
    <t>03081</t>
  </si>
  <si>
    <t>03082</t>
  </si>
  <si>
    <t>05040</t>
  </si>
  <si>
    <t>05075</t>
  </si>
  <si>
    <t>13159</t>
  </si>
  <si>
    <t>14105</t>
  </si>
  <si>
    <t>14158</t>
  </si>
  <si>
    <t>14179</t>
  </si>
  <si>
    <t>16078</t>
  </si>
  <si>
    <t>16079</t>
  </si>
  <si>
    <t>18191</t>
  </si>
  <si>
    <t>18193</t>
  </si>
  <si>
    <t>20068</t>
  </si>
  <si>
    <t>22070</t>
  </si>
  <si>
    <t>22071</t>
  </si>
  <si>
    <t>22072</t>
  </si>
  <si>
    <t>23090</t>
  </si>
  <si>
    <t>26094</t>
  </si>
  <si>
    <t>26100</t>
  </si>
  <si>
    <t>27085</t>
  </si>
  <si>
    <t>30220</t>
  </si>
  <si>
    <t>32202</t>
  </si>
  <si>
    <t>32203</t>
  </si>
  <si>
    <t>32204</t>
  </si>
  <si>
    <t>33046</t>
  </si>
  <si>
    <t>33052</t>
  </si>
  <si>
    <t>33118</t>
  </si>
  <si>
    <t>35094</t>
  </si>
  <si>
    <t>36047</t>
  </si>
  <si>
    <t>37086</t>
  </si>
  <si>
    <t>39098</t>
  </si>
  <si>
    <t>39107</t>
  </si>
  <si>
    <t>39109</t>
  </si>
  <si>
    <t>42198</t>
  </si>
  <si>
    <t>42199</t>
  </si>
  <si>
    <t>43078</t>
  </si>
  <si>
    <t>44126</t>
  </si>
  <si>
    <t>44127</t>
  </si>
  <si>
    <t>45070</t>
  </si>
  <si>
    <t>47169</t>
  </si>
  <si>
    <t>47170</t>
  </si>
  <si>
    <t>48163</t>
  </si>
  <si>
    <t>kawai@jichiro-hokkaido.gr.jp</t>
    <phoneticPr fontId="2"/>
  </si>
  <si>
    <t>【本調査に関する問い合わせ先】
自治労北海道本部組織部（佐古岡・松本・河井）
電話：011-747-3211　ＦＡＸ：011-700-2053</t>
    <rPh sb="19" eb="22">
      <t>ホッカイドウ</t>
    </rPh>
    <rPh sb="22" eb="24">
      <t>ホンブ</t>
    </rPh>
    <rPh sb="24" eb="26">
      <t>ソシキ</t>
    </rPh>
    <rPh sb="26" eb="27">
      <t>ブ</t>
    </rPh>
    <rPh sb="28" eb="31">
      <t>サコオカ</t>
    </rPh>
    <rPh sb="32" eb="34">
      <t>マツモト</t>
    </rPh>
    <rPh sb="35" eb="37">
      <t>カワイ</t>
    </rPh>
    <phoneticPr fontId="2"/>
  </si>
  <si>
    <r>
      <t>送付先：自治労北海道本部組織部（佐古岡・松本・河井）宛　　　</t>
    </r>
    <r>
      <rPr>
        <b/>
        <u val="double"/>
        <sz val="12"/>
        <rFont val="ＭＳ Ｐゴシック"/>
        <family val="3"/>
        <charset val="128"/>
      </rPr>
      <t>報告期限：７月２９日（金）厳守</t>
    </r>
    <rPh sb="0" eb="3">
      <t>ソウフサキ</t>
    </rPh>
    <rPh sb="4" eb="7">
      <t>ジチロウ</t>
    </rPh>
    <rPh sb="7" eb="10">
      <t>ホッカイドウ</t>
    </rPh>
    <rPh sb="10" eb="12">
      <t>ホンブ</t>
    </rPh>
    <rPh sb="12" eb="14">
      <t>ソシキ</t>
    </rPh>
    <rPh sb="14" eb="15">
      <t>ブ</t>
    </rPh>
    <rPh sb="16" eb="19">
      <t>サコオカ</t>
    </rPh>
    <rPh sb="20" eb="22">
      <t>マツモト</t>
    </rPh>
    <rPh sb="23" eb="25">
      <t>カワイ</t>
    </rPh>
    <rPh sb="26" eb="27">
      <t>アテ</t>
    </rPh>
    <rPh sb="30" eb="32">
      <t>ホウコク</t>
    </rPh>
    <rPh sb="32" eb="34">
      <t>キゲン</t>
    </rPh>
    <rPh sb="36" eb="37">
      <t>ガツ</t>
    </rPh>
    <rPh sb="39" eb="40">
      <t>ニチ</t>
    </rPh>
    <rPh sb="41" eb="42">
      <t>キン</t>
    </rPh>
    <rPh sb="43" eb="45">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</si>
</sst>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Ｐゴシック"/>
      <family val="3"/>
      <charset val="128"/>
    </font>
    <font>
      <u/>
      <sz val="11"/>
      <color indexed="12"/>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b/>
      <sz val="14"/>
      <name val="ＭＳ Ｐゴシック"/>
      <family val="3"/>
      <charset val="128"/>
    </font>
    <font>
      <sz val="10"/>
      <name val="ＭＳ Ｐ明朝"/>
      <family val="1"/>
      <charset val="128"/>
    </font>
    <font>
      <b/>
      <sz val="11"/>
      <name val="ＭＳ Ｐゴシック"/>
      <family val="3"/>
      <charset val="128"/>
    </font>
    <font>
      <b/>
      <sz val="11"/>
      <color indexed="9"/>
      <name val="ＭＳ Ｐゴシック"/>
      <family val="3"/>
      <charset val="128"/>
    </font>
    <font>
      <b/>
      <sz val="20"/>
      <color indexed="9"/>
      <name val="ＭＳ Ｐゴシック"/>
      <family val="3"/>
      <charset val="128"/>
    </font>
    <font>
      <sz val="10"/>
      <name val="ＭＳ Ｐゴシック"/>
      <family val="3"/>
      <charset val="128"/>
    </font>
    <font>
      <sz val="10"/>
      <name val="ＭＳ ゴシック"/>
      <family val="3"/>
      <charset val="128"/>
    </font>
    <font>
      <sz val="11"/>
      <name val="ＭＳ Ｐ明朝"/>
      <family val="1"/>
      <charset val="128"/>
    </font>
    <font>
      <sz val="10.5"/>
      <name val="ＭＳ Ｐゴシック"/>
      <family val="3"/>
      <charset val="128"/>
    </font>
    <font>
      <sz val="9"/>
      <name val="ＭＳ Ｐ明朝"/>
      <family val="1"/>
      <charset val="128"/>
    </font>
    <font>
      <b/>
      <sz val="10"/>
      <color indexed="8"/>
      <name val="ＭＳ Ｐゴシック"/>
      <family val="3"/>
      <charset val="128"/>
    </font>
    <font>
      <sz val="12"/>
      <name val="ＭＳ Ｐゴシック"/>
      <family val="3"/>
      <charset val="128"/>
    </font>
    <font>
      <sz val="16"/>
      <name val="ＭＳ Ｐゴシック"/>
      <family val="3"/>
      <charset val="128"/>
    </font>
    <font>
      <b/>
      <sz val="16"/>
      <color indexed="9"/>
      <name val="ＭＳ Ｐゴシック"/>
      <family val="3"/>
      <charset val="128"/>
    </font>
    <font>
      <sz val="9"/>
      <color indexed="9"/>
      <name val="ＭＳ Ｐゴシック"/>
      <family val="3"/>
      <charset val="128"/>
    </font>
    <font>
      <b/>
      <u/>
      <sz val="10"/>
      <color indexed="10"/>
      <name val="ＭＳ Ｐゴシック"/>
      <family val="3"/>
      <charset val="128"/>
    </font>
    <font>
      <sz val="10"/>
      <name val="ＭＳ 明朝"/>
      <family val="1"/>
      <charset val="128"/>
    </font>
    <font>
      <sz val="11"/>
      <name val="MS UI Gothic"/>
      <family val="3"/>
      <charset val="128"/>
    </font>
    <font>
      <u/>
      <sz val="10"/>
      <name val="ＭＳ Ｐ明朝"/>
      <family val="1"/>
      <charset val="128"/>
    </font>
    <font>
      <b/>
      <sz val="20"/>
      <color indexed="8"/>
      <name val="ＭＳ Ｐゴシック"/>
      <family val="3"/>
      <charset val="128"/>
    </font>
    <font>
      <sz val="10"/>
      <color indexed="55"/>
      <name val="ＭＳ Ｐゴシック"/>
      <family val="3"/>
      <charset val="128"/>
    </font>
    <font>
      <b/>
      <u/>
      <sz val="11"/>
      <color indexed="10"/>
      <name val="ＭＳ Ｐゴシック"/>
      <family val="3"/>
      <charset val="128"/>
    </font>
    <font>
      <u/>
      <sz val="20"/>
      <name val="ＭＳ Ｐゴシック"/>
      <family val="3"/>
      <charset val="128"/>
    </font>
    <font>
      <sz val="12"/>
      <name val="ＭＳ Ｐ明朝"/>
      <family val="1"/>
      <charset val="128"/>
    </font>
    <font>
      <u/>
      <sz val="12"/>
      <color indexed="10"/>
      <name val="ＭＳ Ｐゴシック"/>
      <family val="3"/>
      <charset val="128"/>
    </font>
    <font>
      <b/>
      <sz val="20"/>
      <name val="ＭＳ 明朝"/>
      <family val="1"/>
      <charset val="128"/>
    </font>
    <font>
      <sz val="14"/>
      <color indexed="23"/>
      <name val="ＭＳ Ｐゴシック"/>
      <family val="3"/>
      <charset val="128"/>
    </font>
    <font>
      <sz val="9"/>
      <color indexed="23"/>
      <name val="ＭＳ Ｐ明朝"/>
      <family val="1"/>
      <charset val="128"/>
    </font>
    <font>
      <sz val="11"/>
      <color indexed="23"/>
      <name val="ＭＳ Ｐゴシック"/>
      <family val="3"/>
      <charset val="128"/>
    </font>
    <font>
      <sz val="9"/>
      <color indexed="23"/>
      <name val="ＭＳ 明朝"/>
      <family val="1"/>
      <charset val="128"/>
    </font>
    <font>
      <sz val="8"/>
      <color indexed="23"/>
      <name val="ＭＳ Ｐゴシック"/>
      <family val="3"/>
      <charset val="128"/>
    </font>
    <font>
      <sz val="9"/>
      <color indexed="8"/>
      <name val="ＭＳ Ｐゴシック"/>
      <family val="3"/>
      <charset val="128"/>
    </font>
    <font>
      <sz val="11"/>
      <color indexed="9"/>
      <name val="ＭＳ Ｐゴシック"/>
      <family val="3"/>
      <charset val="128"/>
    </font>
    <font>
      <sz val="9"/>
      <color indexed="55"/>
      <name val="ＭＳ Ｐゴシック"/>
      <family val="3"/>
      <charset val="128"/>
    </font>
    <font>
      <b/>
      <sz val="14"/>
      <color indexed="9"/>
      <name val="ＭＳ Ｐゴシック"/>
      <family val="3"/>
      <charset val="128"/>
    </font>
    <font>
      <sz val="8"/>
      <name val="ＭＳ Ｐ明朝"/>
      <family val="1"/>
      <charset val="128"/>
    </font>
    <font>
      <sz val="8"/>
      <color rgb="FFFF0000"/>
      <name val="ＭＳ Ｐゴシック"/>
      <family val="3"/>
      <charset val="128"/>
    </font>
    <font>
      <sz val="11"/>
      <color rgb="FFFF0000"/>
      <name val="ＭＳ Ｐゴシック"/>
      <family val="3"/>
      <charset val="128"/>
    </font>
    <font>
      <b/>
      <sz val="12"/>
      <name val="ＭＳ Ｐゴシック"/>
      <family val="3"/>
      <charset val="128"/>
    </font>
    <font>
      <b/>
      <sz val="12"/>
      <name val="ＭＳ 明朝"/>
      <family val="1"/>
      <charset val="128"/>
    </font>
    <font>
      <b/>
      <sz val="11"/>
      <name val="ＭＳ 明朝"/>
      <family val="1"/>
      <charset val="128"/>
    </font>
    <font>
      <b/>
      <u/>
      <sz val="11"/>
      <color indexed="12"/>
      <name val="ＭＳ Ｐゴシック"/>
      <family val="3"/>
      <charset val="128"/>
    </font>
    <font>
      <b/>
      <u val="double"/>
      <sz val="12"/>
      <name val="ＭＳ Ｐゴシック"/>
      <family val="3"/>
      <charset val="128"/>
    </font>
  </fonts>
  <fills count="11">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10"/>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
      <patternFill patternType="solid">
        <fgColor theme="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top style="medium">
        <color indexed="64"/>
      </top>
      <bottom/>
      <diagonal/>
    </border>
    <border>
      <left style="hair">
        <color indexed="64"/>
      </left>
      <right style="medium">
        <color indexed="64"/>
      </right>
      <top/>
      <bottom/>
      <diagonal/>
    </border>
    <border>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33">
    <xf numFmtId="0" fontId="0" fillId="0" borderId="0" xfId="0">
      <alignment vertical="center"/>
    </xf>
    <xf numFmtId="0" fontId="0" fillId="0" borderId="0" xfId="0" applyProtection="1">
      <alignment vertical="center"/>
    </xf>
    <xf numFmtId="0" fontId="0" fillId="0" borderId="0" xfId="0" applyAlignment="1" applyProtection="1">
      <alignment vertical="top"/>
    </xf>
    <xf numFmtId="0" fontId="0" fillId="0" borderId="0" xfId="0" applyFill="1" applyBorder="1" applyAlignment="1" applyProtection="1">
      <alignment horizontal="left" vertical="top" wrapText="1"/>
    </xf>
    <xf numFmtId="0" fontId="0" fillId="0" borderId="0" xfId="0" applyBorder="1" applyProtection="1">
      <alignment vertical="center"/>
    </xf>
    <xf numFmtId="0" fontId="12" fillId="2"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0" fillId="0" borderId="0" xfId="0" applyFill="1" applyBorder="1" applyAlignment="1" applyProtection="1">
      <alignment vertical="center"/>
    </xf>
    <xf numFmtId="0" fontId="22" fillId="0" borderId="0" xfId="0" applyFont="1" applyFill="1" applyAlignment="1" applyProtection="1">
      <alignment vertical="center"/>
    </xf>
    <xf numFmtId="0" fontId="1" fillId="0" borderId="0" xfId="0" applyFont="1" applyAlignment="1" applyProtection="1">
      <alignment vertical="center"/>
    </xf>
    <xf numFmtId="0" fontId="1" fillId="0" borderId="0" xfId="0" applyFont="1" applyProtection="1">
      <alignment vertical="center"/>
    </xf>
    <xf numFmtId="0" fontId="1" fillId="3" borderId="0" xfId="0" applyFont="1" applyFill="1">
      <alignment vertical="center"/>
    </xf>
    <xf numFmtId="0" fontId="0" fillId="3" borderId="0" xfId="0" applyFill="1">
      <alignment vertical="center"/>
    </xf>
    <xf numFmtId="0" fontId="0" fillId="3" borderId="0" xfId="0" applyNumberFormat="1" applyFill="1">
      <alignment vertical="center"/>
    </xf>
    <xf numFmtId="0" fontId="0" fillId="3" borderId="2" xfId="0" applyFill="1" applyBorder="1" applyAlignment="1" applyProtection="1">
      <alignment vertical="center"/>
    </xf>
    <xf numFmtId="0" fontId="11" fillId="0" borderId="0" xfId="0" applyFont="1" applyFill="1" applyBorder="1" applyAlignment="1" applyProtection="1">
      <alignment horizontal="center" vertical="center"/>
    </xf>
    <xf numFmtId="0" fontId="12" fillId="2" borderId="0" xfId="0" applyFont="1" applyFill="1" applyAlignment="1" applyProtection="1">
      <alignment vertical="center"/>
    </xf>
    <xf numFmtId="0" fontId="12" fillId="0" borderId="0" xfId="0" applyFont="1" applyFill="1" applyAlignment="1" applyProtection="1">
      <alignment vertical="center"/>
    </xf>
    <xf numFmtId="176" fontId="23" fillId="0" borderId="0" xfId="0" applyNumberFormat="1" applyFont="1" applyFill="1" applyBorder="1" applyAlignment="1" applyProtection="1">
      <alignment horizontal="left" vertical="center" wrapText="1"/>
    </xf>
    <xf numFmtId="0" fontId="3" fillId="0" borderId="3" xfId="0" applyFont="1" applyFill="1" applyBorder="1" applyAlignment="1" applyProtection="1">
      <alignment vertical="center"/>
    </xf>
    <xf numFmtId="0" fontId="14" fillId="0" borderId="0" xfId="0" applyFont="1" applyProtection="1">
      <alignment vertical="center"/>
    </xf>
    <xf numFmtId="0" fontId="0" fillId="0" borderId="0" xfId="0" applyFill="1" applyBorder="1" applyAlignment="1" applyProtection="1">
      <alignment horizontal="left" vertical="top" wrapText="1" indent="1"/>
    </xf>
    <xf numFmtId="0" fontId="29" fillId="0" borderId="0" xfId="0" applyFont="1" applyAlignment="1" applyProtection="1">
      <alignment vertical="top"/>
    </xf>
    <xf numFmtId="176" fontId="29" fillId="0" borderId="0" xfId="0" applyNumberFormat="1" applyFont="1" applyFill="1" applyBorder="1" applyAlignment="1" applyProtection="1">
      <alignment horizontal="left" vertical="center" wrapText="1"/>
    </xf>
    <xf numFmtId="0" fontId="0" fillId="0" borderId="0" xfId="0" applyFill="1" applyProtection="1">
      <alignment vertical="center"/>
    </xf>
    <xf numFmtId="0" fontId="20" fillId="0" borderId="0" xfId="0" applyFont="1" applyFill="1" applyAlignment="1" applyProtection="1">
      <alignment vertical="center"/>
    </xf>
    <xf numFmtId="0" fontId="20" fillId="0" borderId="0" xfId="0" applyFont="1" applyFill="1" applyAlignment="1" applyProtection="1">
      <alignment horizontal="right" vertical="center"/>
    </xf>
    <xf numFmtId="0" fontId="0" fillId="0" borderId="0" xfId="0" applyFill="1" applyBorder="1" applyProtection="1">
      <alignment vertical="center"/>
    </xf>
    <xf numFmtId="0" fontId="20" fillId="0" borderId="0" xfId="0" applyFont="1" applyFill="1" applyBorder="1" applyAlignment="1" applyProtection="1">
      <alignment vertical="center"/>
    </xf>
    <xf numFmtId="0" fontId="16" fillId="0" borderId="0" xfId="0" applyFont="1" applyFill="1" applyProtection="1">
      <alignment vertical="center"/>
    </xf>
    <xf numFmtId="0" fontId="14" fillId="0" borderId="0" xfId="0" applyFont="1" applyFill="1" applyBorder="1" applyAlignment="1" applyProtection="1">
      <alignment vertical="center" wrapText="1"/>
    </xf>
    <xf numFmtId="0" fontId="21" fillId="0" borderId="0" xfId="0" quotePrefix="1" applyFont="1" applyFill="1" applyAlignment="1" applyProtection="1">
      <alignment horizontal="center" vertical="center"/>
    </xf>
    <xf numFmtId="0" fontId="21" fillId="0" borderId="0" xfId="0" applyFont="1" applyFill="1" applyAlignment="1" applyProtection="1">
      <alignment horizontal="center" vertical="center"/>
    </xf>
    <xf numFmtId="0" fontId="16" fillId="0" borderId="0" xfId="0" applyFont="1" applyFill="1" applyBorder="1" applyAlignment="1" applyProtection="1">
      <alignment horizontal="right" vertical="center" indent="1"/>
    </xf>
    <xf numFmtId="0" fontId="0" fillId="0" borderId="0" xfId="0" applyFill="1" applyAlignment="1" applyProtection="1">
      <alignment vertical="center"/>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29" fillId="0" borderId="0" xfId="0" applyFont="1" applyFill="1" applyAlignment="1" applyProtection="1">
      <alignment vertical="top"/>
    </xf>
    <xf numFmtId="0" fontId="29" fillId="0" borderId="0" xfId="0" applyFont="1" applyFill="1" applyBorder="1" applyAlignment="1" applyProtection="1">
      <alignment horizontal="right" vertical="center" indent="1"/>
    </xf>
    <xf numFmtId="176" fontId="29" fillId="0" borderId="0" xfId="0" applyNumberFormat="1" applyFont="1" applyFill="1" applyBorder="1" applyAlignment="1" applyProtection="1">
      <alignment horizontal="center" vertical="center" wrapText="1"/>
    </xf>
    <xf numFmtId="0" fontId="7" fillId="0" borderId="0" xfId="0" applyFont="1" applyFill="1" applyAlignment="1" applyProtection="1"/>
    <xf numFmtId="0" fontId="0" fillId="0" borderId="0" xfId="0" applyFill="1" applyAlignment="1" applyProtection="1">
      <alignment vertical="center" wrapText="1"/>
    </xf>
    <xf numFmtId="0" fontId="10" fillId="0" borderId="0" xfId="0" applyFont="1" applyFill="1" applyBorder="1" applyAlignment="1" applyProtection="1">
      <alignment vertical="center"/>
    </xf>
    <xf numFmtId="0" fontId="6" fillId="0" borderId="0" xfId="0" applyFont="1" applyFill="1" applyProtection="1">
      <alignment vertical="center"/>
    </xf>
    <xf numFmtId="0" fontId="4" fillId="0" borderId="0" xfId="0" applyFont="1" applyFill="1" applyBorder="1" applyAlignment="1" applyProtection="1">
      <alignment vertical="center"/>
    </xf>
    <xf numFmtId="0" fontId="18"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18" fillId="0" borderId="6" xfId="0" applyFont="1" applyFill="1" applyBorder="1" applyAlignment="1" applyProtection="1">
      <alignment horizontal="center" vertical="center" wrapText="1"/>
    </xf>
    <xf numFmtId="0" fontId="10" fillId="0" borderId="7" xfId="0" applyFont="1" applyFill="1" applyBorder="1" applyAlignment="1" applyProtection="1">
      <alignment vertical="center"/>
    </xf>
    <xf numFmtId="0" fontId="10" fillId="0" borderId="7"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18" fillId="0" borderId="9"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 fillId="0" borderId="6" xfId="0" applyFont="1" applyFill="1" applyBorder="1" applyAlignment="1" applyProtection="1">
      <alignment vertical="center"/>
    </xf>
    <xf numFmtId="0" fontId="14" fillId="0" borderId="7" xfId="0" applyFont="1" applyFill="1" applyBorder="1" applyAlignment="1" applyProtection="1">
      <alignment vertical="center"/>
    </xf>
    <xf numFmtId="176" fontId="9" fillId="0" borderId="11" xfId="0" applyNumberFormat="1" applyFont="1" applyFill="1" applyBorder="1" applyAlignment="1" applyProtection="1">
      <alignment horizontal="right" vertical="center"/>
      <protection locked="0"/>
    </xf>
    <xf numFmtId="0" fontId="7" fillId="0" borderId="7" xfId="0" applyFont="1" applyFill="1" applyBorder="1" applyAlignment="1" applyProtection="1">
      <alignment horizontal="left"/>
    </xf>
    <xf numFmtId="0" fontId="7" fillId="0" borderId="0" xfId="0" applyFont="1" applyFill="1" applyBorder="1" applyAlignment="1" applyProtection="1">
      <alignment horizontal="left"/>
    </xf>
    <xf numFmtId="0" fontId="0" fillId="0" borderId="12" xfId="0" applyFill="1" applyBorder="1" applyProtection="1">
      <alignment vertical="center"/>
    </xf>
    <xf numFmtId="0" fontId="0" fillId="0" borderId="12" xfId="0" applyFill="1" applyBorder="1" applyAlignment="1" applyProtection="1">
      <alignment vertical="top"/>
    </xf>
    <xf numFmtId="0" fontId="10" fillId="0" borderId="13" xfId="0" applyFont="1" applyFill="1" applyBorder="1" applyAlignment="1" applyProtection="1">
      <alignment horizontal="left" vertical="center"/>
    </xf>
    <xf numFmtId="176" fontId="9" fillId="0" borderId="14" xfId="0" applyNumberFormat="1" applyFont="1" applyFill="1" applyBorder="1" applyAlignment="1" applyProtection="1">
      <alignment horizontal="right" vertical="center"/>
      <protection locked="0"/>
    </xf>
    <xf numFmtId="0" fontId="7" fillId="0" borderId="0" xfId="0" applyFont="1" applyFill="1" applyAlignment="1" applyProtection="1">
      <alignment horizontal="left"/>
    </xf>
    <xf numFmtId="0" fontId="0" fillId="0" borderId="15" xfId="0" applyFill="1" applyBorder="1" applyAlignment="1" applyProtection="1">
      <alignment vertical="top"/>
    </xf>
    <xf numFmtId="176" fontId="9" fillId="0" borderId="16" xfId="0" applyNumberFormat="1" applyFont="1" applyFill="1" applyBorder="1" applyAlignment="1" applyProtection="1">
      <alignment horizontal="right" vertical="center"/>
      <protection locked="0"/>
    </xf>
    <xf numFmtId="0" fontId="0" fillId="0" borderId="0" xfId="0" applyFill="1" applyAlignment="1" applyProtection="1">
      <alignment vertical="top"/>
    </xf>
    <xf numFmtId="0" fontId="0" fillId="0" borderId="0" xfId="0" applyFill="1" applyBorder="1" applyAlignment="1" applyProtection="1">
      <alignment horizontal="right" vertical="center" indent="1"/>
    </xf>
    <xf numFmtId="176" fontId="8" fillId="0" borderId="0" xfId="0" applyNumberFormat="1"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8" xfId="0" applyFont="1" applyFill="1" applyBorder="1" applyAlignment="1" applyProtection="1">
      <alignment horizontal="center" vertical="center"/>
    </xf>
    <xf numFmtId="0" fontId="25" fillId="0" borderId="13" xfId="0" applyFont="1" applyFill="1" applyBorder="1" applyAlignment="1" applyProtection="1">
      <alignment vertical="center"/>
    </xf>
    <xf numFmtId="176" fontId="9" fillId="0" borderId="19" xfId="0" applyNumberFormat="1" applyFont="1" applyFill="1" applyBorder="1" applyProtection="1">
      <alignment vertical="center"/>
      <protection locked="0"/>
    </xf>
    <xf numFmtId="176" fontId="9" fillId="0" borderId="14" xfId="0" applyNumberFormat="1" applyFont="1" applyFill="1" applyBorder="1" applyProtection="1">
      <alignment vertical="center"/>
      <protection locked="0"/>
    </xf>
    <xf numFmtId="0" fontId="25"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176" fontId="9" fillId="0" borderId="20" xfId="0" applyNumberFormat="1" applyFont="1" applyFill="1" applyBorder="1" applyProtection="1">
      <alignment vertical="center"/>
      <protection locked="0"/>
    </xf>
    <xf numFmtId="176" fontId="9" fillId="0" borderId="16" xfId="0" applyNumberFormat="1" applyFont="1" applyFill="1" applyBorder="1" applyProtection="1">
      <alignment vertical="center"/>
      <protection locked="0"/>
    </xf>
    <xf numFmtId="0" fontId="18" fillId="0" borderId="7" xfId="0" applyFont="1" applyFill="1" applyBorder="1" applyAlignment="1" applyProtection="1">
      <alignment vertical="center" wrapText="1"/>
    </xf>
    <xf numFmtId="0" fontId="18" fillId="0" borderId="7"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 fillId="0" borderId="0" xfId="0" applyFont="1" applyFill="1" applyProtection="1">
      <alignment vertical="center"/>
    </xf>
    <xf numFmtId="0" fontId="1" fillId="0" borderId="12" xfId="0" applyFont="1" applyFill="1" applyBorder="1" applyAlignment="1" applyProtection="1">
      <alignment horizontal="center" vertical="center"/>
    </xf>
    <xf numFmtId="176" fontId="9" fillId="0" borderId="19" xfId="0" applyNumberFormat="1" applyFont="1" applyFill="1" applyBorder="1" applyAlignment="1" applyProtection="1">
      <alignment horizontal="right" vertical="center"/>
      <protection locked="0"/>
    </xf>
    <xf numFmtId="0" fontId="14" fillId="0" borderId="0" xfId="0" applyFont="1" applyFill="1" applyAlignment="1" applyProtection="1">
      <alignment horizontal="left" vertical="center" indent="1"/>
    </xf>
    <xf numFmtId="0" fontId="0" fillId="0" borderId="0" xfId="0" quotePrefix="1" applyFill="1" applyAlignment="1" applyProtection="1">
      <alignment horizontal="right" vertical="top"/>
    </xf>
    <xf numFmtId="0" fontId="10" fillId="0" borderId="0" xfId="0" applyFont="1" applyFill="1" applyAlignment="1" applyProtection="1">
      <alignment horizontal="right" vertical="center"/>
    </xf>
    <xf numFmtId="0" fontId="10" fillId="0" borderId="0" xfId="0" applyFont="1" applyFill="1" applyProtection="1">
      <alignment vertical="center"/>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0" fillId="0" borderId="3" xfId="0" applyFill="1" applyBorder="1" applyProtection="1">
      <alignment vertical="center"/>
    </xf>
    <xf numFmtId="0" fontId="0" fillId="0" borderId="7" xfId="0" applyFill="1" applyBorder="1" applyProtection="1">
      <alignment vertical="center"/>
    </xf>
    <xf numFmtId="0" fontId="4" fillId="0" borderId="0" xfId="0" applyFont="1" applyFill="1" applyProtection="1">
      <alignment vertical="center"/>
    </xf>
    <xf numFmtId="0" fontId="16" fillId="0" borderId="0" xfId="0" applyFont="1" applyFill="1" applyAlignment="1" applyProtection="1">
      <alignment horizontal="center" vertical="center"/>
    </xf>
    <xf numFmtId="0" fontId="10" fillId="0" borderId="13" xfId="0" applyFont="1" applyFill="1" applyBorder="1" applyProtection="1">
      <alignment vertical="center"/>
    </xf>
    <xf numFmtId="0" fontId="0" fillId="0" borderId="0" xfId="0" applyFill="1" applyBorder="1" applyAlignment="1" applyProtection="1">
      <alignment horizontal="left" vertical="center"/>
    </xf>
    <xf numFmtId="0" fontId="8" fillId="0" borderId="3" xfId="0" applyFont="1" applyFill="1" applyBorder="1" applyProtection="1">
      <alignment vertical="center"/>
    </xf>
    <xf numFmtId="0" fontId="18" fillId="0" borderId="3" xfId="0" applyFont="1" applyFill="1" applyBorder="1" applyProtection="1">
      <alignment vertical="center"/>
    </xf>
    <xf numFmtId="0" fontId="0" fillId="0" borderId="0" xfId="0"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Fill="1" applyAlignment="1" applyProtection="1">
      <alignment vertical="top"/>
    </xf>
    <xf numFmtId="0" fontId="18" fillId="0" borderId="0" xfId="0" applyFont="1" applyFill="1" applyAlignment="1" applyProtection="1">
      <alignment vertical="top"/>
    </xf>
    <xf numFmtId="0" fontId="14" fillId="0" borderId="0" xfId="0" applyFont="1" applyFill="1" applyProtection="1">
      <alignment vertical="center"/>
    </xf>
    <xf numFmtId="0" fontId="10" fillId="0" borderId="0" xfId="0" applyFont="1" applyFill="1" applyAlignment="1" applyProtection="1">
      <alignment vertical="center" wrapText="1"/>
    </xf>
    <xf numFmtId="0" fontId="10" fillId="0" borderId="0" xfId="0" applyFont="1" applyFill="1" applyAlignment="1" applyProtection="1">
      <alignment horizontal="left" vertical="center" wrapText="1"/>
    </xf>
    <xf numFmtId="0" fontId="14" fillId="0" borderId="0" xfId="0" quotePrefix="1" applyFont="1" applyFill="1" applyAlignment="1" applyProtection="1">
      <alignment horizontal="center" vertical="center"/>
    </xf>
    <xf numFmtId="0" fontId="26" fillId="0" borderId="0" xfId="0" applyFont="1" applyFill="1" applyProtection="1">
      <alignment vertical="center"/>
    </xf>
    <xf numFmtId="0" fontId="14" fillId="0" borderId="0" xfId="0" applyFont="1" applyFill="1" applyAlignment="1" applyProtection="1">
      <alignment horizontal="right" vertical="center"/>
    </xf>
    <xf numFmtId="0" fontId="0" fillId="0" borderId="21" xfId="0" applyFill="1" applyBorder="1" applyProtection="1">
      <alignment vertical="center"/>
    </xf>
    <xf numFmtId="0" fontId="14" fillId="0" borderId="0" xfId="0" applyFont="1" applyFill="1" applyBorder="1" applyProtection="1">
      <alignment vertical="center"/>
    </xf>
    <xf numFmtId="0" fontId="8" fillId="0" borderId="0" xfId="0" applyFont="1" applyFill="1" applyProtection="1">
      <alignment vertical="center"/>
    </xf>
    <xf numFmtId="0" fontId="14" fillId="0" borderId="0" xfId="0" applyFont="1" applyFill="1" applyBorder="1" applyAlignment="1" applyProtection="1">
      <alignment vertical="center"/>
    </xf>
    <xf numFmtId="0" fontId="0" fillId="0" borderId="22" xfId="0" applyFill="1" applyBorder="1" applyAlignment="1" applyProtection="1">
      <alignment horizontal="center" vertical="center"/>
    </xf>
    <xf numFmtId="0" fontId="0" fillId="0" borderId="0" xfId="0" quotePrefix="1" applyFill="1" applyAlignment="1" applyProtection="1">
      <alignment horizontal="center" vertical="center"/>
    </xf>
    <xf numFmtId="0" fontId="17" fillId="0" borderId="0" xfId="0" applyFont="1" applyFill="1" applyProtection="1">
      <alignment vertical="center"/>
    </xf>
    <xf numFmtId="0" fontId="10" fillId="0" borderId="13" xfId="0" applyFont="1" applyFill="1" applyBorder="1" applyAlignment="1" applyProtection="1">
      <alignment vertical="center" wrapText="1"/>
    </xf>
    <xf numFmtId="0" fontId="10" fillId="0" borderId="13" xfId="0" applyFont="1" applyFill="1" applyBorder="1" applyAlignment="1" applyProtection="1">
      <alignment vertical="center"/>
    </xf>
    <xf numFmtId="0" fontId="10" fillId="0" borderId="13" xfId="0" applyFont="1" applyFill="1" applyBorder="1" applyAlignment="1" applyProtection="1">
      <alignment vertical="center" shrinkToFit="1"/>
    </xf>
    <xf numFmtId="0" fontId="6" fillId="0" borderId="0" xfId="0" applyFont="1" applyFill="1" applyAlignment="1" applyProtection="1">
      <alignment horizontal="right" vertical="center"/>
    </xf>
    <xf numFmtId="0" fontId="12" fillId="4" borderId="2" xfId="0" applyFont="1" applyFill="1" applyBorder="1" applyAlignment="1" applyProtection="1">
      <alignment horizontal="center" vertical="center"/>
    </xf>
    <xf numFmtId="0" fontId="0" fillId="0" borderId="23" xfId="0" applyFill="1" applyBorder="1" applyAlignment="1" applyProtection="1">
      <alignment horizontal="left" vertical="center"/>
    </xf>
    <xf numFmtId="0" fontId="18" fillId="0" borderId="0" xfId="0" applyFont="1" applyFill="1" applyAlignment="1" applyProtection="1">
      <alignment horizontal="left" vertical="top" wrapText="1"/>
    </xf>
    <xf numFmtId="0" fontId="20" fillId="0" borderId="3" xfId="0"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49" fontId="20" fillId="0" borderId="25" xfId="0" applyNumberFormat="1" applyFont="1" applyFill="1" applyBorder="1" applyAlignment="1" applyProtection="1">
      <alignment horizontal="center" vertical="center"/>
      <protection locked="0"/>
    </xf>
    <xf numFmtId="0" fontId="0" fillId="0" borderId="0" xfId="0" applyAlignment="1" applyProtection="1"/>
    <xf numFmtId="176" fontId="35" fillId="0" borderId="26" xfId="0" applyNumberFormat="1" applyFont="1" applyFill="1" applyBorder="1" applyAlignment="1" applyProtection="1">
      <alignment horizontal="right" vertical="center"/>
    </xf>
    <xf numFmtId="0" fontId="9" fillId="0" borderId="2" xfId="0" applyNumberFormat="1" applyFont="1" applyFill="1" applyBorder="1" applyAlignment="1" applyProtection="1">
      <alignment horizontal="center" vertical="center"/>
      <protection locked="0"/>
    </xf>
    <xf numFmtId="0" fontId="0" fillId="0" borderId="6" xfId="0" applyFill="1" applyBorder="1" applyProtection="1">
      <alignment vertical="center"/>
    </xf>
    <xf numFmtId="0" fontId="10" fillId="0" borderId="7" xfId="0" applyFont="1" applyFill="1" applyBorder="1" applyProtection="1">
      <alignment vertical="center"/>
    </xf>
    <xf numFmtId="0" fontId="14" fillId="0" borderId="7" xfId="0" applyFont="1" applyFill="1" applyBorder="1" applyProtection="1">
      <alignment vertical="center"/>
    </xf>
    <xf numFmtId="0" fontId="0" fillId="0" borderId="17" xfId="0" applyFill="1" applyBorder="1" applyProtection="1">
      <alignment vertical="center"/>
    </xf>
    <xf numFmtId="0" fontId="10" fillId="0" borderId="0" xfId="0" applyFont="1" applyFill="1" applyBorder="1" applyProtection="1">
      <alignment vertical="center"/>
    </xf>
    <xf numFmtId="0" fontId="0" fillId="0" borderId="18" xfId="0" applyFill="1" applyBorder="1" applyProtection="1">
      <alignment vertical="center"/>
    </xf>
    <xf numFmtId="0" fontId="0" fillId="0" borderId="15" xfId="0" applyFill="1" applyBorder="1" applyProtection="1">
      <alignment vertical="center"/>
    </xf>
    <xf numFmtId="0" fontId="10" fillId="0" borderId="27" xfId="0" applyFont="1" applyFill="1" applyBorder="1" applyProtection="1">
      <alignment vertical="center"/>
    </xf>
    <xf numFmtId="0" fontId="14" fillId="0" borderId="27" xfId="0" applyFont="1" applyFill="1" applyBorder="1" applyProtection="1">
      <alignment vertical="center"/>
    </xf>
    <xf numFmtId="0" fontId="10" fillId="0" borderId="27" xfId="0" applyFont="1" applyFill="1" applyBorder="1" applyAlignment="1" applyProtection="1">
      <alignment vertical="center"/>
    </xf>
    <xf numFmtId="0" fontId="0" fillId="0" borderId="10" xfId="0" applyFill="1" applyBorder="1" applyProtection="1">
      <alignment vertical="center"/>
    </xf>
    <xf numFmtId="176" fontId="37" fillId="0" borderId="26" xfId="0" applyNumberFormat="1" applyFont="1" applyFill="1" applyBorder="1" applyProtection="1">
      <alignment vertical="center"/>
    </xf>
    <xf numFmtId="0" fontId="9" fillId="0" borderId="2"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39" fillId="0" borderId="0" xfId="0" applyFont="1" applyFill="1" applyAlignment="1" applyProtection="1"/>
    <xf numFmtId="0" fontId="39" fillId="0" borderId="0" xfId="0" applyFont="1" applyFill="1" applyAlignment="1" applyProtection="1">
      <alignment horizontal="left"/>
    </xf>
    <xf numFmtId="0" fontId="11" fillId="5" borderId="2" xfId="0" applyFont="1" applyFill="1" applyBorder="1" applyAlignment="1" applyProtection="1">
      <alignment horizontal="center" vertical="center"/>
    </xf>
    <xf numFmtId="0" fontId="15" fillId="0" borderId="0" xfId="0" applyFont="1" applyBorder="1">
      <alignment vertical="center"/>
    </xf>
    <xf numFmtId="0" fontId="40" fillId="6" borderId="30" xfId="0" applyFont="1" applyFill="1" applyBorder="1" applyAlignment="1">
      <alignment horizontal="center"/>
    </xf>
    <xf numFmtId="0" fontId="40" fillId="6" borderId="30" xfId="0" applyFont="1" applyFill="1" applyBorder="1" applyAlignment="1"/>
    <xf numFmtId="0" fontId="40" fillId="0" borderId="1" xfId="0" applyFont="1" applyFill="1" applyBorder="1" applyAlignment="1">
      <alignment horizontal="left" wrapText="1"/>
    </xf>
    <xf numFmtId="0" fontId="0" fillId="0" borderId="0" xfId="0" applyAlignment="1">
      <alignment vertical="center"/>
    </xf>
    <xf numFmtId="0" fontId="40" fillId="6" borderId="0" xfId="0" applyFont="1" applyFill="1" applyBorder="1" applyAlignment="1">
      <alignment horizontal="center"/>
    </xf>
    <xf numFmtId="0" fontId="40" fillId="6" borderId="0" xfId="0" applyFont="1" applyFill="1" applyBorder="1" applyAlignment="1"/>
    <xf numFmtId="176" fontId="29" fillId="0" borderId="31" xfId="0" applyNumberFormat="1" applyFont="1" applyFill="1" applyBorder="1" applyAlignment="1" applyProtection="1">
      <alignment horizontal="center" vertical="center" wrapText="1"/>
    </xf>
    <xf numFmtId="0" fontId="41" fillId="0" borderId="0" xfId="0" applyFont="1" applyFill="1" applyProtection="1">
      <alignment vertical="center"/>
    </xf>
    <xf numFmtId="0" fontId="2" fillId="0" borderId="0" xfId="0" applyFont="1" applyProtection="1">
      <alignment vertical="center"/>
      <protection locked="0"/>
    </xf>
    <xf numFmtId="0" fontId="0" fillId="0" borderId="25" xfId="0"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9" fillId="0" borderId="0" xfId="0" applyFont="1" applyFill="1" applyProtection="1">
      <alignment vertical="center"/>
    </xf>
    <xf numFmtId="0" fontId="42" fillId="0" borderId="18" xfId="0" applyFont="1" applyFill="1" applyBorder="1" applyAlignment="1" applyProtection="1">
      <alignment horizontal="right" vertical="center"/>
    </xf>
    <xf numFmtId="176" fontId="42" fillId="0" borderId="8" xfId="0" applyNumberFormat="1" applyFont="1" applyFill="1" applyBorder="1" applyAlignment="1" applyProtection="1">
      <alignment horizontal="right" vertical="center" wrapText="1"/>
    </xf>
    <xf numFmtId="0" fontId="29" fillId="0" borderId="31" xfId="0" applyFont="1" applyFill="1" applyBorder="1" applyAlignment="1" applyProtection="1">
      <alignment horizontal="center" vertical="center"/>
    </xf>
    <xf numFmtId="0" fontId="29" fillId="0" borderId="8" xfId="0" applyFont="1" applyBorder="1" applyAlignment="1" applyProtection="1">
      <alignment horizontal="right" vertical="center"/>
    </xf>
    <xf numFmtId="0" fontId="7" fillId="7" borderId="0" xfId="0" applyFont="1" applyFill="1" applyAlignment="1">
      <alignment vertical="top" textRotation="255" wrapText="1"/>
    </xf>
    <xf numFmtId="0" fontId="7" fillId="8" borderId="0" xfId="0" applyFont="1" applyFill="1" applyAlignment="1">
      <alignment vertical="top" textRotation="255" wrapText="1"/>
    </xf>
    <xf numFmtId="0" fontId="7" fillId="0" borderId="0" xfId="0" applyFont="1" applyAlignment="1">
      <alignment vertical="top" textRotation="255" wrapText="1"/>
    </xf>
    <xf numFmtId="0" fontId="7" fillId="0" borderId="0" xfId="0" applyFont="1" applyFill="1" applyAlignment="1">
      <alignment vertical="top" textRotation="255" wrapText="1"/>
    </xf>
    <xf numFmtId="0" fontId="7" fillId="9" borderId="0" xfId="0" applyFont="1" applyFill="1" applyAlignment="1">
      <alignment vertical="top" textRotation="255" wrapText="1"/>
    </xf>
    <xf numFmtId="0" fontId="22" fillId="0" borderId="0" xfId="0" quotePrefix="1" applyFont="1" applyFill="1" applyAlignment="1" applyProtection="1">
      <alignment horizontal="center" vertical="center"/>
    </xf>
    <xf numFmtId="0" fontId="22" fillId="0" borderId="0" xfId="0" quotePrefix="1" applyFont="1" applyFill="1" applyAlignment="1" applyProtection="1">
      <alignment vertical="center"/>
    </xf>
    <xf numFmtId="0" fontId="22" fillId="0" borderId="32" xfId="0" quotePrefix="1" applyFont="1" applyFill="1" applyBorder="1" applyAlignment="1" applyProtection="1">
      <alignment horizontal="center" vertical="center"/>
    </xf>
    <xf numFmtId="0" fontId="22" fillId="0" borderId="33" xfId="0" quotePrefix="1" applyFont="1" applyFill="1" applyBorder="1" applyAlignment="1" applyProtection="1">
      <alignment horizontal="center" vertical="center"/>
    </xf>
    <xf numFmtId="0" fontId="22" fillId="0" borderId="34" xfId="0" quotePrefix="1" applyFont="1" applyFill="1" applyBorder="1" applyAlignment="1" applyProtection="1">
      <alignment horizontal="center" vertical="center"/>
    </xf>
    <xf numFmtId="0" fontId="22" fillId="0" borderId="36" xfId="0" quotePrefix="1" applyFont="1" applyFill="1" applyBorder="1" applyAlignment="1" applyProtection="1">
      <alignment vertical="center"/>
    </xf>
    <xf numFmtId="0" fontId="22" fillId="0" borderId="37" xfId="0" quotePrefix="1" applyFont="1" applyFill="1" applyBorder="1" applyAlignment="1" applyProtection="1">
      <alignment vertical="center"/>
    </xf>
    <xf numFmtId="0" fontId="14" fillId="0" borderId="35" xfId="0" applyFont="1" applyFill="1" applyBorder="1" applyAlignment="1" applyProtection="1">
      <alignment vertical="center" wrapText="1"/>
    </xf>
    <xf numFmtId="0" fontId="22" fillId="0" borderId="35" xfId="0" quotePrefix="1" applyFont="1" applyFill="1" applyBorder="1" applyAlignment="1" applyProtection="1">
      <alignment vertical="center"/>
    </xf>
    <xf numFmtId="0" fontId="22" fillId="0" borderId="0" xfId="0" applyFont="1" applyFill="1" applyBorder="1" applyAlignment="1" applyProtection="1">
      <alignment vertical="center"/>
    </xf>
    <xf numFmtId="176" fontId="9" fillId="0" borderId="2" xfId="0" applyNumberFormat="1" applyFont="1" applyFill="1" applyBorder="1" applyProtection="1">
      <alignment vertical="center"/>
      <protection locked="0"/>
    </xf>
    <xf numFmtId="0" fontId="9" fillId="0" borderId="20"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xf>
    <xf numFmtId="0" fontId="0" fillId="0" borderId="3" xfId="0" applyFill="1" applyBorder="1" applyAlignment="1" applyProtection="1">
      <alignment horizontal="left" vertical="center"/>
    </xf>
    <xf numFmtId="0" fontId="11" fillId="0" borderId="3"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32" fillId="0" borderId="0" xfId="0" applyFont="1" applyFill="1" applyAlignment="1" applyProtection="1">
      <alignment horizontal="center" vertical="center" wrapText="1"/>
    </xf>
    <xf numFmtId="0" fontId="32" fillId="0" borderId="31" xfId="0" applyFont="1" applyFill="1" applyBorder="1" applyAlignment="1" applyProtection="1">
      <alignment horizontal="center" vertical="center" wrapText="1"/>
    </xf>
    <xf numFmtId="0" fontId="32" fillId="0" borderId="38" xfId="0" applyFont="1" applyFill="1" applyBorder="1" applyAlignment="1" applyProtection="1">
      <alignment horizontal="center" vertical="center" wrapText="1"/>
    </xf>
    <xf numFmtId="0" fontId="32" fillId="0" borderId="39" xfId="0" applyFont="1" applyFill="1" applyBorder="1" applyAlignment="1" applyProtection="1">
      <alignment horizontal="center" vertical="center" wrapText="1"/>
    </xf>
    <xf numFmtId="0" fontId="32" fillId="0" borderId="40"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32" fillId="0" borderId="31" xfId="0" applyFont="1" applyFill="1" applyBorder="1" applyAlignment="1" applyProtection="1">
      <alignment horizontal="left" vertical="center" wrapText="1"/>
    </xf>
    <xf numFmtId="0" fontId="32" fillId="0" borderId="42" xfId="0" applyFont="1" applyFill="1" applyBorder="1" applyAlignment="1" applyProtection="1">
      <alignment horizontal="center" vertical="center" wrapText="1"/>
    </xf>
    <xf numFmtId="0" fontId="32" fillId="0" borderId="43" xfId="0" applyFont="1" applyFill="1" applyBorder="1" applyAlignment="1" applyProtection="1">
      <alignment horizontal="center" vertical="center" wrapText="1"/>
    </xf>
    <xf numFmtId="0" fontId="32" fillId="0" borderId="44" xfId="0" applyFont="1" applyFill="1" applyBorder="1" applyAlignment="1" applyProtection="1">
      <alignment horizontal="left" vertical="center" wrapText="1"/>
    </xf>
    <xf numFmtId="0" fontId="32" fillId="0" borderId="42" xfId="0" applyFont="1" applyFill="1" applyBorder="1" applyAlignment="1" applyProtection="1">
      <alignment horizontal="left" vertical="center" wrapText="1"/>
    </xf>
    <xf numFmtId="0" fontId="0" fillId="0" borderId="7" xfId="0" applyFill="1" applyBorder="1" applyAlignment="1" applyProtection="1">
      <alignment vertical="center"/>
    </xf>
    <xf numFmtId="176" fontId="8" fillId="0" borderId="21" xfId="0" applyNumberFormat="1"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32" fillId="0" borderId="26" xfId="0" applyFont="1" applyFill="1" applyBorder="1" applyAlignment="1" applyProtection="1">
      <alignment horizontal="left" vertical="center" wrapText="1"/>
    </xf>
    <xf numFmtId="0" fontId="32" fillId="0" borderId="26" xfId="0" applyFont="1" applyFill="1" applyBorder="1" applyAlignment="1" applyProtection="1">
      <alignment horizontal="center" vertical="center" wrapText="1"/>
    </xf>
    <xf numFmtId="0" fontId="32" fillId="0" borderId="46" xfId="0" applyFont="1" applyFill="1" applyBorder="1" applyAlignment="1" applyProtection="1">
      <alignment horizontal="center" vertical="center" wrapText="1"/>
    </xf>
    <xf numFmtId="0" fontId="32" fillId="0" borderId="0" xfId="0" applyFont="1" applyFill="1" applyAlignment="1" applyProtection="1">
      <alignment horizontal="centerContinuous" vertical="center" wrapText="1"/>
    </xf>
    <xf numFmtId="0" fontId="10" fillId="0" borderId="0" xfId="0" applyFont="1" applyFill="1" applyAlignment="1" applyProtection="1">
      <alignment horizontal="centerContinuous" vertical="center" wrapText="1"/>
    </xf>
    <xf numFmtId="0" fontId="7" fillId="10" borderId="0" xfId="0" applyFont="1" applyFill="1" applyAlignment="1">
      <alignment vertical="top" textRotation="255" wrapText="1"/>
    </xf>
    <xf numFmtId="0" fontId="32" fillId="0" borderId="67"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0" fontId="32" fillId="0" borderId="68" xfId="0" applyFont="1" applyFill="1" applyBorder="1" applyAlignment="1" applyProtection="1">
      <alignment horizontal="center" vertical="center" wrapText="1"/>
    </xf>
    <xf numFmtId="0" fontId="45" fillId="10" borderId="0" xfId="0" applyFont="1" applyFill="1" applyAlignment="1">
      <alignment vertical="top" textRotation="255" wrapText="1"/>
    </xf>
    <xf numFmtId="0" fontId="46" fillId="0" borderId="0" xfId="0" applyFont="1" applyProtection="1">
      <alignment vertical="center"/>
    </xf>
    <xf numFmtId="0" fontId="46" fillId="0" borderId="0" xfId="0" applyFont="1" applyAlignment="1" applyProtection="1">
      <alignment vertical="center"/>
    </xf>
    <xf numFmtId="0" fontId="9" fillId="0" borderId="0" xfId="0" applyFont="1" applyFill="1" applyBorder="1" applyAlignment="1" applyProtection="1">
      <alignment horizontal="center" vertical="center"/>
    </xf>
    <xf numFmtId="0" fontId="0" fillId="0" borderId="0" xfId="0" applyAlignment="1">
      <alignment vertical="center"/>
    </xf>
    <xf numFmtId="0" fontId="48" fillId="0" borderId="35" xfId="0" applyFont="1" applyFill="1" applyBorder="1" applyAlignment="1" applyProtection="1">
      <alignment horizontal="right" vertical="center" wrapText="1"/>
    </xf>
    <xf numFmtId="0" fontId="47"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1" fillId="0" borderId="0" xfId="0" applyFont="1" applyFill="1" applyAlignment="1" applyProtection="1">
      <alignment horizontal="center" vertical="top" textRotation="255" wrapText="1"/>
    </xf>
    <xf numFmtId="0" fontId="11" fillId="0" borderId="0" xfId="0" applyFont="1" applyFill="1" applyBorder="1" applyAlignment="1" applyProtection="1">
      <alignment horizontal="center" vertical="center"/>
    </xf>
    <xf numFmtId="176" fontId="29" fillId="0" borderId="0" xfId="0" applyNumberFormat="1" applyFont="1" applyFill="1" applyBorder="1" applyAlignment="1" applyProtection="1">
      <alignment horizontal="right" vertical="center" shrinkToFit="1"/>
    </xf>
    <xf numFmtId="0" fontId="9" fillId="0" borderId="0" xfId="0" applyFont="1" applyFill="1" applyAlignment="1" applyProtection="1">
      <alignment horizontal="left"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176" fontId="29" fillId="0" borderId="0" xfId="0" applyNumberFormat="1" applyFont="1" applyFill="1" applyBorder="1" applyAlignment="1" applyProtection="1">
      <alignment horizontal="center" vertical="center" wrapText="1"/>
    </xf>
    <xf numFmtId="0" fontId="18" fillId="0" borderId="70" xfId="0" applyFont="1" applyFill="1" applyBorder="1" applyAlignment="1" applyProtection="1">
      <alignment horizontal="left" vertical="center" wrapText="1"/>
    </xf>
    <xf numFmtId="0" fontId="8" fillId="0" borderId="31" xfId="0" applyFont="1" applyBorder="1" applyAlignment="1">
      <alignment vertical="center"/>
    </xf>
    <xf numFmtId="0" fontId="16" fillId="0" borderId="71" xfId="0" applyFont="1" applyFill="1" applyBorder="1" applyAlignment="1" applyProtection="1">
      <alignment horizontal="left" vertical="center" wrapText="1"/>
    </xf>
    <xf numFmtId="0" fontId="0" fillId="0" borderId="42" xfId="0"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10" fillId="0" borderId="13"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13"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52" xfId="0" applyFill="1" applyBorder="1" applyAlignment="1" applyProtection="1">
      <alignment horizontal="center" vertical="center"/>
    </xf>
    <xf numFmtId="0" fontId="0" fillId="0" borderId="53" xfId="0" applyFill="1" applyBorder="1" applyAlignment="1" applyProtection="1">
      <alignment horizontal="center" vertical="center"/>
    </xf>
    <xf numFmtId="0" fontId="10" fillId="0" borderId="0" xfId="0" applyFont="1" applyFill="1" applyAlignment="1" applyProtection="1">
      <alignment horizontal="left" vertical="top" wrapText="1"/>
    </xf>
    <xf numFmtId="0" fontId="16" fillId="0" borderId="0"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38" fillId="0" borderId="7" xfId="0" applyFont="1" applyFill="1" applyBorder="1" applyAlignment="1" applyProtection="1">
      <alignment horizontal="right" vertical="center"/>
    </xf>
    <xf numFmtId="0" fontId="38" fillId="0" borderId="17" xfId="0" applyFont="1" applyFill="1" applyBorder="1" applyAlignment="1" applyProtection="1">
      <alignment horizontal="right" vertical="center"/>
    </xf>
    <xf numFmtId="0" fontId="10" fillId="0" borderId="6"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xf>
    <xf numFmtId="0" fontId="16" fillId="0" borderId="0" xfId="0" applyFont="1" applyFill="1" applyAlignment="1" applyProtection="1">
      <alignment horizontal="left" vertical="top" wrapText="1"/>
    </xf>
    <xf numFmtId="176" fontId="8" fillId="0" borderId="0" xfId="0" applyNumberFormat="1" applyFont="1" applyFill="1" applyBorder="1" applyAlignment="1" applyProtection="1">
      <alignment horizontal="left" vertical="center" wrapText="1"/>
    </xf>
    <xf numFmtId="0" fontId="14" fillId="0" borderId="0" xfId="0" applyFont="1" applyFill="1" applyAlignment="1" applyProtection="1">
      <alignment vertical="center" wrapText="1"/>
    </xf>
    <xf numFmtId="0" fontId="0" fillId="0" borderId="0" xfId="0" applyAlignment="1">
      <alignment vertical="center"/>
    </xf>
    <xf numFmtId="0" fontId="1" fillId="0" borderId="0" xfId="0" applyFont="1" applyFill="1" applyBorder="1" applyAlignment="1" applyProtection="1">
      <alignment horizontal="center"/>
    </xf>
    <xf numFmtId="0" fontId="14" fillId="0" borderId="0" xfId="0" applyFont="1" applyFill="1" applyAlignment="1" applyProtection="1">
      <alignment horizontal="left" vertical="top"/>
    </xf>
    <xf numFmtId="0" fontId="12" fillId="2" borderId="0" xfId="0" applyFont="1" applyFill="1" applyAlignment="1" applyProtection="1">
      <alignment horizontal="center" vertical="center"/>
    </xf>
    <xf numFmtId="0" fontId="1" fillId="0" borderId="0" xfId="0" applyFont="1" applyFill="1" applyBorder="1" applyAlignment="1" applyProtection="1">
      <alignment horizontal="center" vertical="center"/>
    </xf>
    <xf numFmtId="0" fontId="15" fillId="0" borderId="57" xfId="0" applyFont="1" applyFill="1" applyBorder="1" applyAlignment="1" applyProtection="1">
      <alignment horizontal="center" vertical="top" textRotation="255" wrapText="1"/>
    </xf>
    <xf numFmtId="0" fontId="15" fillId="0" borderId="58" xfId="0" applyFont="1" applyFill="1" applyBorder="1" applyAlignment="1" applyProtection="1">
      <alignment horizontal="center" vertical="top" textRotation="255" wrapText="1"/>
    </xf>
    <xf numFmtId="0" fontId="15" fillId="0" borderId="59" xfId="0" applyFont="1" applyFill="1" applyBorder="1" applyAlignment="1" applyProtection="1">
      <alignment horizontal="center" vertical="top" textRotation="255" wrapText="1"/>
    </xf>
    <xf numFmtId="0" fontId="18" fillId="0" borderId="0" xfId="0" applyFont="1" applyFill="1" applyAlignment="1" applyProtection="1">
      <alignment horizontal="left" vertical="center" wrapText="1"/>
    </xf>
    <xf numFmtId="49" fontId="5" fillId="0" borderId="63" xfId="1" applyNumberFormat="1" applyFont="1" applyFill="1" applyBorder="1" applyAlignment="1" applyProtection="1">
      <alignment horizontal="left" vertical="center"/>
      <protection locked="0"/>
    </xf>
    <xf numFmtId="49" fontId="20" fillId="0" borderId="64" xfId="0" applyNumberFormat="1" applyFont="1" applyFill="1" applyBorder="1" applyAlignment="1" applyProtection="1">
      <alignment horizontal="left" vertical="center"/>
      <protection locked="0"/>
    </xf>
    <xf numFmtId="49" fontId="20" fillId="0" borderId="65" xfId="0" applyNumberFormat="1"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xf>
    <xf numFmtId="0" fontId="18" fillId="0" borderId="2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0" fontId="0" fillId="0" borderId="0" xfId="0" applyFill="1" applyAlignment="1" applyProtection="1">
      <alignment horizontal="center" vertical="top" textRotation="255" wrapText="1"/>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left" vertical="top" wrapText="1" indent="1"/>
    </xf>
    <xf numFmtId="0" fontId="17" fillId="0" borderId="0" xfId="0" applyFont="1" applyFill="1" applyBorder="1" applyAlignment="1" applyProtection="1">
      <alignment horizontal="left" vertical="top" wrapText="1" indent="1"/>
    </xf>
    <xf numFmtId="0" fontId="18" fillId="0" borderId="0" xfId="0" applyFont="1" applyFill="1" applyAlignment="1" applyProtection="1">
      <alignment horizontal="left" vertical="center" wrapText="1" indent="1"/>
    </xf>
    <xf numFmtId="0" fontId="10" fillId="0" borderId="6" xfId="0" applyFont="1" applyFill="1" applyBorder="1" applyAlignment="1" applyProtection="1">
      <alignment horizontal="left" vertical="center"/>
    </xf>
    <xf numFmtId="0" fontId="14" fillId="0" borderId="56" xfId="0" applyFont="1" applyFill="1" applyBorder="1" applyProtection="1">
      <alignment vertical="center"/>
    </xf>
    <xf numFmtId="0" fontId="14" fillId="0" borderId="0" xfId="0" applyFont="1" applyFill="1" applyAlignment="1" applyProtection="1">
      <alignment horizontal="left" vertical="center" wrapText="1" indent="1"/>
    </xf>
    <xf numFmtId="0" fontId="0" fillId="0" borderId="0" xfId="0" applyAlignment="1">
      <alignment vertical="center" wrapText="1"/>
    </xf>
    <xf numFmtId="0" fontId="32" fillId="0" borderId="69" xfId="0" applyFont="1" applyFill="1" applyBorder="1" applyAlignment="1" applyProtection="1">
      <alignment horizontal="left" vertical="center" wrapText="1"/>
    </xf>
    <xf numFmtId="0" fontId="0" fillId="0" borderId="50" xfId="0" applyBorder="1" applyAlignment="1">
      <alignment vertical="center"/>
    </xf>
    <xf numFmtId="0" fontId="31" fillId="0" borderId="0" xfId="0" applyFont="1" applyFill="1" applyAlignment="1" applyProtection="1">
      <alignment horizontal="center" vertical="center"/>
    </xf>
    <xf numFmtId="0" fontId="20" fillId="0" borderId="54" xfId="0" applyFont="1" applyFill="1" applyBorder="1" applyAlignment="1" applyProtection="1">
      <alignment horizontal="left" vertical="center"/>
      <protection locked="0"/>
    </xf>
    <xf numFmtId="0" fontId="20" fillId="0" borderId="21" xfId="0" applyFont="1" applyFill="1" applyBorder="1" applyAlignment="1" applyProtection="1">
      <alignment horizontal="left" vertical="center"/>
      <protection locked="0"/>
    </xf>
    <xf numFmtId="0" fontId="20" fillId="0" borderId="55" xfId="0" applyFont="1" applyFill="1" applyBorder="1" applyAlignment="1" applyProtection="1">
      <alignment horizontal="left" vertical="center"/>
      <protection locked="0"/>
    </xf>
    <xf numFmtId="0" fontId="20" fillId="0" borderId="24"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0" fillId="0" borderId="25" xfId="0" applyFont="1" applyFill="1" applyBorder="1" applyAlignment="1" applyProtection="1">
      <alignment horizontal="left" vertical="center"/>
      <protection locked="0"/>
    </xf>
    <xf numFmtId="0" fontId="14" fillId="0" borderId="0" xfId="0" applyFont="1" applyFill="1" applyAlignment="1" applyProtection="1">
      <alignment horizontal="left" vertical="center" wrapText="1"/>
    </xf>
    <xf numFmtId="0" fontId="22" fillId="0" borderId="0" xfId="0" quotePrefix="1" applyFont="1" applyFill="1" applyAlignment="1" applyProtection="1">
      <alignment horizontal="center" vertical="center"/>
    </xf>
    <xf numFmtId="0" fontId="20" fillId="0" borderId="0" xfId="0" applyFont="1" applyFill="1" applyBorder="1" applyAlignment="1" applyProtection="1">
      <alignment horizontal="left" vertical="center" wrapText="1"/>
    </xf>
    <xf numFmtId="0" fontId="18" fillId="0" borderId="9"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6" fillId="0" borderId="0" xfId="0" applyFont="1" applyFill="1" applyAlignment="1" applyProtection="1">
      <alignment horizontal="left" vertical="center"/>
    </xf>
    <xf numFmtId="0" fontId="20" fillId="0" borderId="63" xfId="0" applyFont="1" applyFill="1" applyBorder="1" applyAlignment="1" applyProtection="1">
      <alignment horizontal="left" vertical="center"/>
      <protection locked="0"/>
    </xf>
    <xf numFmtId="0" fontId="20" fillId="0" borderId="64" xfId="0" applyFont="1" applyFill="1" applyBorder="1" applyAlignment="1" applyProtection="1">
      <alignment horizontal="left" vertical="center"/>
      <protection locked="0"/>
    </xf>
    <xf numFmtId="0" fontId="20" fillId="0" borderId="65" xfId="0" applyFont="1" applyFill="1" applyBorder="1" applyAlignment="1" applyProtection="1">
      <alignment horizontal="left" vertical="center"/>
      <protection locked="0"/>
    </xf>
    <xf numFmtId="0" fontId="49" fillId="0" borderId="35"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50" fillId="0" borderId="0" xfId="1" applyFont="1" applyAlignment="1" applyProtection="1">
      <alignment vertical="center"/>
      <protection locked="0"/>
    </xf>
    <xf numFmtId="0" fontId="49" fillId="0" borderId="0" xfId="0" applyFont="1" applyProtection="1">
      <alignment vertical="center"/>
      <protection locked="0"/>
    </xf>
    <xf numFmtId="0" fontId="14" fillId="0" borderId="0" xfId="0" applyFont="1" applyFill="1" applyAlignment="1" applyProtection="1">
      <alignment horizontal="left" wrapText="1" indent="1"/>
    </xf>
    <xf numFmtId="0" fontId="17" fillId="0" borderId="0" xfId="0" applyFont="1" applyFill="1" applyAlignment="1" applyProtection="1">
      <alignment horizontal="left" wrapText="1" indent="1"/>
    </xf>
    <xf numFmtId="0" fontId="36" fillId="0" borderId="0" xfId="0" applyFont="1" applyFill="1" applyBorder="1" applyAlignment="1" applyProtection="1">
      <alignment horizontal="right" vertical="center" indent="1"/>
    </xf>
    <xf numFmtId="0" fontId="20" fillId="0" borderId="61" xfId="0" applyFont="1" applyFill="1" applyBorder="1" applyAlignment="1" applyProtection="1">
      <alignment horizontal="left" vertical="center"/>
      <protection locked="0"/>
    </xf>
    <xf numFmtId="0" fontId="20" fillId="0" borderId="62" xfId="0" applyFont="1" applyFill="1" applyBorder="1" applyAlignment="1" applyProtection="1">
      <alignment horizontal="left" vertical="center"/>
      <protection locked="0"/>
    </xf>
    <xf numFmtId="0" fontId="0" fillId="0" borderId="51" xfId="0" applyFill="1" applyBorder="1" applyAlignment="1" applyProtection="1">
      <alignment horizontal="left" vertical="center" wrapText="1"/>
    </xf>
    <xf numFmtId="0" fontId="0" fillId="0" borderId="52" xfId="0" applyFill="1" applyBorder="1" applyAlignment="1" applyProtection="1">
      <alignment horizontal="left" vertical="center" wrapText="1"/>
    </xf>
    <xf numFmtId="0" fontId="0" fillId="0" borderId="53" xfId="0" applyFill="1" applyBorder="1" applyAlignment="1" applyProtection="1">
      <alignment horizontal="left" vertical="center" wrapText="1"/>
    </xf>
    <xf numFmtId="0" fontId="17" fillId="0" borderId="0" xfId="0" applyFont="1" applyFill="1" applyAlignment="1" applyProtection="1">
      <alignment horizontal="left" vertical="center" wrapText="1" indent="1"/>
    </xf>
    <xf numFmtId="0" fontId="14" fillId="0" borderId="6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1" fillId="0" borderId="0" xfId="0" applyFont="1" applyFill="1" applyAlignment="1" applyProtection="1">
      <alignment horizontal="left" vertical="center" wrapText="1"/>
    </xf>
    <xf numFmtId="0" fontId="11" fillId="0" borderId="0" xfId="0" applyFont="1" applyFill="1" applyAlignment="1" applyProtection="1">
      <alignment horizontal="left" vertical="center"/>
    </xf>
    <xf numFmtId="0" fontId="14" fillId="0" borderId="47" xfId="0" applyFont="1" applyFill="1" applyBorder="1" applyAlignment="1" applyProtection="1">
      <alignment horizontal="left" vertical="top" wrapText="1"/>
      <protection locked="0"/>
    </xf>
    <xf numFmtId="0" fontId="14" fillId="0" borderId="48" xfId="0" applyFont="1" applyFill="1" applyBorder="1" applyAlignment="1" applyProtection="1">
      <alignment horizontal="left" vertical="top" wrapText="1"/>
      <protection locked="0"/>
    </xf>
    <xf numFmtId="0" fontId="14" fillId="0" borderId="49" xfId="0" applyFont="1" applyFill="1" applyBorder="1" applyAlignment="1" applyProtection="1">
      <alignment horizontal="left" vertical="top" wrapText="1"/>
      <protection locked="0"/>
    </xf>
    <xf numFmtId="0" fontId="20" fillId="0" borderId="0" xfId="0" applyFont="1" applyFill="1" applyAlignment="1" applyProtection="1">
      <alignment horizontal="left" vertical="center" wrapText="1"/>
    </xf>
    <xf numFmtId="0" fontId="19" fillId="0" borderId="0" xfId="0" applyFont="1" applyFill="1" applyAlignment="1" applyProtection="1">
      <alignment horizontal="left" vertical="center" wrapText="1"/>
    </xf>
    <xf numFmtId="176" fontId="29" fillId="0" borderId="0" xfId="0" applyNumberFormat="1" applyFont="1" applyFill="1" applyBorder="1" applyAlignment="1" applyProtection="1">
      <alignment horizontal="center" vertical="center" shrinkToFit="1"/>
    </xf>
    <xf numFmtId="0" fontId="9" fillId="0" borderId="66" xfId="0" applyFont="1" applyFill="1" applyBorder="1" applyAlignment="1" applyProtection="1">
      <alignment horizontal="left" vertical="center"/>
    </xf>
    <xf numFmtId="0" fontId="43" fillId="2" borderId="0" xfId="0" applyFont="1" applyFill="1" applyAlignment="1" applyProtection="1">
      <alignment horizontal="center" vertical="center"/>
    </xf>
    <xf numFmtId="0" fontId="28" fillId="0" borderId="47" xfId="0" applyFont="1" applyFill="1" applyBorder="1" applyAlignment="1" applyProtection="1">
      <alignment horizontal="center" vertical="center" shrinkToFit="1"/>
    </xf>
    <xf numFmtId="0" fontId="28" fillId="0" borderId="48" xfId="0" applyFont="1" applyFill="1" applyBorder="1" applyAlignment="1" applyProtection="1">
      <alignment horizontal="center" vertical="center" shrinkToFit="1"/>
    </xf>
    <xf numFmtId="0" fontId="28" fillId="0" borderId="49" xfId="0" applyFont="1" applyFill="1" applyBorder="1" applyAlignment="1" applyProtection="1">
      <alignment horizontal="center" vertical="center" shrinkToFit="1"/>
    </xf>
    <xf numFmtId="0" fontId="0" fillId="0" borderId="0" xfId="0" applyAlignment="1">
      <alignment horizontal="center" vertical="center"/>
    </xf>
  </cellXfs>
  <cellStyles count="2">
    <cellStyle name="ハイパーリンク" xfId="1" builtinId="8"/>
    <cellStyle name="標準" xfId="0" builtinId="0"/>
  </cellStyles>
  <dxfs count="62">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9"/>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1"/>
        </patternFill>
      </fill>
    </dxf>
    <dxf>
      <font>
        <b/>
        <i val="0"/>
        <condense val="0"/>
        <extend val="0"/>
        <color indexed="9"/>
      </font>
      <fill>
        <patternFill>
          <bgColor indexed="10"/>
        </patternFill>
      </fill>
    </dxf>
    <dxf>
      <fill>
        <patternFill>
          <bgColor indexed="43"/>
        </patternFill>
      </fill>
    </dxf>
    <dxf>
      <fill>
        <patternFill>
          <bgColor indexed="43"/>
        </patternFill>
      </fill>
    </dxf>
    <dxf>
      <font>
        <b/>
        <i val="0"/>
        <condense val="0"/>
        <extend val="0"/>
        <color indexed="9"/>
      </font>
      <fill>
        <patternFill>
          <bgColor indexed="10"/>
        </patternFill>
      </fill>
    </dxf>
    <dxf>
      <fill>
        <patternFill>
          <bgColor indexed="41"/>
        </patternFill>
      </fill>
    </dxf>
    <dxf>
      <fill>
        <patternFill>
          <bgColor indexed="43"/>
        </patternFill>
      </fill>
    </dxf>
    <dxf>
      <font>
        <b/>
        <i val="0"/>
        <condense val="0"/>
        <extend val="0"/>
        <color indexed="9"/>
      </font>
      <fill>
        <patternFill>
          <bgColor indexed="10"/>
        </patternFill>
      </fill>
    </dxf>
    <dxf>
      <fill>
        <patternFill>
          <bgColor indexed="41"/>
        </patternFill>
      </fill>
    </dxf>
    <dxf>
      <fill>
        <patternFill>
          <bgColor indexed="43"/>
        </patternFill>
      </fill>
    </dxf>
    <dxf>
      <font>
        <b/>
        <i val="0"/>
        <condense val="0"/>
        <extend val="0"/>
        <color indexed="9"/>
      </font>
      <fill>
        <patternFill>
          <bgColor indexed="10"/>
        </patternFill>
      </fill>
    </dxf>
    <dxf>
      <fill>
        <patternFill>
          <bgColor indexed="41"/>
        </patternFill>
      </fill>
    </dxf>
    <dxf>
      <fill>
        <patternFill>
          <bgColor indexed="43"/>
        </patternFill>
      </fill>
    </dxf>
    <dxf>
      <font>
        <b/>
        <i val="0"/>
        <condense val="0"/>
        <extend val="0"/>
        <color indexed="9"/>
      </font>
      <fill>
        <patternFill>
          <bgColor indexed="10"/>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196" lockText="1" noThreeD="1"/>
</file>

<file path=xl/ctrlProps/ctrlProp10.xml><?xml version="1.0" encoding="utf-8"?>
<formControlPr xmlns="http://schemas.microsoft.com/office/spreadsheetml/2009/9/main" objectType="CheckBox" fmlaLink="$AA$196" lockText="1" noThreeD="1"/>
</file>

<file path=xl/ctrlProps/ctrlProp11.xml><?xml version="1.0" encoding="utf-8"?>
<formControlPr xmlns="http://schemas.microsoft.com/office/spreadsheetml/2009/9/main" objectType="CheckBox" fmlaLink="$AB$196" lockText="1" noThreeD="1"/>
</file>

<file path=xl/ctrlProps/ctrlProp2.xml><?xml version="1.0" encoding="utf-8"?>
<formControlPr xmlns="http://schemas.microsoft.com/office/spreadsheetml/2009/9/main" objectType="CheckBox" fmlaLink="$S$196" lockText="1" noThreeD="1"/>
</file>

<file path=xl/ctrlProps/ctrlProp3.xml><?xml version="1.0" encoding="utf-8"?>
<formControlPr xmlns="http://schemas.microsoft.com/office/spreadsheetml/2009/9/main" objectType="CheckBox" fmlaLink="$T$196" lockText="1" noThreeD="1"/>
</file>

<file path=xl/ctrlProps/ctrlProp4.xml><?xml version="1.0" encoding="utf-8"?>
<formControlPr xmlns="http://schemas.microsoft.com/office/spreadsheetml/2009/9/main" objectType="CheckBox" fmlaLink="$U$196" lockText="1" noThreeD="1"/>
</file>

<file path=xl/ctrlProps/ctrlProp5.xml><?xml version="1.0" encoding="utf-8"?>
<formControlPr xmlns="http://schemas.microsoft.com/office/spreadsheetml/2009/9/main" objectType="CheckBox" fmlaLink="$V$196" lockText="1" noThreeD="1"/>
</file>

<file path=xl/ctrlProps/ctrlProp6.xml><?xml version="1.0" encoding="utf-8"?>
<formControlPr xmlns="http://schemas.microsoft.com/office/spreadsheetml/2009/9/main" objectType="CheckBox" fmlaLink="$W$196" lockText="1" noThreeD="1"/>
</file>

<file path=xl/ctrlProps/ctrlProp7.xml><?xml version="1.0" encoding="utf-8"?>
<formControlPr xmlns="http://schemas.microsoft.com/office/spreadsheetml/2009/9/main" objectType="CheckBox" fmlaLink="$X$196" lockText="1" noThreeD="1"/>
</file>

<file path=xl/ctrlProps/ctrlProp8.xml><?xml version="1.0" encoding="utf-8"?>
<formControlPr xmlns="http://schemas.microsoft.com/office/spreadsheetml/2009/9/main" objectType="CheckBox" fmlaLink="$Y$196" lockText="1" noThreeD="1"/>
</file>

<file path=xl/ctrlProps/ctrlProp9.xml><?xml version="1.0" encoding="utf-8"?>
<formControlPr xmlns="http://schemas.microsoft.com/office/spreadsheetml/2009/9/main" objectType="CheckBox" fmlaLink="$Z$196" lockText="1" noThreeD="1"/>
</file>

<file path=xl/drawings/drawing1.xml><?xml version="1.0" encoding="utf-8"?>
<xdr:wsDr xmlns:xdr="http://schemas.openxmlformats.org/drawingml/2006/spreadsheetDrawing" xmlns:a="http://schemas.openxmlformats.org/drawingml/2006/main">
  <xdr:twoCellAnchor>
    <xdr:from>
      <xdr:col>1</xdr:col>
      <xdr:colOff>781050</xdr:colOff>
      <xdr:row>144</xdr:row>
      <xdr:rowOff>257175</xdr:rowOff>
    </xdr:from>
    <xdr:to>
      <xdr:col>2</xdr:col>
      <xdr:colOff>828675</xdr:colOff>
      <xdr:row>148</xdr:row>
      <xdr:rowOff>209550</xdr:rowOff>
    </xdr:to>
    <xdr:sp macro="" textlink="">
      <xdr:nvSpPr>
        <xdr:cNvPr id="1027" name="Rectangle 3"/>
        <xdr:cNvSpPr>
          <a:spLocks noChangeArrowheads="1"/>
        </xdr:cNvSpPr>
      </xdr:nvSpPr>
      <xdr:spPr bwMode="auto">
        <a:xfrm>
          <a:off x="1276350" y="34051875"/>
          <a:ext cx="1685925" cy="1095375"/>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日額支給の場合は時給に換算して下さい。</a:t>
          </a:r>
          <a:endParaRPr lang="ja-JP" altLang="en-US" sz="10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en-US" altLang="ja-JP" sz="900" b="0" i="0" u="none" strike="noStrike" baseline="0">
              <a:solidFill>
                <a:srgbClr val="000000"/>
              </a:solidFill>
              <a:latin typeface="ＭＳ Ｐ明朝"/>
              <a:ea typeface="ＭＳ Ｐ明朝"/>
            </a:rPr>
            <a:t>※①</a:t>
          </a:r>
          <a:r>
            <a:rPr lang="ja-JP" altLang="en-US" sz="900" b="0" i="0" u="none" strike="noStrike" baseline="0">
              <a:solidFill>
                <a:srgbClr val="000000"/>
              </a:solidFill>
              <a:latin typeface="ＭＳ Ｐ明朝"/>
              <a:ea typeface="ＭＳ Ｐ明朝"/>
            </a:rPr>
            <a:t>～⑥の合計人数は、「Ａ．日額または時給」の人数と合うようにご記入下さい。</a:t>
          </a:r>
        </a:p>
      </xdr:txBody>
    </xdr:sp>
    <xdr:clientData/>
  </xdr:twoCellAnchor>
  <xdr:twoCellAnchor>
    <xdr:from>
      <xdr:col>1</xdr:col>
      <xdr:colOff>685800</xdr:colOff>
      <xdr:row>158</xdr:row>
      <xdr:rowOff>276225</xdr:rowOff>
    </xdr:from>
    <xdr:to>
      <xdr:col>2</xdr:col>
      <xdr:colOff>723900</xdr:colOff>
      <xdr:row>161</xdr:row>
      <xdr:rowOff>190500</xdr:rowOff>
    </xdr:to>
    <xdr:sp macro="" textlink="">
      <xdr:nvSpPr>
        <xdr:cNvPr id="1028" name="Rectangle 4"/>
        <xdr:cNvSpPr>
          <a:spLocks noChangeArrowheads="1"/>
        </xdr:cNvSpPr>
      </xdr:nvSpPr>
      <xdr:spPr bwMode="auto">
        <a:xfrm>
          <a:off x="1181100" y="38109525"/>
          <a:ext cx="1676400" cy="48577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明朝"/>
              <a:ea typeface="ＭＳ Ｐ明朝"/>
            </a:rPr>
            <a:t>※①</a:t>
          </a:r>
          <a:r>
            <a:rPr lang="ja-JP" altLang="en-US" sz="900" b="0" i="0" u="none" strike="noStrike" baseline="0">
              <a:solidFill>
                <a:srgbClr val="000000"/>
              </a:solidFill>
              <a:latin typeface="ＭＳ Ｐ明朝"/>
              <a:ea typeface="ＭＳ Ｐ明朝"/>
            </a:rPr>
            <a:t>～⑧の合計人数は、「</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月給」の人数と合うようにご記入下さい。</a:t>
          </a:r>
        </a:p>
      </xdr:txBody>
    </xdr:sp>
    <xdr:clientData/>
  </xdr:twoCellAnchor>
  <xdr:twoCellAnchor>
    <xdr:from>
      <xdr:col>0</xdr:col>
      <xdr:colOff>161925</xdr:colOff>
      <xdr:row>140</xdr:row>
      <xdr:rowOff>28575</xdr:rowOff>
    </xdr:from>
    <xdr:to>
      <xdr:col>0</xdr:col>
      <xdr:colOff>476250</xdr:colOff>
      <xdr:row>140</xdr:row>
      <xdr:rowOff>323850</xdr:rowOff>
    </xdr:to>
    <xdr:sp macro="" textlink="">
      <xdr:nvSpPr>
        <xdr:cNvPr id="1995" name="AutoShape 22" descr="70%"/>
        <xdr:cNvSpPr>
          <a:spLocks noChangeArrowheads="1"/>
        </xdr:cNvSpPr>
      </xdr:nvSpPr>
      <xdr:spPr bwMode="auto">
        <a:xfrm>
          <a:off x="161925" y="32804100"/>
          <a:ext cx="314325" cy="257175"/>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pattFill prst="pct70">
          <a:fgClr>
            <a:srgbClr val="000000"/>
          </a:fgClr>
          <a:bgClr>
            <a:srgbClr val="FFFFFF"/>
          </a:bgClr>
        </a:pattFill>
        <a:ln w="9525">
          <a:solidFill>
            <a:srgbClr val="000000"/>
          </a:solidFill>
          <a:miter lim="800000"/>
          <a:headEnd/>
          <a:tailEnd/>
        </a:ln>
      </xdr:spPr>
    </xdr:sp>
    <xdr:clientData/>
  </xdr:twoCellAnchor>
  <xdr:twoCellAnchor>
    <xdr:from>
      <xdr:col>0</xdr:col>
      <xdr:colOff>133350</xdr:colOff>
      <xdr:row>152</xdr:row>
      <xdr:rowOff>9525</xdr:rowOff>
    </xdr:from>
    <xdr:to>
      <xdr:col>0</xdr:col>
      <xdr:colOff>447675</xdr:colOff>
      <xdr:row>153</xdr:row>
      <xdr:rowOff>9525</xdr:rowOff>
    </xdr:to>
    <xdr:sp macro="" textlink="">
      <xdr:nvSpPr>
        <xdr:cNvPr id="1996" name="AutoShape 27" descr="70%"/>
        <xdr:cNvSpPr>
          <a:spLocks noChangeArrowheads="1"/>
        </xdr:cNvSpPr>
      </xdr:nvSpPr>
      <xdr:spPr bwMode="auto">
        <a:xfrm rot="10913394" flipH="1">
          <a:off x="133350" y="35785425"/>
          <a:ext cx="314325" cy="28575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pattFill prst="pct70">
          <a:fgClr>
            <a:srgbClr val="000000"/>
          </a:fgClr>
          <a:bgClr>
            <a:srgbClr val="FFFFFF"/>
          </a:bgClr>
        </a:pattFill>
        <a:ln w="9525">
          <a:solidFill>
            <a:srgbClr val="000000"/>
          </a:solidFill>
          <a:miter lim="800000"/>
          <a:headEnd/>
          <a:tailEnd/>
        </a:ln>
      </xdr:spPr>
    </xdr:sp>
    <xdr:clientData/>
  </xdr:twoCellAnchor>
  <xdr:twoCellAnchor>
    <xdr:from>
      <xdr:col>2</xdr:col>
      <xdr:colOff>695325</xdr:colOff>
      <xdr:row>141</xdr:row>
      <xdr:rowOff>247650</xdr:rowOff>
    </xdr:from>
    <xdr:to>
      <xdr:col>3</xdr:col>
      <xdr:colOff>447675</xdr:colOff>
      <xdr:row>142</xdr:row>
      <xdr:rowOff>142875</xdr:rowOff>
    </xdr:to>
    <xdr:sp macro="" textlink="">
      <xdr:nvSpPr>
        <xdr:cNvPr id="1052" name="Rectangle 28"/>
        <xdr:cNvSpPr>
          <a:spLocks noChangeArrowheads="1"/>
        </xdr:cNvSpPr>
      </xdr:nvSpPr>
      <xdr:spPr bwMode="auto">
        <a:xfrm>
          <a:off x="2828925" y="33547050"/>
          <a:ext cx="600075" cy="180975"/>
        </a:xfrm>
        <a:prstGeom prst="rect">
          <a:avLst/>
        </a:prstGeom>
        <a:solidFill>
          <a:srgbClr val="000000"/>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FFFF"/>
              </a:solidFill>
              <a:latin typeface="ＭＳ Ｐゴシック"/>
              <a:ea typeface="ＭＳ Ｐゴシック"/>
            </a:rPr>
            <a:t>問６－</a:t>
          </a:r>
          <a:r>
            <a:rPr lang="en-US" altLang="ja-JP" sz="1100" b="1" i="0" u="none" strike="noStrike" baseline="0">
              <a:solidFill>
                <a:srgbClr val="FFFFFF"/>
              </a:solidFill>
              <a:latin typeface="ＭＳ Ｐゴシック"/>
              <a:ea typeface="ＭＳ Ｐゴシック"/>
            </a:rPr>
            <a:t>A</a:t>
          </a:r>
        </a:p>
      </xdr:txBody>
    </xdr:sp>
    <xdr:clientData/>
  </xdr:twoCellAnchor>
  <xdr:twoCellAnchor>
    <xdr:from>
      <xdr:col>2</xdr:col>
      <xdr:colOff>752475</xdr:colOff>
      <xdr:row>153</xdr:row>
      <xdr:rowOff>152400</xdr:rowOff>
    </xdr:from>
    <xdr:to>
      <xdr:col>3</xdr:col>
      <xdr:colOff>504825</xdr:colOff>
      <xdr:row>154</xdr:row>
      <xdr:rowOff>0</xdr:rowOff>
    </xdr:to>
    <xdr:sp macro="" textlink="">
      <xdr:nvSpPr>
        <xdr:cNvPr id="1053" name="Rectangle 29"/>
        <xdr:cNvSpPr>
          <a:spLocks noChangeArrowheads="1"/>
        </xdr:cNvSpPr>
      </xdr:nvSpPr>
      <xdr:spPr bwMode="auto">
        <a:xfrm>
          <a:off x="2886075" y="36452175"/>
          <a:ext cx="600075" cy="238125"/>
        </a:xfrm>
        <a:prstGeom prst="rect">
          <a:avLst/>
        </a:prstGeom>
        <a:solidFill>
          <a:srgbClr val="000000"/>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FFFF"/>
              </a:solidFill>
              <a:latin typeface="ＭＳ Ｐゴシック"/>
              <a:ea typeface="ＭＳ Ｐゴシック"/>
            </a:rPr>
            <a:t>問６－</a:t>
          </a:r>
          <a:r>
            <a:rPr lang="en-US" altLang="ja-JP" sz="1100" b="1" i="0" u="none" strike="noStrike" baseline="0">
              <a:solidFill>
                <a:srgbClr val="FFFFFF"/>
              </a:solidFill>
              <a:latin typeface="ＭＳ Ｐゴシック"/>
              <a:ea typeface="ＭＳ Ｐゴシック"/>
            </a:rPr>
            <a:t>B</a:t>
          </a:r>
        </a:p>
      </xdr:txBody>
    </xdr:sp>
    <xdr:clientData/>
  </xdr:twoCellAnchor>
  <xdr:twoCellAnchor>
    <xdr:from>
      <xdr:col>3</xdr:col>
      <xdr:colOff>276225</xdr:colOff>
      <xdr:row>140</xdr:row>
      <xdr:rowOff>47625</xdr:rowOff>
    </xdr:from>
    <xdr:to>
      <xdr:col>4</xdr:col>
      <xdr:colOff>28575</xdr:colOff>
      <xdr:row>141</xdr:row>
      <xdr:rowOff>228600</xdr:rowOff>
    </xdr:to>
    <xdr:sp macro="" textlink="">
      <xdr:nvSpPr>
        <xdr:cNvPr id="1999" name="AutoShape 35" descr="25%"/>
        <xdr:cNvSpPr>
          <a:spLocks noChangeArrowheads="1"/>
        </xdr:cNvSpPr>
      </xdr:nvSpPr>
      <xdr:spPr bwMode="auto">
        <a:xfrm rot="5400000">
          <a:off x="3309937" y="32770763"/>
          <a:ext cx="466725" cy="5715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pattFill prst="pct25">
          <a:fgClr>
            <a:srgbClr val="000000"/>
          </a:fgClr>
          <a:bgClr>
            <a:srgbClr val="FFFFFF"/>
          </a:bgClr>
        </a:pattFill>
        <a:ln w="9525">
          <a:solidFill>
            <a:srgbClr val="000000"/>
          </a:solidFill>
          <a:miter lim="800000"/>
          <a:headEnd/>
          <a:tailEnd/>
        </a:ln>
      </xdr:spPr>
    </xdr:sp>
    <xdr:clientData/>
  </xdr:twoCellAnchor>
  <xdr:twoCellAnchor>
    <xdr:from>
      <xdr:col>3</xdr:col>
      <xdr:colOff>180975</xdr:colOff>
      <xdr:row>152</xdr:row>
      <xdr:rowOff>19050</xdr:rowOff>
    </xdr:from>
    <xdr:to>
      <xdr:col>3</xdr:col>
      <xdr:colOff>752475</xdr:colOff>
      <xdr:row>153</xdr:row>
      <xdr:rowOff>123825</xdr:rowOff>
    </xdr:to>
    <xdr:sp macro="" textlink="">
      <xdr:nvSpPr>
        <xdr:cNvPr id="2000" name="AutoShape 36" descr="25%"/>
        <xdr:cNvSpPr>
          <a:spLocks noChangeArrowheads="1"/>
        </xdr:cNvSpPr>
      </xdr:nvSpPr>
      <xdr:spPr bwMode="auto">
        <a:xfrm rot="5400000">
          <a:off x="3252787" y="35704463"/>
          <a:ext cx="390525" cy="5715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pattFill prst="pct25">
          <a:fgClr>
            <a:srgbClr val="000000"/>
          </a:fgClr>
          <a:bgClr>
            <a:srgbClr val="FFFFFF"/>
          </a:bgClr>
        </a:pattFill>
        <a:ln w="9525">
          <a:solidFill>
            <a:srgbClr val="000000"/>
          </a:solidFill>
          <a:miter lim="800000"/>
          <a:headEnd/>
          <a:tailEnd/>
        </a:ln>
      </xdr:spPr>
    </xdr:sp>
    <xdr:clientData/>
  </xdr:twoCellAnchor>
  <xdr:twoCellAnchor>
    <xdr:from>
      <xdr:col>1</xdr:col>
      <xdr:colOff>1447800</xdr:colOff>
      <xdr:row>57</xdr:row>
      <xdr:rowOff>38100</xdr:rowOff>
    </xdr:from>
    <xdr:to>
      <xdr:col>5</xdr:col>
      <xdr:colOff>676275</xdr:colOff>
      <xdr:row>63</xdr:row>
      <xdr:rowOff>38100</xdr:rowOff>
    </xdr:to>
    <xdr:sp macro="" textlink="">
      <xdr:nvSpPr>
        <xdr:cNvPr id="2001" name="Rectangle 38"/>
        <xdr:cNvSpPr>
          <a:spLocks noChangeArrowheads="1"/>
        </xdr:cNvSpPr>
      </xdr:nvSpPr>
      <xdr:spPr bwMode="auto">
        <a:xfrm>
          <a:off x="1943100" y="11125200"/>
          <a:ext cx="2781300" cy="8286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314325</xdr:colOff>
      <xdr:row>108</xdr:row>
      <xdr:rowOff>0</xdr:rowOff>
    </xdr:from>
    <xdr:to>
      <xdr:col>4</xdr:col>
      <xdr:colOff>114299</xdr:colOff>
      <xdr:row>109</xdr:row>
      <xdr:rowOff>409575</xdr:rowOff>
    </xdr:to>
    <xdr:sp macro="" textlink="">
      <xdr:nvSpPr>
        <xdr:cNvPr id="1093" name="AutoShape 69"/>
        <xdr:cNvSpPr>
          <a:spLocks noChangeArrowheads="1"/>
        </xdr:cNvSpPr>
      </xdr:nvSpPr>
      <xdr:spPr bwMode="auto">
        <a:xfrm>
          <a:off x="314325" y="24517350"/>
          <a:ext cx="3600449" cy="847725"/>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＜備考＞</a:t>
          </a: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正規職員の週の勤務時間が</a:t>
          </a:r>
          <a:r>
            <a:rPr lang="en-US" altLang="ja-JP" sz="900" b="0" i="0" u="none" strike="noStrike" baseline="0">
              <a:solidFill>
                <a:srgbClr val="000000"/>
              </a:solidFill>
              <a:latin typeface="ＭＳ Ｐゴシック"/>
              <a:ea typeface="ＭＳ Ｐゴシック"/>
            </a:rPr>
            <a:t>38</a:t>
          </a:r>
          <a:r>
            <a:rPr lang="ja-JP" altLang="en-US" sz="900" b="0" i="0" u="none" strike="noStrike" baseline="0">
              <a:solidFill>
                <a:srgbClr val="000000"/>
              </a:solidFill>
              <a:latin typeface="ＭＳ Ｐゴシック"/>
              <a:ea typeface="ＭＳ Ｐゴシック"/>
            </a:rPr>
            <a:t>時間</a:t>
          </a: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分</a:t>
          </a:r>
          <a:r>
            <a:rPr lang="ja-JP" altLang="en-US" sz="900" b="0" i="0" u="none" strike="noStrike" baseline="0">
              <a:solidFill>
                <a:srgbClr val="000000"/>
              </a:solidFill>
              <a:latin typeface="ＭＳ Ｐ明朝"/>
              <a:ea typeface="ＭＳ Ｐ明朝"/>
            </a:rPr>
            <a:t>の場合、</a:t>
          </a:r>
        </a:p>
        <a:p>
          <a:pPr algn="l" rtl="0">
            <a:lnSpc>
              <a:spcPts val="1000"/>
            </a:lnSpc>
            <a:defRPr sz="1000"/>
          </a:pPr>
          <a:r>
            <a:rPr lang="ja-JP" altLang="en-US" sz="900" b="0" i="0" u="none" strike="noStrike" baseline="0">
              <a:solidFill>
                <a:srgbClr val="000000"/>
              </a:solidFill>
              <a:latin typeface="ＭＳ Ｐ明朝"/>
              <a:ea typeface="ＭＳ Ｐ明朝"/>
            </a:rPr>
            <a:t>　・正規職員の</a:t>
          </a:r>
          <a:r>
            <a:rPr lang="en-US" altLang="ja-JP" sz="900" b="0" i="0" u="none" strike="noStrike" baseline="0">
              <a:solidFill>
                <a:srgbClr val="000000"/>
              </a:solidFill>
              <a:latin typeface="ＭＳ Ｐ明朝"/>
              <a:ea typeface="ＭＳ Ｐ明朝"/>
            </a:rPr>
            <a:t>3/4</a:t>
          </a:r>
          <a:r>
            <a:rPr lang="ja-JP" altLang="en-US" sz="900" b="0" i="0" u="none" strike="noStrike" baseline="0">
              <a:solidFill>
                <a:srgbClr val="000000"/>
              </a:solidFill>
              <a:latin typeface="ＭＳ Ｐ明朝"/>
              <a:ea typeface="ＭＳ Ｐ明朝"/>
            </a:rPr>
            <a:t>以上は、</a:t>
          </a:r>
          <a:r>
            <a:rPr lang="en-US" altLang="ja-JP" sz="900" b="0" i="0" u="none" strike="noStrike" baseline="0">
              <a:solidFill>
                <a:srgbClr val="000000"/>
              </a:solidFill>
              <a:latin typeface="ＭＳ Ｐゴシック"/>
              <a:ea typeface="ＭＳ Ｐゴシック"/>
            </a:rPr>
            <a:t>29</a:t>
          </a:r>
          <a:r>
            <a:rPr lang="ja-JP" altLang="en-US" sz="900" b="0" i="0" u="none" strike="noStrike" baseline="0">
              <a:solidFill>
                <a:srgbClr val="000000"/>
              </a:solidFill>
              <a:latin typeface="ＭＳ Ｐゴシック"/>
              <a:ea typeface="ＭＳ Ｐゴシック"/>
            </a:rPr>
            <a:t>時間</a:t>
          </a:r>
          <a:r>
            <a:rPr lang="en-US" altLang="ja-JP" sz="900" b="0" i="0" u="none" strike="noStrike" baseline="0">
              <a:solidFill>
                <a:srgbClr val="000000"/>
              </a:solidFill>
              <a:latin typeface="ＭＳ Ｐゴシック"/>
              <a:ea typeface="ＭＳ Ｐゴシック"/>
            </a:rPr>
            <a:t>03</a:t>
          </a:r>
          <a:r>
            <a:rPr lang="ja-JP" altLang="en-US" sz="900" b="0" i="0" u="none" strike="noStrike" baseline="0">
              <a:solidFill>
                <a:srgbClr val="000000"/>
              </a:solidFill>
              <a:latin typeface="ＭＳ Ｐゴシック"/>
              <a:ea typeface="ＭＳ Ｐゴシック"/>
            </a:rPr>
            <a:t>分</a:t>
          </a:r>
          <a:r>
            <a:rPr lang="ja-JP" altLang="en-US" sz="900" b="0" i="0" u="none" strike="noStrike" baseline="0">
              <a:solidFill>
                <a:srgbClr val="000000"/>
              </a:solidFill>
              <a:latin typeface="ＭＳ Ｐ明朝"/>
              <a:ea typeface="ＭＳ Ｐ明朝"/>
            </a:rPr>
            <a:t>以上</a:t>
          </a:r>
        </a:p>
        <a:p>
          <a:pPr algn="l" rtl="0">
            <a:lnSpc>
              <a:spcPts val="1000"/>
            </a:lnSpc>
            <a:defRPr sz="1000"/>
          </a:pPr>
          <a:r>
            <a:rPr lang="ja-JP" altLang="en-US" sz="900" b="0" i="0" u="none" strike="noStrike" baseline="0">
              <a:solidFill>
                <a:srgbClr val="000000"/>
              </a:solidFill>
              <a:latin typeface="ＭＳ Ｐ明朝"/>
              <a:ea typeface="ＭＳ Ｐ明朝"/>
            </a:rPr>
            <a:t>　・正規職員の</a:t>
          </a:r>
          <a:r>
            <a:rPr lang="en-US" altLang="ja-JP" sz="900" b="0" i="0" u="none" strike="noStrike" baseline="0">
              <a:solidFill>
                <a:srgbClr val="000000"/>
              </a:solidFill>
              <a:latin typeface="ＭＳ Ｐ明朝"/>
              <a:ea typeface="ＭＳ Ｐ明朝"/>
            </a:rPr>
            <a:t>1/2</a:t>
          </a:r>
          <a:r>
            <a:rPr lang="ja-JP" altLang="en-US" sz="900" b="0" i="0" u="none" strike="noStrike" baseline="0">
              <a:solidFill>
                <a:srgbClr val="000000"/>
              </a:solidFill>
              <a:latin typeface="ＭＳ Ｐ明朝"/>
              <a:ea typeface="ＭＳ Ｐ明朝"/>
            </a:rPr>
            <a:t>以上は、</a:t>
          </a:r>
          <a:r>
            <a:rPr lang="en-US" altLang="ja-JP" sz="900" b="0" i="0" u="none" strike="noStrike" baseline="0">
              <a:solidFill>
                <a:srgbClr val="000000"/>
              </a:solidFill>
              <a:latin typeface="ＭＳ Ｐゴシック"/>
              <a:ea typeface="ＭＳ Ｐゴシック"/>
            </a:rPr>
            <a:t>19</a:t>
          </a:r>
          <a:r>
            <a:rPr lang="ja-JP" altLang="en-US" sz="900" b="0" i="0" u="none" strike="noStrike" baseline="0">
              <a:solidFill>
                <a:srgbClr val="000000"/>
              </a:solidFill>
              <a:latin typeface="ＭＳ Ｐゴシック"/>
              <a:ea typeface="ＭＳ Ｐゴシック"/>
            </a:rPr>
            <a:t>時間</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分</a:t>
          </a:r>
          <a:r>
            <a:rPr lang="ja-JP" altLang="en-US" sz="900" b="0" i="0" u="none" strike="noStrike" baseline="0">
              <a:solidFill>
                <a:srgbClr val="000000"/>
              </a:solidFill>
              <a:latin typeface="ＭＳ Ｐ明朝"/>
              <a:ea typeface="ＭＳ Ｐ明朝"/>
            </a:rPr>
            <a:t>以上</a:t>
          </a:r>
        </a:p>
        <a:p>
          <a:pPr algn="l" rtl="0">
            <a:lnSpc>
              <a:spcPts val="1000"/>
            </a:lnSpc>
            <a:defRPr sz="1000"/>
          </a:pPr>
          <a:r>
            <a:rPr lang="ja-JP" altLang="en-US" sz="900" b="0" i="0" u="none" strike="noStrike" baseline="0">
              <a:solidFill>
                <a:srgbClr val="000000"/>
              </a:solidFill>
              <a:latin typeface="ＭＳ Ｐ明朝"/>
              <a:ea typeface="ＭＳ Ｐ明朝"/>
            </a:rPr>
            <a:t>　・正規職員の</a:t>
          </a:r>
          <a:r>
            <a:rPr lang="en-US" altLang="ja-JP" sz="900" b="0" i="0" u="none" strike="noStrike" baseline="0">
              <a:solidFill>
                <a:srgbClr val="000000"/>
              </a:solidFill>
              <a:latin typeface="ＭＳ Ｐ明朝"/>
              <a:ea typeface="ＭＳ Ｐ明朝"/>
            </a:rPr>
            <a:t>1/2</a:t>
          </a:r>
          <a:r>
            <a:rPr lang="ja-JP" altLang="en-US" sz="900" b="0" i="0" u="none" strike="noStrike" baseline="0">
              <a:solidFill>
                <a:srgbClr val="000000"/>
              </a:solidFill>
              <a:latin typeface="ＭＳ Ｐ明朝"/>
              <a:ea typeface="ＭＳ Ｐ明朝"/>
            </a:rPr>
            <a:t>未満は、</a:t>
          </a:r>
          <a:r>
            <a:rPr lang="en-US" altLang="ja-JP" sz="900" b="0" i="0" u="none" strike="noStrike" baseline="0">
              <a:solidFill>
                <a:srgbClr val="000000"/>
              </a:solidFill>
              <a:latin typeface="ＭＳ Ｐゴシック"/>
              <a:ea typeface="ＭＳ Ｐゴシック"/>
            </a:rPr>
            <a:t>19</a:t>
          </a:r>
          <a:r>
            <a:rPr lang="ja-JP" altLang="en-US" sz="900" b="0" i="0" u="none" strike="noStrike" baseline="0">
              <a:solidFill>
                <a:srgbClr val="000000"/>
              </a:solidFill>
              <a:latin typeface="ＭＳ Ｐゴシック"/>
              <a:ea typeface="ＭＳ Ｐゴシック"/>
            </a:rPr>
            <a:t>時間</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分</a:t>
          </a:r>
          <a:r>
            <a:rPr lang="ja-JP" altLang="en-US" sz="900" b="0" i="0" u="none" strike="noStrike" baseline="0">
              <a:solidFill>
                <a:srgbClr val="000000"/>
              </a:solidFill>
              <a:latin typeface="ＭＳ Ｐ明朝"/>
              <a:ea typeface="ＭＳ Ｐ明朝"/>
            </a:rPr>
            <a:t>未満　　　を指します。</a:t>
          </a:r>
        </a:p>
        <a:p>
          <a:pPr algn="l" rtl="0">
            <a:lnSpc>
              <a:spcPts val="900"/>
            </a:lnSpc>
            <a:defRPr sz="1000"/>
          </a:pPr>
          <a:r>
            <a:rPr lang="ja-JP" altLang="en-US" sz="900" b="0" i="0" u="none" strike="noStrike" baseline="0">
              <a:solidFill>
                <a:srgbClr val="000000"/>
              </a:solidFill>
              <a:latin typeface="ＭＳ Ｐ明朝"/>
              <a:ea typeface="ＭＳ Ｐ明朝"/>
            </a:rPr>
            <a:t>　　　</a:t>
          </a:r>
        </a:p>
        <a:p>
          <a:pPr algn="l" rtl="0">
            <a:lnSpc>
              <a:spcPts val="800"/>
            </a:lnSpc>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3</xdr:col>
      <xdr:colOff>647700</xdr:colOff>
      <xdr:row>276</xdr:row>
      <xdr:rowOff>76200</xdr:rowOff>
    </xdr:from>
    <xdr:to>
      <xdr:col>9</xdr:col>
      <xdr:colOff>76200</xdr:colOff>
      <xdr:row>279</xdr:row>
      <xdr:rowOff>57150</xdr:rowOff>
    </xdr:to>
    <xdr:sp macro="" textlink="">
      <xdr:nvSpPr>
        <xdr:cNvPr id="1095" name="AutoShape 71"/>
        <xdr:cNvSpPr>
          <a:spLocks noChangeArrowheads="1"/>
        </xdr:cNvSpPr>
      </xdr:nvSpPr>
      <xdr:spPr bwMode="auto">
        <a:xfrm>
          <a:off x="3629025" y="68427600"/>
          <a:ext cx="2571750" cy="381000"/>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0</xdr:col>
      <xdr:colOff>304800</xdr:colOff>
      <xdr:row>52</xdr:row>
      <xdr:rowOff>9525</xdr:rowOff>
    </xdr:from>
    <xdr:to>
      <xdr:col>9</xdr:col>
      <xdr:colOff>390525</xdr:colOff>
      <xdr:row>66</xdr:row>
      <xdr:rowOff>57150</xdr:rowOff>
    </xdr:to>
    <xdr:sp macro="" textlink="">
      <xdr:nvSpPr>
        <xdr:cNvPr id="2004" name="AutoShape 98"/>
        <xdr:cNvSpPr>
          <a:spLocks noChangeArrowheads="1"/>
        </xdr:cNvSpPr>
      </xdr:nvSpPr>
      <xdr:spPr bwMode="auto">
        <a:xfrm>
          <a:off x="304800" y="10325100"/>
          <a:ext cx="6210300" cy="21145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192</xdr:row>
      <xdr:rowOff>0</xdr:rowOff>
    </xdr:from>
    <xdr:to>
      <xdr:col>1</xdr:col>
      <xdr:colOff>1638300</xdr:colOff>
      <xdr:row>192</xdr:row>
      <xdr:rowOff>0</xdr:rowOff>
    </xdr:to>
    <xdr:sp macro="" textlink="">
      <xdr:nvSpPr>
        <xdr:cNvPr id="1123" name="Rectangle 99"/>
        <xdr:cNvSpPr>
          <a:spLocks noChangeArrowheads="1"/>
        </xdr:cNvSpPr>
      </xdr:nvSpPr>
      <xdr:spPr bwMode="auto">
        <a:xfrm>
          <a:off x="542925" y="42586275"/>
          <a:ext cx="15906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「Ａ．日額または時給」該当者の時間当たり賃金をおたずねします。</a:t>
          </a:r>
        </a:p>
        <a:p>
          <a:pPr algn="l" rtl="0">
            <a:defRPr sz="1000"/>
          </a:pPr>
          <a:r>
            <a:rPr lang="ja-JP" altLang="en-US" sz="1050" b="0" i="0" u="none" strike="noStrike" baseline="0">
              <a:solidFill>
                <a:srgbClr val="000000"/>
              </a:solidFill>
              <a:latin typeface="ＭＳ 明朝"/>
              <a:ea typeface="ＭＳ 明朝"/>
            </a:rPr>
            <a:t>　右の①～⑥の賃金に当てはまる人数をそれぞれご記入下さい。なお、</a:t>
          </a:r>
          <a:r>
            <a:rPr lang="ja-JP" altLang="en-US" sz="1050" b="0" i="0" u="sng" strike="noStrike" baseline="0">
              <a:solidFill>
                <a:srgbClr val="000000"/>
              </a:solidFill>
              <a:latin typeface="ＭＳ 明朝"/>
              <a:ea typeface="ＭＳ 明朝"/>
            </a:rPr>
            <a:t>日額支給の場合は時給に換算</a:t>
          </a:r>
          <a:r>
            <a:rPr lang="ja-JP" altLang="en-US" sz="1050" b="0" i="0" u="none" strike="noStrike" baseline="0">
              <a:solidFill>
                <a:srgbClr val="000000"/>
              </a:solidFill>
              <a:latin typeface="ＭＳ 明朝"/>
              <a:ea typeface="ＭＳ 明朝"/>
            </a:rPr>
            <a:t>して下さい。</a:t>
          </a:r>
          <a:endParaRPr lang="ja-JP" altLang="en-US" sz="10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000000"/>
              </a:solidFill>
              <a:latin typeface="ＭＳ 明朝"/>
              <a:ea typeface="ＭＳ 明朝"/>
            </a:rPr>
            <a:t>※①</a:t>
          </a:r>
          <a:r>
            <a:rPr lang="ja-JP" altLang="en-US" sz="900" b="0" i="0" u="none" strike="noStrike" baseline="0">
              <a:solidFill>
                <a:srgbClr val="000000"/>
              </a:solidFill>
              <a:latin typeface="ＭＳ 明朝"/>
              <a:ea typeface="ＭＳ 明朝"/>
            </a:rPr>
            <a:t>～⑥の合計人数は、「Ａ．日額または時給」の人数と合うようにご記入下さい。</a:t>
          </a:r>
        </a:p>
      </xdr:txBody>
    </xdr:sp>
    <xdr:clientData/>
  </xdr:twoCellAnchor>
  <xdr:twoCellAnchor>
    <xdr:from>
      <xdr:col>2</xdr:col>
      <xdr:colOff>247650</xdr:colOff>
      <xdr:row>255</xdr:row>
      <xdr:rowOff>523875</xdr:rowOff>
    </xdr:from>
    <xdr:to>
      <xdr:col>3</xdr:col>
      <xdr:colOff>485775</xdr:colOff>
      <xdr:row>255</xdr:row>
      <xdr:rowOff>1114425</xdr:rowOff>
    </xdr:to>
    <xdr:sp macro="" textlink="">
      <xdr:nvSpPr>
        <xdr:cNvPr id="1149" name="AutoShape 125"/>
        <xdr:cNvSpPr>
          <a:spLocks noChangeArrowheads="1"/>
        </xdr:cNvSpPr>
      </xdr:nvSpPr>
      <xdr:spPr bwMode="auto">
        <a:xfrm>
          <a:off x="2381250" y="64474725"/>
          <a:ext cx="1085850" cy="5905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0</xdr:col>
      <xdr:colOff>247650</xdr:colOff>
      <xdr:row>1</xdr:row>
      <xdr:rowOff>95250</xdr:rowOff>
    </xdr:from>
    <xdr:to>
      <xdr:col>9</xdr:col>
      <xdr:colOff>352425</xdr:colOff>
      <xdr:row>5</xdr:row>
      <xdr:rowOff>142875</xdr:rowOff>
    </xdr:to>
    <xdr:sp macro="" textlink="">
      <xdr:nvSpPr>
        <xdr:cNvPr id="1169" name="AutoShape 145"/>
        <xdr:cNvSpPr>
          <a:spLocks noChangeArrowheads="1"/>
        </xdr:cNvSpPr>
      </xdr:nvSpPr>
      <xdr:spPr bwMode="auto">
        <a:xfrm>
          <a:off x="247650" y="95250"/>
          <a:ext cx="6229350" cy="971550"/>
        </a:xfrm>
        <a:prstGeom prst="roundRect">
          <a:avLst>
            <a:gd name="adj" fmla="val 16667"/>
          </a:avLst>
        </a:prstGeom>
        <a:noFill/>
        <a:ln w="9525">
          <a:solidFill>
            <a:srgbClr val="000000"/>
          </a:solidFill>
          <a:round/>
          <a:headEnd/>
          <a:tailEnd/>
        </a:ln>
      </xdr:spPr>
      <xdr:txBody>
        <a:bodyPr vertOverflow="clip" wrap="square" lIns="36576" tIns="22860" rIns="36576" bIns="0" anchor="t" upright="1"/>
        <a:lstStyle/>
        <a:p>
          <a:pPr algn="ctr" rtl="0">
            <a:lnSpc>
              <a:spcPts val="2100"/>
            </a:lnSpc>
            <a:defRPr sz="1000"/>
          </a:pPr>
          <a:endParaRPr lang="ja-JP" altLang="en-US" sz="1800" b="0" i="0" u="none" strike="noStrike" baseline="0">
            <a:solidFill>
              <a:srgbClr val="000000"/>
            </a:solidFill>
            <a:latin typeface="ＭＳ Ｐゴシック"/>
            <a:ea typeface="ＭＳ Ｐゴシック"/>
          </a:endParaRPr>
        </a:p>
        <a:p>
          <a:pPr algn="ctr" rtl="0">
            <a:lnSpc>
              <a:spcPts val="2000"/>
            </a:lnSpc>
            <a:defRPr sz="1000"/>
          </a:pPr>
          <a:r>
            <a:rPr lang="ja-JP" altLang="en-US" sz="1800" b="0" i="0" u="none" strike="noStrike" baseline="0">
              <a:solidFill>
                <a:srgbClr val="000000"/>
              </a:solidFill>
              <a:latin typeface="ＭＳ Ｐゴシック"/>
              <a:ea typeface="ＭＳ Ｐゴシック"/>
            </a:rPr>
            <a:t>自治体　臨時・非常勤等職員の賃金・労働条件制度調査</a:t>
          </a:r>
        </a:p>
      </xdr:txBody>
    </xdr:sp>
    <xdr:clientData/>
  </xdr:twoCellAnchor>
  <xdr:twoCellAnchor>
    <xdr:from>
      <xdr:col>2</xdr:col>
      <xdr:colOff>247650</xdr:colOff>
      <xdr:row>246</xdr:row>
      <xdr:rowOff>552450</xdr:rowOff>
    </xdr:from>
    <xdr:to>
      <xdr:col>3</xdr:col>
      <xdr:colOff>485775</xdr:colOff>
      <xdr:row>246</xdr:row>
      <xdr:rowOff>1114425</xdr:rowOff>
    </xdr:to>
    <xdr:sp macro="" textlink="">
      <xdr:nvSpPr>
        <xdr:cNvPr id="1170" name="AutoShape 146"/>
        <xdr:cNvSpPr>
          <a:spLocks noChangeArrowheads="1"/>
        </xdr:cNvSpPr>
      </xdr:nvSpPr>
      <xdr:spPr bwMode="auto">
        <a:xfrm>
          <a:off x="2381250" y="61722000"/>
          <a:ext cx="1085850" cy="5619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3</xdr:col>
      <xdr:colOff>647700</xdr:colOff>
      <xdr:row>373</xdr:row>
      <xdr:rowOff>76200</xdr:rowOff>
    </xdr:from>
    <xdr:to>
      <xdr:col>9</xdr:col>
      <xdr:colOff>57150</xdr:colOff>
      <xdr:row>376</xdr:row>
      <xdr:rowOff>57150</xdr:rowOff>
    </xdr:to>
    <xdr:sp macro="" textlink="">
      <xdr:nvSpPr>
        <xdr:cNvPr id="1220" name="AutoShape 196"/>
        <xdr:cNvSpPr>
          <a:spLocks noChangeArrowheads="1"/>
        </xdr:cNvSpPr>
      </xdr:nvSpPr>
      <xdr:spPr bwMode="auto">
        <a:xfrm>
          <a:off x="3629025" y="88963500"/>
          <a:ext cx="2552700" cy="381000"/>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2</xdr:col>
      <xdr:colOff>247650</xdr:colOff>
      <xdr:row>352</xdr:row>
      <xdr:rowOff>514350</xdr:rowOff>
    </xdr:from>
    <xdr:to>
      <xdr:col>3</xdr:col>
      <xdr:colOff>485775</xdr:colOff>
      <xdr:row>352</xdr:row>
      <xdr:rowOff>1114425</xdr:rowOff>
    </xdr:to>
    <xdr:sp macro="" textlink="">
      <xdr:nvSpPr>
        <xdr:cNvPr id="1221" name="AutoShape 197"/>
        <xdr:cNvSpPr>
          <a:spLocks noChangeArrowheads="1"/>
        </xdr:cNvSpPr>
      </xdr:nvSpPr>
      <xdr:spPr bwMode="auto">
        <a:xfrm>
          <a:off x="2381250" y="84277200"/>
          <a:ext cx="1085850" cy="600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343</xdr:row>
      <xdr:rowOff>533400</xdr:rowOff>
    </xdr:from>
    <xdr:to>
      <xdr:col>3</xdr:col>
      <xdr:colOff>485775</xdr:colOff>
      <xdr:row>343</xdr:row>
      <xdr:rowOff>1114425</xdr:rowOff>
    </xdr:to>
    <xdr:sp macro="" textlink="">
      <xdr:nvSpPr>
        <xdr:cNvPr id="1222" name="AutoShape 198"/>
        <xdr:cNvSpPr>
          <a:spLocks noChangeArrowheads="1"/>
        </xdr:cNvSpPr>
      </xdr:nvSpPr>
      <xdr:spPr bwMode="auto">
        <a:xfrm>
          <a:off x="2381250" y="81514950"/>
          <a:ext cx="1085850" cy="5810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3</xdr:col>
      <xdr:colOff>647700</xdr:colOff>
      <xdr:row>470</xdr:row>
      <xdr:rowOff>38100</xdr:rowOff>
    </xdr:from>
    <xdr:to>
      <xdr:col>9</xdr:col>
      <xdr:colOff>38100</xdr:colOff>
      <xdr:row>473</xdr:row>
      <xdr:rowOff>57150</xdr:rowOff>
    </xdr:to>
    <xdr:sp macro="" textlink="">
      <xdr:nvSpPr>
        <xdr:cNvPr id="1225" name="AutoShape 201"/>
        <xdr:cNvSpPr>
          <a:spLocks noChangeArrowheads="1"/>
        </xdr:cNvSpPr>
      </xdr:nvSpPr>
      <xdr:spPr bwMode="auto">
        <a:xfrm>
          <a:off x="3629025" y="108432600"/>
          <a:ext cx="2533650" cy="419100"/>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2</xdr:col>
      <xdr:colOff>247650</xdr:colOff>
      <xdr:row>449</xdr:row>
      <xdr:rowOff>514350</xdr:rowOff>
    </xdr:from>
    <xdr:to>
      <xdr:col>3</xdr:col>
      <xdr:colOff>485775</xdr:colOff>
      <xdr:row>449</xdr:row>
      <xdr:rowOff>1114425</xdr:rowOff>
    </xdr:to>
    <xdr:sp macro="" textlink="">
      <xdr:nvSpPr>
        <xdr:cNvPr id="1226" name="AutoShape 202"/>
        <xdr:cNvSpPr>
          <a:spLocks noChangeArrowheads="1"/>
        </xdr:cNvSpPr>
      </xdr:nvSpPr>
      <xdr:spPr bwMode="auto">
        <a:xfrm>
          <a:off x="2381250" y="104508300"/>
          <a:ext cx="1085850" cy="600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440</xdr:row>
      <xdr:rowOff>523875</xdr:rowOff>
    </xdr:from>
    <xdr:to>
      <xdr:col>3</xdr:col>
      <xdr:colOff>485775</xdr:colOff>
      <xdr:row>440</xdr:row>
      <xdr:rowOff>1114425</xdr:rowOff>
    </xdr:to>
    <xdr:sp macro="" textlink="">
      <xdr:nvSpPr>
        <xdr:cNvPr id="1227" name="AutoShape 203"/>
        <xdr:cNvSpPr>
          <a:spLocks noChangeArrowheads="1"/>
        </xdr:cNvSpPr>
      </xdr:nvSpPr>
      <xdr:spPr bwMode="auto">
        <a:xfrm>
          <a:off x="2381250" y="101736525"/>
          <a:ext cx="1085850" cy="5905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3</xdr:col>
      <xdr:colOff>647700</xdr:colOff>
      <xdr:row>567</xdr:row>
      <xdr:rowOff>85725</xdr:rowOff>
    </xdr:from>
    <xdr:to>
      <xdr:col>9</xdr:col>
      <xdr:colOff>0</xdr:colOff>
      <xdr:row>570</xdr:row>
      <xdr:rowOff>57150</xdr:rowOff>
    </xdr:to>
    <xdr:sp macro="" textlink="">
      <xdr:nvSpPr>
        <xdr:cNvPr id="1228" name="AutoShape 204"/>
        <xdr:cNvSpPr>
          <a:spLocks noChangeArrowheads="1"/>
        </xdr:cNvSpPr>
      </xdr:nvSpPr>
      <xdr:spPr bwMode="auto">
        <a:xfrm>
          <a:off x="3629025" y="128216025"/>
          <a:ext cx="2495550" cy="371475"/>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2</xdr:col>
      <xdr:colOff>247650</xdr:colOff>
      <xdr:row>546</xdr:row>
      <xdr:rowOff>619125</xdr:rowOff>
    </xdr:from>
    <xdr:to>
      <xdr:col>3</xdr:col>
      <xdr:colOff>485775</xdr:colOff>
      <xdr:row>546</xdr:row>
      <xdr:rowOff>1114425</xdr:rowOff>
    </xdr:to>
    <xdr:sp macro="" textlink="">
      <xdr:nvSpPr>
        <xdr:cNvPr id="1229" name="AutoShape 205"/>
        <xdr:cNvSpPr>
          <a:spLocks noChangeArrowheads="1"/>
        </xdr:cNvSpPr>
      </xdr:nvSpPr>
      <xdr:spPr bwMode="auto">
        <a:xfrm>
          <a:off x="2381250" y="117890925"/>
          <a:ext cx="1085850"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537</xdr:row>
      <xdr:rowOff>619125</xdr:rowOff>
    </xdr:from>
    <xdr:to>
      <xdr:col>3</xdr:col>
      <xdr:colOff>485775</xdr:colOff>
      <xdr:row>537</xdr:row>
      <xdr:rowOff>1114425</xdr:rowOff>
    </xdr:to>
    <xdr:sp macro="" textlink="">
      <xdr:nvSpPr>
        <xdr:cNvPr id="1230" name="AutoShape 206"/>
        <xdr:cNvSpPr>
          <a:spLocks noChangeArrowheads="1"/>
        </xdr:cNvSpPr>
      </xdr:nvSpPr>
      <xdr:spPr bwMode="auto">
        <a:xfrm>
          <a:off x="2381250" y="115166775"/>
          <a:ext cx="1085850"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537</xdr:row>
      <xdr:rowOff>533400</xdr:rowOff>
    </xdr:from>
    <xdr:to>
      <xdr:col>3</xdr:col>
      <xdr:colOff>485775</xdr:colOff>
      <xdr:row>537</xdr:row>
      <xdr:rowOff>1114425</xdr:rowOff>
    </xdr:to>
    <xdr:sp macro="" textlink="">
      <xdr:nvSpPr>
        <xdr:cNvPr id="1232" name="AutoShape 208"/>
        <xdr:cNvSpPr>
          <a:spLocks noChangeArrowheads="1"/>
        </xdr:cNvSpPr>
      </xdr:nvSpPr>
      <xdr:spPr bwMode="auto">
        <a:xfrm>
          <a:off x="2381250" y="121481850"/>
          <a:ext cx="1085850" cy="5810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546</xdr:row>
      <xdr:rowOff>561975</xdr:rowOff>
    </xdr:from>
    <xdr:to>
      <xdr:col>3</xdr:col>
      <xdr:colOff>485775</xdr:colOff>
      <xdr:row>546</xdr:row>
      <xdr:rowOff>1114425</xdr:rowOff>
    </xdr:to>
    <xdr:sp macro="" textlink="">
      <xdr:nvSpPr>
        <xdr:cNvPr id="1233" name="AutoShape 209"/>
        <xdr:cNvSpPr>
          <a:spLocks noChangeArrowheads="1"/>
        </xdr:cNvSpPr>
      </xdr:nvSpPr>
      <xdr:spPr bwMode="auto">
        <a:xfrm>
          <a:off x="2381250" y="124234575"/>
          <a:ext cx="1085850" cy="5524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lnSpc>
              <a:spcPts val="1100"/>
            </a:lnSpc>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3</xdr:col>
      <xdr:colOff>647700</xdr:colOff>
      <xdr:row>664</xdr:row>
      <xdr:rowOff>57150</xdr:rowOff>
    </xdr:from>
    <xdr:to>
      <xdr:col>9</xdr:col>
      <xdr:colOff>38100</xdr:colOff>
      <xdr:row>667</xdr:row>
      <xdr:rowOff>57150</xdr:rowOff>
    </xdr:to>
    <xdr:sp macro="" textlink="">
      <xdr:nvSpPr>
        <xdr:cNvPr id="1236" name="AutoShape 212"/>
        <xdr:cNvSpPr>
          <a:spLocks noChangeArrowheads="1"/>
        </xdr:cNvSpPr>
      </xdr:nvSpPr>
      <xdr:spPr bwMode="auto">
        <a:xfrm>
          <a:off x="3629025" y="147999450"/>
          <a:ext cx="2533650" cy="400050"/>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2</xdr:col>
      <xdr:colOff>247650</xdr:colOff>
      <xdr:row>643</xdr:row>
      <xdr:rowOff>504826</xdr:rowOff>
    </xdr:from>
    <xdr:to>
      <xdr:col>3</xdr:col>
      <xdr:colOff>485775</xdr:colOff>
      <xdr:row>643</xdr:row>
      <xdr:rowOff>1114426</xdr:rowOff>
    </xdr:to>
    <xdr:sp macro="" textlink="">
      <xdr:nvSpPr>
        <xdr:cNvPr id="1237" name="AutoShape 213"/>
        <xdr:cNvSpPr>
          <a:spLocks noChangeArrowheads="1"/>
        </xdr:cNvSpPr>
      </xdr:nvSpPr>
      <xdr:spPr bwMode="auto">
        <a:xfrm>
          <a:off x="2381250" y="138160126"/>
          <a:ext cx="1085850" cy="6096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lnSpc>
              <a:spcPts val="1100"/>
            </a:lnSpc>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634</xdr:row>
      <xdr:rowOff>552450</xdr:rowOff>
    </xdr:from>
    <xdr:to>
      <xdr:col>3</xdr:col>
      <xdr:colOff>485775</xdr:colOff>
      <xdr:row>634</xdr:row>
      <xdr:rowOff>1114425</xdr:rowOff>
    </xdr:to>
    <xdr:sp macro="" textlink="">
      <xdr:nvSpPr>
        <xdr:cNvPr id="1238" name="AutoShape 214"/>
        <xdr:cNvSpPr>
          <a:spLocks noChangeArrowheads="1"/>
        </xdr:cNvSpPr>
      </xdr:nvSpPr>
      <xdr:spPr bwMode="auto">
        <a:xfrm>
          <a:off x="2381250" y="141312900"/>
          <a:ext cx="1085850" cy="5619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3</xdr:col>
      <xdr:colOff>647699</xdr:colOff>
      <xdr:row>761</xdr:row>
      <xdr:rowOff>76200</xdr:rowOff>
    </xdr:from>
    <xdr:to>
      <xdr:col>9</xdr:col>
      <xdr:colOff>9524</xdr:colOff>
      <xdr:row>764</xdr:row>
      <xdr:rowOff>57150</xdr:rowOff>
    </xdr:to>
    <xdr:sp macro="" textlink="">
      <xdr:nvSpPr>
        <xdr:cNvPr id="1239" name="AutoShape 215"/>
        <xdr:cNvSpPr>
          <a:spLocks noChangeArrowheads="1"/>
        </xdr:cNvSpPr>
      </xdr:nvSpPr>
      <xdr:spPr bwMode="auto">
        <a:xfrm>
          <a:off x="3629024" y="167830500"/>
          <a:ext cx="2505075" cy="381000"/>
        </a:xfrm>
        <a:prstGeom prst="roundRect">
          <a:avLst>
            <a:gd name="adj" fmla="val 16667"/>
          </a:avLst>
        </a:prstGeom>
        <a:solidFill>
          <a:srgbClr val="FFFFFF"/>
        </a:solidFill>
        <a:ln w="317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空白期間とは、契約の更新時における任用と次の任用の間の雇用しない期間をさします。</a:t>
          </a:r>
        </a:p>
      </xdr:txBody>
    </xdr:sp>
    <xdr:clientData/>
  </xdr:twoCellAnchor>
  <xdr:twoCellAnchor>
    <xdr:from>
      <xdr:col>2</xdr:col>
      <xdr:colOff>247650</xdr:colOff>
      <xdr:row>740</xdr:row>
      <xdr:rowOff>561975</xdr:rowOff>
    </xdr:from>
    <xdr:to>
      <xdr:col>3</xdr:col>
      <xdr:colOff>485775</xdr:colOff>
      <xdr:row>740</xdr:row>
      <xdr:rowOff>1114425</xdr:rowOff>
    </xdr:to>
    <xdr:sp macro="" textlink="">
      <xdr:nvSpPr>
        <xdr:cNvPr id="1240" name="AutoShape 216"/>
        <xdr:cNvSpPr>
          <a:spLocks noChangeArrowheads="1"/>
        </xdr:cNvSpPr>
      </xdr:nvSpPr>
      <xdr:spPr bwMode="auto">
        <a:xfrm>
          <a:off x="2381250" y="163915725"/>
          <a:ext cx="1085850" cy="5524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lnSpc>
              <a:spcPts val="1100"/>
            </a:lnSpc>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2</xdr:col>
      <xdr:colOff>247650</xdr:colOff>
      <xdr:row>731</xdr:row>
      <xdr:rowOff>495300</xdr:rowOff>
    </xdr:from>
    <xdr:to>
      <xdr:col>3</xdr:col>
      <xdr:colOff>485775</xdr:colOff>
      <xdr:row>731</xdr:row>
      <xdr:rowOff>1114425</xdr:rowOff>
    </xdr:to>
    <xdr:sp macro="" textlink="">
      <xdr:nvSpPr>
        <xdr:cNvPr id="1241" name="AutoShape 217"/>
        <xdr:cNvSpPr>
          <a:spLocks noChangeArrowheads="1"/>
        </xdr:cNvSpPr>
      </xdr:nvSpPr>
      <xdr:spPr bwMode="auto">
        <a:xfrm>
          <a:off x="2381250" y="155181300"/>
          <a:ext cx="108585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日給制の場合は</a:t>
          </a:r>
        </a:p>
        <a:p>
          <a:pPr algn="l" rtl="0">
            <a:lnSpc>
              <a:spcPts val="1100"/>
            </a:lnSpc>
            <a:defRPr sz="1000"/>
          </a:pPr>
          <a:r>
            <a:rPr lang="ja-JP" altLang="en-US" sz="900" b="0" i="0" u="none" strike="noStrike" baseline="0">
              <a:solidFill>
                <a:srgbClr val="000000"/>
              </a:solidFill>
              <a:latin typeface="ＭＳ Ｐゴシック"/>
              <a:ea typeface="ＭＳ Ｐゴシック"/>
            </a:rPr>
            <a:t>　　時給に換算して</a:t>
          </a:r>
        </a:p>
        <a:p>
          <a:pPr algn="l" rtl="0">
            <a:lnSpc>
              <a:spcPts val="1100"/>
            </a:lnSpc>
            <a:defRPr sz="1000"/>
          </a:pPr>
          <a:r>
            <a:rPr lang="ja-JP" altLang="en-US" sz="900" b="0" i="0" u="none" strike="noStrike" baseline="0">
              <a:solidFill>
                <a:srgbClr val="000000"/>
              </a:solidFill>
              <a:latin typeface="ＭＳ Ｐゴシック"/>
              <a:ea typeface="ＭＳ Ｐゴシック"/>
            </a:rPr>
            <a:t>　　ください</a:t>
          </a:r>
        </a:p>
      </xdr:txBody>
    </xdr:sp>
    <xdr:clientData/>
  </xdr:twoCellAnchor>
  <xdr:twoCellAnchor>
    <xdr:from>
      <xdr:col>0</xdr:col>
      <xdr:colOff>66675</xdr:colOff>
      <xdr:row>831</xdr:row>
      <xdr:rowOff>47625</xdr:rowOff>
    </xdr:from>
    <xdr:to>
      <xdr:col>9</xdr:col>
      <xdr:colOff>304800</xdr:colOff>
      <xdr:row>841</xdr:row>
      <xdr:rowOff>104775</xdr:rowOff>
    </xdr:to>
    <xdr:sp macro="" textlink="">
      <xdr:nvSpPr>
        <xdr:cNvPr id="2026" name="AutoShape 247"/>
        <xdr:cNvSpPr>
          <a:spLocks noChangeArrowheads="1"/>
        </xdr:cNvSpPr>
      </xdr:nvSpPr>
      <xdr:spPr bwMode="auto">
        <a:xfrm>
          <a:off x="66675" y="169344975"/>
          <a:ext cx="6362700" cy="1962150"/>
        </a:xfrm>
        <a:prstGeom prst="roundRect">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266700</xdr:colOff>
          <xdr:row>191</xdr:row>
          <xdr:rowOff>19050</xdr:rowOff>
        </xdr:from>
        <xdr:to>
          <xdr:col>1</xdr:col>
          <xdr:colOff>76200</xdr:colOff>
          <xdr:row>192</xdr:row>
          <xdr:rowOff>9525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192</xdr:row>
          <xdr:rowOff>19050</xdr:rowOff>
        </xdr:from>
        <xdr:to>
          <xdr:col>1</xdr:col>
          <xdr:colOff>76200</xdr:colOff>
          <xdr:row>193</xdr:row>
          <xdr:rowOff>9525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193</xdr:row>
          <xdr:rowOff>19050</xdr:rowOff>
        </xdr:from>
        <xdr:to>
          <xdr:col>1</xdr:col>
          <xdr:colOff>76200</xdr:colOff>
          <xdr:row>194</xdr:row>
          <xdr:rowOff>9525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194</xdr:row>
          <xdr:rowOff>19050</xdr:rowOff>
        </xdr:from>
        <xdr:to>
          <xdr:col>1</xdr:col>
          <xdr:colOff>76200</xdr:colOff>
          <xdr:row>195</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195</xdr:row>
          <xdr:rowOff>19050</xdr:rowOff>
        </xdr:from>
        <xdr:to>
          <xdr:col>1</xdr:col>
          <xdr:colOff>76200</xdr:colOff>
          <xdr:row>196</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191</xdr:row>
          <xdr:rowOff>0</xdr:rowOff>
        </xdr:from>
        <xdr:to>
          <xdr:col>3</xdr:col>
          <xdr:colOff>47625</xdr:colOff>
          <xdr:row>192</xdr:row>
          <xdr:rowOff>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192</xdr:row>
          <xdr:rowOff>0</xdr:rowOff>
        </xdr:from>
        <xdr:to>
          <xdr:col>3</xdr:col>
          <xdr:colOff>47625</xdr:colOff>
          <xdr:row>192</xdr:row>
          <xdr:rowOff>209550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193</xdr:row>
          <xdr:rowOff>0</xdr:rowOff>
        </xdr:from>
        <xdr:to>
          <xdr:col>3</xdr:col>
          <xdr:colOff>47625</xdr:colOff>
          <xdr:row>193</xdr:row>
          <xdr:rowOff>209550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194</xdr:row>
          <xdr:rowOff>0</xdr:rowOff>
        </xdr:from>
        <xdr:to>
          <xdr:col>3</xdr:col>
          <xdr:colOff>47625</xdr:colOff>
          <xdr:row>194</xdr:row>
          <xdr:rowOff>209550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195</xdr:row>
          <xdr:rowOff>0</xdr:rowOff>
        </xdr:from>
        <xdr:to>
          <xdr:col>3</xdr:col>
          <xdr:colOff>47625</xdr:colOff>
          <xdr:row>195</xdr:row>
          <xdr:rowOff>209550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790575</xdr:colOff>
          <xdr:row>191</xdr:row>
          <xdr:rowOff>9525</xdr:rowOff>
        </xdr:from>
        <xdr:to>
          <xdr:col>7</xdr:col>
          <xdr:colOff>38100</xdr:colOff>
          <xdr:row>192</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kawai@jichiro-hokkaido.g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1"/>
  </sheetPr>
  <dimension ref="A1:AB864"/>
  <sheetViews>
    <sheetView showGridLines="0" tabSelected="1" view="pageBreakPreview" topLeftCell="A196" zoomScaleNormal="100" zoomScaleSheetLayoutView="100" workbookViewId="0">
      <selection activeCell="C28" sqref="C28:H28"/>
    </sheetView>
  </sheetViews>
  <sheetFormatPr defaultRowHeight="13.5"/>
  <cols>
    <col min="1" max="1" width="6.5" style="24" customWidth="1"/>
    <col min="2" max="2" width="21.5" style="24" customWidth="1"/>
    <col min="3" max="3" width="11.125" style="24" customWidth="1"/>
    <col min="4" max="4" width="10.75" style="24" customWidth="1"/>
    <col min="5" max="5" width="3.25" style="24" customWidth="1"/>
    <col min="6" max="6" width="10.625" style="24" customWidth="1"/>
    <col min="7" max="7" width="3.25" style="24" customWidth="1"/>
    <col min="8" max="8" width="10.625" style="24" customWidth="1"/>
    <col min="9" max="9" width="2.75" style="24" customWidth="1"/>
    <col min="10" max="10" width="6.25" style="24" customWidth="1"/>
    <col min="11" max="11" width="2.25" style="1" hidden="1" customWidth="1"/>
    <col min="12" max="12" width="4.375" style="1" hidden="1" customWidth="1"/>
    <col min="13" max="14" width="4.875" style="1" hidden="1" customWidth="1"/>
    <col min="15" max="15" width="4" style="1" hidden="1" customWidth="1"/>
    <col min="16" max="18" width="3.875" style="1" hidden="1" customWidth="1"/>
    <col min="19" max="19" width="3.625" style="1" hidden="1" customWidth="1"/>
    <col min="20" max="27" width="3.375" style="1" hidden="1" customWidth="1"/>
    <col min="28" max="28" width="9" style="1" hidden="1" customWidth="1"/>
    <col min="29" max="31" width="9" style="1" customWidth="1"/>
    <col min="32" max="16384" width="9" style="1"/>
  </cols>
  <sheetData>
    <row r="1" spans="1:17" ht="28.5" customHeight="1">
      <c r="A1" s="226" t="s">
        <v>3674</v>
      </c>
      <c r="B1" s="227"/>
      <c r="C1" s="227"/>
      <c r="D1" s="227"/>
      <c r="E1" s="227"/>
      <c r="F1" s="227"/>
      <c r="G1" s="227"/>
      <c r="H1" s="227"/>
      <c r="I1" s="227"/>
      <c r="J1" s="227"/>
    </row>
    <row r="2" spans="1:17" ht="14.25" customHeight="1">
      <c r="A2" s="288"/>
      <c r="B2" s="288"/>
      <c r="C2" s="288"/>
      <c r="D2" s="288"/>
      <c r="E2" s="288"/>
      <c r="F2" s="288"/>
      <c r="G2" s="288"/>
      <c r="H2" s="288"/>
      <c r="I2" s="288"/>
      <c r="J2" s="288"/>
      <c r="Q2" s="155"/>
    </row>
    <row r="3" spans="1:17" ht="13.5" customHeight="1">
      <c r="A3" s="288"/>
      <c r="B3" s="288"/>
      <c r="C3" s="288"/>
      <c r="D3" s="288"/>
      <c r="E3" s="288"/>
      <c r="F3" s="288"/>
      <c r="G3" s="288"/>
      <c r="H3" s="288"/>
      <c r="I3" s="288"/>
      <c r="J3" s="288"/>
      <c r="Q3" s="155"/>
    </row>
    <row r="4" spans="1:17" ht="32.25" customHeight="1">
      <c r="A4" s="288"/>
      <c r="B4" s="288"/>
      <c r="C4" s="288"/>
      <c r="D4" s="288"/>
      <c r="E4" s="288"/>
      <c r="F4" s="288"/>
      <c r="G4" s="288"/>
      <c r="H4" s="288"/>
      <c r="I4" s="288"/>
      <c r="J4" s="288"/>
      <c r="Q4" s="155"/>
    </row>
    <row r="5" spans="1:17" ht="13.5" customHeight="1">
      <c r="D5" s="25"/>
      <c r="E5" s="25"/>
      <c r="F5" s="25"/>
      <c r="G5" s="25"/>
      <c r="H5" s="25"/>
      <c r="I5" s="26" t="s">
        <v>3453</v>
      </c>
      <c r="J5" s="25"/>
      <c r="Q5" s="155"/>
    </row>
    <row r="6" spans="1:17" ht="15" customHeight="1">
      <c r="C6" s="25"/>
      <c r="D6" s="25"/>
      <c r="E6" s="25"/>
      <c r="F6" s="25"/>
      <c r="G6" s="25"/>
      <c r="H6" s="25"/>
      <c r="I6" s="25"/>
      <c r="J6" s="25"/>
      <c r="Q6" s="155"/>
    </row>
    <row r="7" spans="1:17" ht="24" customHeight="1">
      <c r="A7" s="297" t="s">
        <v>2483</v>
      </c>
      <c r="B7" s="297"/>
      <c r="C7" s="297"/>
      <c r="D7" s="297"/>
      <c r="E7" s="297"/>
      <c r="F7" s="297"/>
      <c r="G7" s="297"/>
      <c r="H7" s="297"/>
      <c r="I7" s="297"/>
      <c r="J7" s="297"/>
      <c r="Q7" s="155"/>
    </row>
    <row r="8" spans="1:17" ht="44.25" customHeight="1">
      <c r="A8" s="251" t="s">
        <v>3160</v>
      </c>
      <c r="B8" s="251"/>
      <c r="C8" s="251"/>
      <c r="D8" s="251"/>
      <c r="E8" s="251"/>
      <c r="F8" s="251"/>
      <c r="G8" s="251"/>
      <c r="H8" s="251"/>
      <c r="I8" s="251"/>
      <c r="J8" s="251"/>
      <c r="Q8" s="155"/>
    </row>
    <row r="9" spans="1:17">
      <c r="A9" s="7"/>
      <c r="B9" s="7"/>
      <c r="C9" s="7"/>
      <c r="D9" s="7"/>
      <c r="E9" s="7"/>
      <c r="F9" s="7"/>
      <c r="G9" s="7"/>
      <c r="H9" s="7"/>
      <c r="I9" s="7"/>
      <c r="J9" s="27"/>
      <c r="Q9" s="155"/>
    </row>
    <row r="10" spans="1:17" ht="24" customHeight="1">
      <c r="A10" s="28" t="s">
        <v>2484</v>
      </c>
      <c r="Q10" s="155"/>
    </row>
    <row r="11" spans="1:17" ht="45" customHeight="1">
      <c r="A11" s="257" t="s">
        <v>2486</v>
      </c>
      <c r="B11" s="257"/>
      <c r="C11" s="257"/>
      <c r="D11" s="257"/>
      <c r="E11" s="257"/>
      <c r="F11" s="257"/>
      <c r="G11" s="257"/>
      <c r="H11" s="257"/>
      <c r="I11" s="257"/>
      <c r="J11" s="257"/>
      <c r="Q11" s="155"/>
    </row>
    <row r="12" spans="1:17" ht="19.5" customHeight="1">
      <c r="A12" s="28" t="s">
        <v>2485</v>
      </c>
      <c r="Q12" s="155"/>
    </row>
    <row r="13" spans="1:17" ht="15.75" customHeight="1">
      <c r="A13" s="257" t="s">
        <v>2488</v>
      </c>
      <c r="B13" s="257"/>
      <c r="C13" s="257"/>
      <c r="D13" s="257"/>
      <c r="E13" s="257"/>
      <c r="F13" s="257"/>
      <c r="G13" s="257"/>
      <c r="H13" s="257"/>
      <c r="I13" s="257"/>
      <c r="J13" s="257"/>
      <c r="Q13" s="155"/>
    </row>
    <row r="14" spans="1:17" ht="15.75" customHeight="1">
      <c r="A14" s="29" t="s">
        <v>2489</v>
      </c>
      <c r="B14" s="29"/>
      <c r="C14" s="29"/>
      <c r="D14" s="29"/>
      <c r="E14" s="29"/>
      <c r="F14" s="29"/>
      <c r="G14" s="29"/>
      <c r="H14" s="29"/>
      <c r="I14" s="29"/>
      <c r="J14" s="29"/>
      <c r="Q14" s="155"/>
    </row>
    <row r="15" spans="1:17" ht="15.75" customHeight="1">
      <c r="A15" s="29" t="s">
        <v>2493</v>
      </c>
      <c r="B15" s="29"/>
      <c r="C15" s="29"/>
      <c r="D15" s="29"/>
      <c r="E15" s="29"/>
      <c r="F15" s="29"/>
      <c r="G15" s="29"/>
      <c r="H15" s="29"/>
      <c r="I15" s="29"/>
      <c r="J15" s="29"/>
      <c r="Q15" s="155"/>
    </row>
    <row r="16" spans="1:17" ht="15.75" customHeight="1">
      <c r="A16" s="29" t="s">
        <v>2487</v>
      </c>
      <c r="B16" s="29"/>
      <c r="C16" s="29"/>
      <c r="D16" s="29"/>
      <c r="E16" s="29"/>
      <c r="F16" s="29"/>
      <c r="G16" s="29"/>
      <c r="H16" s="29"/>
      <c r="I16" s="29"/>
      <c r="J16" s="29"/>
      <c r="Q16" s="155"/>
    </row>
    <row r="17" spans="1:17" ht="15.75" customHeight="1">
      <c r="A17" s="29" t="s">
        <v>2491</v>
      </c>
      <c r="B17" s="29"/>
      <c r="C17" s="29"/>
      <c r="D17" s="29"/>
      <c r="E17" s="29"/>
      <c r="F17" s="29"/>
      <c r="G17" s="29"/>
      <c r="H17" s="29"/>
      <c r="I17" s="29"/>
      <c r="J17" s="29"/>
      <c r="Q17" s="155"/>
    </row>
    <row r="18" spans="1:17" ht="15.75" customHeight="1">
      <c r="A18" s="29" t="s">
        <v>2222</v>
      </c>
      <c r="B18" s="29"/>
      <c r="C18" s="29"/>
      <c r="D18" s="29"/>
      <c r="E18" s="29"/>
      <c r="F18" s="29"/>
      <c r="G18" s="29"/>
      <c r="H18" s="29"/>
      <c r="I18" s="29"/>
      <c r="J18" s="29"/>
      <c r="Q18" s="155"/>
    </row>
    <row r="19" spans="1:17" ht="15.75" customHeight="1">
      <c r="A19" s="300" t="s">
        <v>3161</v>
      </c>
      <c r="B19" s="300"/>
      <c r="C19" s="300"/>
      <c r="D19" s="300"/>
      <c r="E19" s="300"/>
      <c r="F19" s="300"/>
      <c r="G19" s="300"/>
      <c r="H19" s="300"/>
      <c r="I19" s="300"/>
      <c r="J19" s="300"/>
      <c r="Q19" s="155"/>
    </row>
    <row r="20" spans="1:17" ht="19.5" customHeight="1">
      <c r="A20" s="30"/>
      <c r="B20" s="30"/>
      <c r="C20" s="30"/>
      <c r="D20" s="30"/>
      <c r="E20" s="30"/>
      <c r="F20" s="30"/>
      <c r="G20" s="30"/>
      <c r="H20" s="30"/>
      <c r="I20" s="30"/>
      <c r="J20" s="30"/>
      <c r="Q20" s="155"/>
    </row>
    <row r="21" spans="1:17" ht="6.75" customHeight="1">
      <c r="B21" s="179"/>
      <c r="C21" s="181"/>
      <c r="D21" s="182"/>
      <c r="E21" s="182"/>
      <c r="F21" s="182"/>
      <c r="G21" s="182"/>
      <c r="H21" s="183"/>
      <c r="I21" s="179"/>
      <c r="J21" s="8"/>
      <c r="Q21" s="155"/>
    </row>
    <row r="22" spans="1:17" ht="45.75" customHeight="1">
      <c r="A22" s="30"/>
      <c r="B22" s="30"/>
      <c r="C22" s="304" t="s">
        <v>3673</v>
      </c>
      <c r="D22" s="305"/>
      <c r="E22" s="305"/>
      <c r="F22" s="305"/>
      <c r="G22" s="305"/>
      <c r="H22" s="305"/>
      <c r="I22" s="186"/>
      <c r="J22" s="30"/>
      <c r="Q22" s="155"/>
    </row>
    <row r="23" spans="1:17" ht="12" customHeight="1">
      <c r="A23" s="30"/>
      <c r="B23" s="30"/>
      <c r="C23" s="225" t="s">
        <v>3508</v>
      </c>
      <c r="D23" s="306" t="s">
        <v>3672</v>
      </c>
      <c r="E23" s="307"/>
      <c r="F23" s="307"/>
      <c r="G23" s="307"/>
      <c r="H23" s="307"/>
      <c r="I23" s="186"/>
      <c r="J23" s="30"/>
      <c r="Q23" s="155"/>
    </row>
    <row r="24" spans="1:17" ht="6" customHeight="1">
      <c r="B24" s="180"/>
      <c r="C24" s="184"/>
      <c r="D24" s="185"/>
      <c r="E24" s="185"/>
      <c r="F24" s="185"/>
      <c r="G24" s="185"/>
      <c r="H24" s="185"/>
      <c r="I24" s="187"/>
      <c r="J24" s="188"/>
      <c r="Q24" s="155"/>
    </row>
    <row r="25" spans="1:17" ht="12" customHeight="1">
      <c r="A25" s="31"/>
      <c r="B25" s="32"/>
      <c r="C25" s="32"/>
      <c r="D25" s="32"/>
      <c r="E25" s="32"/>
      <c r="F25" s="32"/>
      <c r="G25" s="32"/>
      <c r="H25" s="32"/>
      <c r="I25" s="32"/>
      <c r="J25" s="32"/>
      <c r="Q25" s="155"/>
    </row>
    <row r="26" spans="1:17">
      <c r="A26" s="24" t="s">
        <v>2492</v>
      </c>
      <c r="L26" s="1" t="s">
        <v>723</v>
      </c>
      <c r="Q26" s="155"/>
    </row>
    <row r="27" spans="1:17" ht="6" customHeight="1" thickBot="1">
      <c r="Q27" s="155"/>
    </row>
    <row r="28" spans="1:17" ht="30" customHeight="1">
      <c r="B28" s="33" t="s">
        <v>702</v>
      </c>
      <c r="C28" s="289" t="s">
        <v>747</v>
      </c>
      <c r="D28" s="311"/>
      <c r="E28" s="311"/>
      <c r="F28" s="311"/>
      <c r="G28" s="311"/>
      <c r="H28" s="312"/>
      <c r="J28" s="163"/>
      <c r="L28" s="1">
        <f>IF(C28="",1,3)</f>
        <v>3</v>
      </c>
      <c r="Q28" s="155"/>
    </row>
    <row r="29" spans="1:17" ht="30" customHeight="1">
      <c r="B29" s="33" t="s">
        <v>701</v>
      </c>
      <c r="C29" s="292"/>
      <c r="D29" s="293"/>
      <c r="E29" s="293"/>
      <c r="F29" s="293"/>
      <c r="G29" s="293"/>
      <c r="H29" s="294"/>
      <c r="L29" s="1">
        <f>IF(C29="",1,3)</f>
        <v>1</v>
      </c>
      <c r="Q29" s="155"/>
    </row>
    <row r="30" spans="1:17" ht="30" customHeight="1" thickBot="1">
      <c r="B30" s="33" t="s">
        <v>1245</v>
      </c>
      <c r="C30" s="301"/>
      <c r="D30" s="302"/>
      <c r="E30" s="302"/>
      <c r="F30" s="302"/>
      <c r="G30" s="302"/>
      <c r="H30" s="303"/>
      <c r="I30" s="34"/>
      <c r="L30" s="1">
        <f>IF(C30="",1,3)</f>
        <v>1</v>
      </c>
      <c r="Q30" s="155"/>
    </row>
    <row r="31" spans="1:17" ht="9" customHeight="1" thickBot="1">
      <c r="B31" s="33"/>
      <c r="C31" s="124"/>
      <c r="D31" s="124"/>
      <c r="E31" s="124"/>
      <c r="F31" s="124"/>
      <c r="G31" s="124"/>
      <c r="H31" s="124"/>
      <c r="I31" s="34"/>
      <c r="Q31" s="155"/>
    </row>
    <row r="32" spans="1:17" ht="30" customHeight="1" thickBot="1">
      <c r="B32" s="33" t="s">
        <v>1230</v>
      </c>
      <c r="C32" s="289"/>
      <c r="D32" s="290"/>
      <c r="E32" s="290"/>
      <c r="F32" s="290"/>
      <c r="G32" s="290"/>
      <c r="H32" s="291"/>
      <c r="I32" s="34"/>
      <c r="L32" s="1">
        <f>IF(C32="",1,3)</f>
        <v>1</v>
      </c>
      <c r="Q32" s="155"/>
    </row>
    <row r="33" spans="1:17" ht="27" customHeight="1">
      <c r="B33" s="33" t="s">
        <v>1233</v>
      </c>
      <c r="C33" s="35" t="s">
        <v>1231</v>
      </c>
      <c r="D33" s="127"/>
      <c r="E33" s="126" t="s">
        <v>724</v>
      </c>
      <c r="F33" s="128"/>
      <c r="G33" s="126" t="s">
        <v>724</v>
      </c>
      <c r="H33" s="129"/>
      <c r="L33" s="1">
        <f>IF(D33="",1,3)</f>
        <v>1</v>
      </c>
      <c r="M33" s="1">
        <f>IF(F33="",1,3)</f>
        <v>1</v>
      </c>
      <c r="N33" s="1">
        <f>IF(H33="",1,3)</f>
        <v>1</v>
      </c>
      <c r="Q33" s="155"/>
    </row>
    <row r="34" spans="1:17" ht="27" customHeight="1">
      <c r="B34" s="27"/>
      <c r="C34" s="36" t="s">
        <v>1232</v>
      </c>
      <c r="D34" s="127"/>
      <c r="E34" s="126" t="s">
        <v>724</v>
      </c>
      <c r="F34" s="128"/>
      <c r="G34" s="126" t="s">
        <v>724</v>
      </c>
      <c r="H34" s="129"/>
      <c r="L34" s="1">
        <f>IF(D34="",1,3)</f>
        <v>1</v>
      </c>
      <c r="M34" s="1">
        <f>IF(F34="",1,3)</f>
        <v>1</v>
      </c>
      <c r="N34" s="1">
        <f>IF(H34="",1,3)</f>
        <v>1</v>
      </c>
      <c r="Q34" s="155"/>
    </row>
    <row r="35" spans="1:17" ht="27" customHeight="1" thickBot="1">
      <c r="B35" s="27"/>
      <c r="C35" s="36" t="s">
        <v>1235</v>
      </c>
      <c r="D35" s="269"/>
      <c r="E35" s="270"/>
      <c r="F35" s="270"/>
      <c r="G35" s="270"/>
      <c r="H35" s="271"/>
      <c r="L35" s="1">
        <f>IF(D35="",1,3)</f>
        <v>1</v>
      </c>
      <c r="Q35" s="155"/>
    </row>
    <row r="36" spans="1:17" ht="12.75" customHeight="1">
      <c r="Q36" s="155"/>
    </row>
    <row r="37" spans="1:17" s="22" customFormat="1" ht="15.75" customHeight="1">
      <c r="A37" s="37"/>
      <c r="B37" s="170" t="s">
        <v>1528</v>
      </c>
      <c r="C37" s="172" t="str">
        <f>IF(C30="","",VLOOKUP(E37&amp;C30,LIST!F3:H1536,2,0))</f>
        <v/>
      </c>
      <c r="D37" s="173" t="s">
        <v>1916</v>
      </c>
      <c r="E37" s="162" t="str">
        <f>IF(C28="","",VLOOKUP(C28,LIST!A2:B48,2,0))</f>
        <v>01</v>
      </c>
      <c r="F37" s="171" t="s">
        <v>698</v>
      </c>
      <c r="G37" s="162" t="str">
        <f>IF(C30="","",VLOOKUP(E37&amp;C30,LIST!F3:H1536,3,0))</f>
        <v/>
      </c>
      <c r="H37" s="23"/>
      <c r="I37" s="235" t="s">
        <v>3502</v>
      </c>
      <c r="J37" s="235"/>
      <c r="Q37" s="155"/>
    </row>
    <row r="38" spans="1:17" s="22" customFormat="1" ht="15.75" customHeight="1">
      <c r="A38" s="37"/>
      <c r="B38" s="38"/>
      <c r="C38" s="38"/>
      <c r="D38" s="37"/>
      <c r="E38" s="23"/>
      <c r="F38" s="23"/>
      <c r="G38" s="23"/>
      <c r="H38" s="23"/>
      <c r="I38" s="39"/>
      <c r="J38" s="39"/>
      <c r="Q38" s="155"/>
    </row>
    <row r="39" spans="1:17" s="22" customFormat="1" ht="15.75" hidden="1" customHeight="1">
      <c r="A39" s="37"/>
      <c r="B39" s="38"/>
      <c r="C39" s="38"/>
      <c r="D39" s="37"/>
      <c r="E39" s="23"/>
      <c r="F39" s="23"/>
      <c r="G39" s="23"/>
      <c r="H39" s="23"/>
      <c r="I39" s="39"/>
      <c r="J39" s="39"/>
      <c r="Q39" s="155"/>
    </row>
    <row r="40" spans="1:17" s="22" customFormat="1" ht="15.75" hidden="1" customHeight="1">
      <c r="A40" s="37"/>
      <c r="B40" s="38"/>
      <c r="C40" s="38"/>
      <c r="D40" s="37"/>
      <c r="E40" s="23"/>
      <c r="F40" s="23"/>
      <c r="G40" s="23"/>
      <c r="H40" s="23"/>
      <c r="I40" s="39"/>
      <c r="J40" s="39"/>
      <c r="Q40" s="155"/>
    </row>
    <row r="41" spans="1:17" s="22" customFormat="1" ht="15.75" hidden="1" customHeight="1">
      <c r="A41" s="37"/>
      <c r="B41" s="38"/>
      <c r="C41" s="38"/>
      <c r="D41" s="37"/>
      <c r="E41" s="23"/>
      <c r="F41" s="23"/>
      <c r="G41" s="23"/>
      <c r="H41" s="23"/>
      <c r="I41" s="39"/>
      <c r="J41" s="39"/>
      <c r="Q41" s="155"/>
    </row>
    <row r="42" spans="1:17" s="22" customFormat="1" ht="15.75" hidden="1" customHeight="1">
      <c r="A42" s="37"/>
      <c r="B42" s="38"/>
      <c r="C42" s="38"/>
      <c r="D42" s="37"/>
      <c r="E42" s="23"/>
      <c r="F42" s="23"/>
      <c r="G42" s="23"/>
      <c r="H42" s="23"/>
      <c r="I42" s="39"/>
      <c r="J42" s="39"/>
      <c r="Q42" s="155"/>
    </row>
    <row r="43" spans="1:17" s="22" customFormat="1" ht="15.75" hidden="1" customHeight="1">
      <c r="A43" s="37"/>
      <c r="B43" s="38"/>
      <c r="C43" s="38"/>
      <c r="D43" s="37"/>
      <c r="E43" s="23"/>
      <c r="F43" s="23"/>
      <c r="G43" s="23"/>
      <c r="H43" s="23"/>
      <c r="I43" s="39"/>
      <c r="J43" s="39"/>
      <c r="Q43" s="155"/>
    </row>
    <row r="44" spans="1:17" s="22" customFormat="1" ht="15.75" hidden="1" customHeight="1">
      <c r="A44" s="37"/>
      <c r="B44" s="38"/>
      <c r="C44" s="38"/>
      <c r="D44" s="37"/>
      <c r="E44" s="23"/>
      <c r="F44" s="23"/>
      <c r="G44" s="23"/>
      <c r="H44" s="23"/>
      <c r="I44" s="39"/>
      <c r="J44" s="39"/>
      <c r="Q44" s="155"/>
    </row>
    <row r="45" spans="1:17" s="22" customFormat="1" ht="15.75" hidden="1" customHeight="1">
      <c r="A45" s="37"/>
      <c r="B45" s="38"/>
      <c r="C45" s="38"/>
      <c r="D45" s="37"/>
      <c r="E45" s="23"/>
      <c r="F45" s="23"/>
      <c r="G45" s="23"/>
      <c r="H45" s="23"/>
      <c r="I45" s="39"/>
      <c r="J45" s="39"/>
      <c r="Q45" s="155"/>
    </row>
    <row r="46" spans="1:17" s="22" customFormat="1" ht="15.75" hidden="1" customHeight="1">
      <c r="A46" s="37"/>
      <c r="B46" s="38"/>
      <c r="C46" s="38"/>
      <c r="D46" s="37"/>
      <c r="E46" s="23"/>
      <c r="F46" s="23"/>
      <c r="G46" s="23"/>
      <c r="H46" s="23"/>
      <c r="I46" s="39"/>
      <c r="J46" s="39"/>
      <c r="Q46" s="155"/>
    </row>
    <row r="47" spans="1:17" s="22" customFormat="1" ht="15.75" hidden="1" customHeight="1">
      <c r="A47" s="37"/>
      <c r="B47" s="38"/>
      <c r="C47" s="38"/>
      <c r="D47" s="37"/>
      <c r="E47" s="23"/>
      <c r="F47" s="23"/>
      <c r="G47" s="23"/>
      <c r="H47" s="23"/>
      <c r="I47" s="39"/>
      <c r="J47" s="39"/>
      <c r="Q47" s="155"/>
    </row>
    <row r="48" spans="1:17" s="22" customFormat="1" ht="15.75" hidden="1" customHeight="1">
      <c r="A48" s="37"/>
      <c r="B48" s="38"/>
      <c r="C48" s="38"/>
      <c r="D48" s="37"/>
      <c r="E48" s="23"/>
      <c r="F48" s="23"/>
      <c r="G48" s="23"/>
      <c r="H48" s="23"/>
      <c r="I48" s="39"/>
      <c r="J48" s="39"/>
      <c r="Q48" s="155"/>
    </row>
    <row r="49" spans="1:10" s="22" customFormat="1" ht="15.75" hidden="1" customHeight="1">
      <c r="A49" s="37"/>
      <c r="B49" s="38"/>
      <c r="C49" s="38"/>
      <c r="D49" s="37"/>
      <c r="E49" s="23"/>
      <c r="F49" s="23"/>
      <c r="G49" s="23"/>
      <c r="H49" s="23"/>
      <c r="I49" s="39"/>
      <c r="J49" s="39"/>
    </row>
    <row r="50" spans="1:10" s="22" customFormat="1" ht="15.75" hidden="1" customHeight="1">
      <c r="A50" s="37"/>
      <c r="B50" s="38"/>
      <c r="C50" s="38"/>
      <c r="D50" s="37"/>
      <c r="E50" s="23"/>
      <c r="F50" s="23"/>
      <c r="G50" s="23"/>
      <c r="H50" s="23"/>
      <c r="I50" s="39"/>
      <c r="J50" s="39"/>
    </row>
    <row r="51" spans="1:10" s="22" customFormat="1" ht="15.75" hidden="1" customHeight="1">
      <c r="A51" s="37"/>
      <c r="B51" s="38"/>
      <c r="C51" s="38"/>
      <c r="D51" s="37"/>
      <c r="E51" s="23"/>
      <c r="F51" s="23"/>
      <c r="G51" s="23"/>
      <c r="H51" s="23"/>
      <c r="I51" s="39"/>
      <c r="J51" s="39"/>
    </row>
    <row r="52" spans="1:10" ht="30" customHeight="1"/>
    <row r="53" spans="1:10" ht="8.25" customHeight="1"/>
    <row r="54" spans="1:10" ht="15" customHeight="1">
      <c r="C54" s="28" t="s">
        <v>1228</v>
      </c>
      <c r="D54" s="7"/>
      <c r="E54" s="7"/>
      <c r="F54" s="7"/>
      <c r="G54" s="7"/>
      <c r="H54" s="7"/>
      <c r="I54" s="7"/>
      <c r="J54" s="27"/>
    </row>
    <row r="55" spans="1:10" ht="7.5" customHeight="1">
      <c r="A55" s="28"/>
      <c r="B55" s="7"/>
      <c r="C55" s="7"/>
      <c r="D55" s="7"/>
      <c r="E55" s="7"/>
      <c r="F55" s="7"/>
      <c r="G55" s="7"/>
      <c r="H55" s="7"/>
      <c r="I55" s="7"/>
      <c r="J55" s="27"/>
    </row>
    <row r="56" spans="1:10" ht="15" customHeight="1">
      <c r="B56" s="42" t="s">
        <v>1187</v>
      </c>
      <c r="C56" s="7"/>
      <c r="D56" s="7"/>
      <c r="E56" s="7"/>
      <c r="F56" s="7"/>
      <c r="G56" s="7"/>
      <c r="H56" s="7"/>
      <c r="I56" s="7"/>
      <c r="J56" s="27"/>
    </row>
    <row r="57" spans="1:10" ht="15" customHeight="1">
      <c r="B57" s="42" t="s">
        <v>1229</v>
      </c>
      <c r="C57" s="7"/>
      <c r="D57" s="7"/>
      <c r="E57" s="7"/>
      <c r="F57" s="7"/>
      <c r="G57" s="7"/>
      <c r="H57" s="7"/>
      <c r="I57" s="7"/>
      <c r="J57" s="27"/>
    </row>
    <row r="58" spans="1:10" ht="6.75" customHeight="1" thickBot="1">
      <c r="A58" s="7"/>
      <c r="B58" s="7"/>
      <c r="C58" s="7"/>
      <c r="D58" s="7"/>
      <c r="E58" s="7"/>
      <c r="F58" s="7"/>
      <c r="G58" s="7"/>
      <c r="H58" s="7"/>
      <c r="I58" s="7"/>
      <c r="J58" s="27"/>
    </row>
    <row r="59" spans="1:10" ht="15" customHeight="1" thickBot="1">
      <c r="C59" s="14"/>
      <c r="D59" s="7" t="str">
        <f>"＝回答が必要な箇所"</f>
        <v>＝回答が必要な箇所</v>
      </c>
      <c r="E59" s="7"/>
      <c r="F59" s="7"/>
      <c r="G59" s="7"/>
      <c r="H59" s="7"/>
      <c r="I59" s="7"/>
      <c r="J59" s="27"/>
    </row>
    <row r="60" spans="1:10" ht="6.75" customHeight="1" thickBot="1">
      <c r="A60" s="7"/>
      <c r="B60" s="7"/>
      <c r="C60" s="7"/>
      <c r="D60" s="7"/>
      <c r="E60" s="7"/>
      <c r="F60" s="7"/>
      <c r="G60" s="7"/>
      <c r="H60" s="7"/>
      <c r="I60" s="7"/>
      <c r="J60" s="27"/>
    </row>
    <row r="61" spans="1:10" ht="15" customHeight="1" thickBot="1">
      <c r="A61" s="7"/>
      <c r="B61" s="7"/>
      <c r="C61" s="123">
        <v>10</v>
      </c>
      <c r="D61" s="7" t="str">
        <f>"＝回答に矛盾がある箇所"</f>
        <v>＝回答に矛盾がある箇所</v>
      </c>
      <c r="E61" s="7"/>
      <c r="F61" s="7"/>
      <c r="G61" s="7"/>
      <c r="H61" s="7"/>
      <c r="I61" s="7"/>
      <c r="J61" s="27"/>
    </row>
    <row r="62" spans="1:10" ht="6.75" customHeight="1" thickBot="1">
      <c r="A62" s="7"/>
      <c r="B62" s="7"/>
      <c r="C62" s="7"/>
      <c r="D62" s="7"/>
      <c r="E62" s="7"/>
      <c r="F62" s="7"/>
      <c r="G62" s="7"/>
      <c r="H62" s="7"/>
      <c r="I62" s="7"/>
      <c r="J62" s="27"/>
    </row>
    <row r="63" spans="1:10" ht="15" customHeight="1" thickBot="1">
      <c r="A63" s="7"/>
      <c r="B63" s="7"/>
      <c r="C63" s="154">
        <v>10</v>
      </c>
      <c r="D63" s="7" t="str">
        <f>"＝回答が完了した箇所"</f>
        <v>＝回答が完了した箇所</v>
      </c>
      <c r="E63" s="7"/>
      <c r="F63" s="7"/>
      <c r="G63" s="7"/>
      <c r="H63" s="7"/>
      <c r="I63" s="7"/>
      <c r="J63" s="27"/>
    </row>
    <row r="64" spans="1:10" ht="6.75" customHeight="1">
      <c r="A64" s="7"/>
      <c r="B64" s="7"/>
      <c r="C64" s="7"/>
      <c r="D64" s="7"/>
      <c r="E64" s="7"/>
      <c r="F64" s="7"/>
      <c r="G64" s="7"/>
      <c r="H64" s="7"/>
      <c r="I64" s="7"/>
      <c r="J64" s="27"/>
    </row>
    <row r="65" spans="1:27" ht="15" customHeight="1">
      <c r="B65" s="42" t="s">
        <v>2223</v>
      </c>
      <c r="C65" s="7"/>
      <c r="D65" s="7"/>
      <c r="E65" s="7"/>
      <c r="F65" s="7"/>
      <c r="G65" s="7"/>
      <c r="H65" s="7"/>
      <c r="I65" s="7"/>
      <c r="J65" s="27"/>
    </row>
    <row r="66" spans="1:27" ht="15" customHeight="1">
      <c r="B66" s="42" t="s">
        <v>2224</v>
      </c>
      <c r="C66" s="7"/>
      <c r="D66" s="7"/>
      <c r="E66" s="7"/>
      <c r="F66" s="7"/>
      <c r="G66" s="7"/>
      <c r="H66" s="7"/>
      <c r="I66" s="7"/>
      <c r="J66" s="27"/>
    </row>
    <row r="67" spans="1:27" ht="22.5" customHeight="1">
      <c r="J67" s="27"/>
    </row>
    <row r="68" spans="1:27" ht="36.75" customHeight="1">
      <c r="A68" s="43" t="s">
        <v>711</v>
      </c>
      <c r="I68" s="44"/>
      <c r="J68" s="44"/>
    </row>
    <row r="69" spans="1:27" ht="26.25" customHeight="1">
      <c r="A69" s="16" t="s">
        <v>1210</v>
      </c>
      <c r="B69" s="284" t="s">
        <v>3505</v>
      </c>
      <c r="C69" s="284"/>
      <c r="D69" s="284"/>
      <c r="E69" s="284"/>
      <c r="F69" s="284"/>
      <c r="G69" s="284"/>
      <c r="H69" s="284"/>
      <c r="I69" s="284"/>
      <c r="J69" s="284"/>
    </row>
    <row r="70" spans="1:27" ht="45.75" customHeight="1">
      <c r="A70" s="17"/>
      <c r="B70" s="268" t="s">
        <v>3506</v>
      </c>
      <c r="C70" s="268"/>
      <c r="D70" s="268"/>
      <c r="E70" s="268"/>
      <c r="F70" s="268"/>
      <c r="G70" s="268"/>
      <c r="H70" s="268"/>
      <c r="I70" s="46"/>
      <c r="T70" s="1" t="s">
        <v>729</v>
      </c>
      <c r="W70" s="1" t="s">
        <v>730</v>
      </c>
      <c r="Z70" s="1" t="s">
        <v>731</v>
      </c>
    </row>
    <row r="71" spans="1:27" ht="8.25" customHeight="1">
      <c r="A71" s="6"/>
      <c r="B71" s="45"/>
      <c r="C71" s="45"/>
      <c r="D71" s="273"/>
      <c r="E71" s="273"/>
      <c r="F71" s="273"/>
      <c r="G71" s="274"/>
      <c r="H71" s="273"/>
      <c r="I71" s="46"/>
    </row>
    <row r="72" spans="1:27" ht="5.25" customHeight="1">
      <c r="C72" s="46"/>
      <c r="D72" s="275" t="s">
        <v>1243</v>
      </c>
      <c r="E72" s="48"/>
      <c r="F72" s="49"/>
      <c r="G72" s="50"/>
      <c r="H72" s="298" t="s">
        <v>1244</v>
      </c>
      <c r="I72" s="52"/>
    </row>
    <row r="73" spans="1:27" ht="36.75" customHeight="1" thickBot="1">
      <c r="C73" s="46"/>
      <c r="D73" s="276"/>
      <c r="E73" s="53"/>
      <c r="F73" s="47" t="s">
        <v>703</v>
      </c>
      <c r="G73" s="54"/>
      <c r="H73" s="299"/>
      <c r="I73" s="52"/>
      <c r="P73" s="1" t="s">
        <v>725</v>
      </c>
      <c r="T73" s="1" t="s">
        <v>726</v>
      </c>
      <c r="U73" s="1" t="s">
        <v>727</v>
      </c>
      <c r="V73" s="1" t="s">
        <v>728</v>
      </c>
      <c r="W73" s="1" t="s">
        <v>726</v>
      </c>
      <c r="X73" s="1" t="s">
        <v>727</v>
      </c>
      <c r="Y73" s="1" t="s">
        <v>728</v>
      </c>
      <c r="Z73" s="1" t="s">
        <v>726</v>
      </c>
      <c r="AA73" s="1" t="s">
        <v>727</v>
      </c>
    </row>
    <row r="74" spans="1:27" s="9" customFormat="1" ht="23.1" customHeight="1" thickBot="1">
      <c r="A74" s="55"/>
      <c r="B74" s="48" t="s">
        <v>700</v>
      </c>
      <c r="C74" s="56"/>
      <c r="D74" s="57"/>
      <c r="E74" s="58" t="s">
        <v>1211</v>
      </c>
      <c r="F74" s="57"/>
      <c r="G74" s="59" t="s">
        <v>1211</v>
      </c>
      <c r="H74" s="57"/>
      <c r="I74" s="59" t="s">
        <v>1211</v>
      </c>
      <c r="J74" s="228" t="str">
        <f>IF(SUM(V74:V84)&gt;0,"臨時・非常勤等職員の人数が組合員数を下回る項目があります。","")</f>
        <v/>
      </c>
      <c r="L74" s="1">
        <f>IF(D74="",1,IF(SUM(T74:V74)&gt;0,2,3))</f>
        <v>1</v>
      </c>
      <c r="M74" s="1">
        <f>IF(F74="",1,IF(SUM(W74:Y74)&gt;0,2,3))</f>
        <v>1</v>
      </c>
      <c r="N74" s="1">
        <f>IF(H74="",1,IF(SUM(Z74:AA74)&gt;0,2,3))</f>
        <v>1</v>
      </c>
      <c r="P74" s="9">
        <f>IF(D74&lt;&gt;"",1,0)</f>
        <v>0</v>
      </c>
      <c r="Q74" s="9">
        <f>IF(F74&lt;&gt;"",1,0)</f>
        <v>0</v>
      </c>
      <c r="R74" s="9">
        <f>IF(H74&lt;&gt;"",1,0)</f>
        <v>0</v>
      </c>
      <c r="T74" s="9">
        <f>IF(AND(D74&lt;&gt;"",D74&lt;D85),1,0)</f>
        <v>0</v>
      </c>
      <c r="U74" s="9">
        <f>IF(AND(P85=11,D74&gt;SUM(D75:D84)),1,0)</f>
        <v>0</v>
      </c>
      <c r="V74" s="9">
        <f>IF(AND(D74&lt;&gt;"",F74&lt;&gt;"",D74&lt;F74),1,0)</f>
        <v>0</v>
      </c>
      <c r="W74" s="9">
        <f>IF(AND(F74&lt;&gt;"",F74&lt;F85),1,0)</f>
        <v>0</v>
      </c>
      <c r="X74" s="9">
        <f>IF(AND(Q85=11,F74&gt;SUM(F75:F84)),1,0)</f>
        <v>0</v>
      </c>
      <c r="Y74" s="9">
        <f>V74</f>
        <v>0</v>
      </c>
      <c r="Z74" s="9">
        <f>IF(AND(H74&lt;&gt;"",H74&lt;H85),1,0)</f>
        <v>0</v>
      </c>
      <c r="AA74" s="9">
        <f>IF(AND(R85=11,H74&gt;SUM(H75:H84)),1,0)</f>
        <v>0</v>
      </c>
    </row>
    <row r="75" spans="1:27" ht="23.1" customHeight="1">
      <c r="A75" s="60"/>
      <c r="B75" s="252" t="s">
        <v>3449</v>
      </c>
      <c r="C75" s="243"/>
      <c r="D75" s="87"/>
      <c r="E75" s="59" t="s">
        <v>1211</v>
      </c>
      <c r="F75" s="87"/>
      <c r="G75" s="59" t="s">
        <v>1211</v>
      </c>
      <c r="H75" s="87"/>
      <c r="I75" s="59" t="s">
        <v>1211</v>
      </c>
      <c r="J75" s="228"/>
      <c r="L75" s="1">
        <f t="shared" ref="L75:L84" si="0">IF(D75="",1,IF(SUM(T75:V75)&gt;0,2,3))</f>
        <v>1</v>
      </c>
      <c r="M75" s="1">
        <f t="shared" ref="M75:M84" si="1">IF(F75="",1,IF(SUM(W75:Y75)&gt;0,2,3))</f>
        <v>1</v>
      </c>
      <c r="N75" s="1">
        <f t="shared" ref="N75:N84" si="2">IF(H75="",1,IF(SUM(Z75:AA75)&gt;0,2,3))</f>
        <v>1</v>
      </c>
      <c r="P75" s="9">
        <f t="shared" ref="P75:P84" si="3">IF(D75&lt;&gt;"",1,0)</f>
        <v>0</v>
      </c>
      <c r="Q75" s="9">
        <f t="shared" ref="Q75:Q84" si="4">IF(F75&lt;&gt;"",1,0)</f>
        <v>0</v>
      </c>
      <c r="R75" s="9">
        <f t="shared" ref="R75:R84" si="5">IF(H75&lt;&gt;"",1,0)</f>
        <v>0</v>
      </c>
      <c r="T75" s="1">
        <f>T$74</f>
        <v>0</v>
      </c>
      <c r="U75" s="1">
        <f>U$74</f>
        <v>0</v>
      </c>
      <c r="V75" s="9">
        <f t="shared" ref="V75:V84" si="6">IF(AND(D75&lt;&gt;"",F75&lt;&gt;"",D75&lt;F75),1,0)</f>
        <v>0</v>
      </c>
      <c r="W75" s="1">
        <f>W$74</f>
        <v>0</v>
      </c>
      <c r="X75" s="1">
        <f>X$74</f>
        <v>0</v>
      </c>
      <c r="Y75" s="9">
        <f t="shared" ref="Y75:Y84" si="7">V75</f>
        <v>0</v>
      </c>
      <c r="Z75" s="1">
        <f>Z$74</f>
        <v>0</v>
      </c>
      <c r="AA75" s="1">
        <f>AA$74</f>
        <v>0</v>
      </c>
    </row>
    <row r="76" spans="1:27" s="2" customFormat="1" ht="23.1" customHeight="1">
      <c r="A76" s="61"/>
      <c r="B76" s="242" t="s">
        <v>1214</v>
      </c>
      <c r="C76" s="243"/>
      <c r="D76" s="63"/>
      <c r="E76" s="64" t="s">
        <v>1211</v>
      </c>
      <c r="F76" s="63"/>
      <c r="G76" s="64" t="s">
        <v>1211</v>
      </c>
      <c r="H76" s="63"/>
      <c r="I76" s="64" t="s">
        <v>1211</v>
      </c>
      <c r="J76" s="228"/>
      <c r="L76" s="1">
        <f t="shared" si="0"/>
        <v>1</v>
      </c>
      <c r="M76" s="1">
        <f t="shared" si="1"/>
        <v>1</v>
      </c>
      <c r="N76" s="1">
        <f t="shared" si="2"/>
        <v>1</v>
      </c>
      <c r="P76" s="9">
        <f t="shared" si="3"/>
        <v>0</v>
      </c>
      <c r="Q76" s="9">
        <f t="shared" si="4"/>
        <v>0</v>
      </c>
      <c r="R76" s="9">
        <f t="shared" si="5"/>
        <v>0</v>
      </c>
      <c r="T76" s="1">
        <f t="shared" ref="T76:AA84" si="8">T$74</f>
        <v>0</v>
      </c>
      <c r="U76" s="1">
        <f t="shared" si="8"/>
        <v>0</v>
      </c>
      <c r="V76" s="9">
        <f t="shared" si="6"/>
        <v>0</v>
      </c>
      <c r="W76" s="1">
        <f t="shared" si="8"/>
        <v>0</v>
      </c>
      <c r="X76" s="1">
        <f t="shared" si="8"/>
        <v>0</v>
      </c>
      <c r="Y76" s="9">
        <f t="shared" si="7"/>
        <v>0</v>
      </c>
      <c r="Z76" s="1">
        <f t="shared" si="8"/>
        <v>0</v>
      </c>
      <c r="AA76" s="1">
        <f t="shared" si="8"/>
        <v>0</v>
      </c>
    </row>
    <row r="77" spans="1:27" ht="23.1" customHeight="1">
      <c r="A77" s="60"/>
      <c r="B77" s="252" t="s">
        <v>707</v>
      </c>
      <c r="C77" s="243"/>
      <c r="D77" s="63"/>
      <c r="E77" s="64" t="s">
        <v>1211</v>
      </c>
      <c r="F77" s="63"/>
      <c r="G77" s="64" t="s">
        <v>1211</v>
      </c>
      <c r="H77" s="63"/>
      <c r="I77" s="64" t="s">
        <v>1211</v>
      </c>
      <c r="J77" s="228"/>
      <c r="L77" s="1">
        <f t="shared" si="0"/>
        <v>1</v>
      </c>
      <c r="M77" s="1">
        <f t="shared" si="1"/>
        <v>1</v>
      </c>
      <c r="N77" s="1">
        <f t="shared" si="2"/>
        <v>1</v>
      </c>
      <c r="P77" s="9">
        <f t="shared" si="3"/>
        <v>0</v>
      </c>
      <c r="Q77" s="9">
        <f t="shared" si="4"/>
        <v>0</v>
      </c>
      <c r="R77" s="9">
        <f t="shared" si="5"/>
        <v>0</v>
      </c>
      <c r="T77" s="1">
        <f t="shared" si="8"/>
        <v>0</v>
      </c>
      <c r="U77" s="1">
        <f t="shared" si="8"/>
        <v>0</v>
      </c>
      <c r="V77" s="9">
        <f t="shared" si="6"/>
        <v>0</v>
      </c>
      <c r="W77" s="1">
        <f t="shared" si="8"/>
        <v>0</v>
      </c>
      <c r="X77" s="1">
        <f t="shared" si="8"/>
        <v>0</v>
      </c>
      <c r="Y77" s="9">
        <f t="shared" si="7"/>
        <v>0</v>
      </c>
      <c r="Z77" s="1">
        <f t="shared" si="8"/>
        <v>0</v>
      </c>
      <c r="AA77" s="1">
        <f t="shared" si="8"/>
        <v>0</v>
      </c>
    </row>
    <row r="78" spans="1:27" s="2" customFormat="1" ht="23.1" customHeight="1">
      <c r="A78" s="61"/>
      <c r="B78" s="252" t="s">
        <v>1248</v>
      </c>
      <c r="C78" s="243"/>
      <c r="D78" s="63"/>
      <c r="E78" s="64" t="s">
        <v>1211</v>
      </c>
      <c r="F78" s="63"/>
      <c r="G78" s="64" t="s">
        <v>1211</v>
      </c>
      <c r="H78" s="63"/>
      <c r="I78" s="64" t="s">
        <v>1211</v>
      </c>
      <c r="J78" s="228"/>
      <c r="L78" s="1">
        <f t="shared" si="0"/>
        <v>1</v>
      </c>
      <c r="M78" s="1">
        <f t="shared" si="1"/>
        <v>1</v>
      </c>
      <c r="N78" s="1">
        <f t="shared" si="2"/>
        <v>1</v>
      </c>
      <c r="P78" s="9">
        <f t="shared" si="3"/>
        <v>0</v>
      </c>
      <c r="Q78" s="9">
        <f t="shared" si="4"/>
        <v>0</v>
      </c>
      <c r="R78" s="9">
        <f t="shared" si="5"/>
        <v>0</v>
      </c>
      <c r="T78" s="1">
        <f t="shared" si="8"/>
        <v>0</v>
      </c>
      <c r="U78" s="1">
        <f t="shared" si="8"/>
        <v>0</v>
      </c>
      <c r="V78" s="9">
        <f t="shared" si="6"/>
        <v>0</v>
      </c>
      <c r="W78" s="1">
        <f t="shared" si="8"/>
        <v>0</v>
      </c>
      <c r="X78" s="1">
        <f t="shared" si="8"/>
        <v>0</v>
      </c>
      <c r="Y78" s="9">
        <f t="shared" si="7"/>
        <v>0</v>
      </c>
      <c r="Z78" s="1">
        <f t="shared" si="8"/>
        <v>0</v>
      </c>
      <c r="AA78" s="1">
        <f t="shared" si="8"/>
        <v>0</v>
      </c>
    </row>
    <row r="79" spans="1:27" ht="23.1" customHeight="1">
      <c r="A79" s="60"/>
      <c r="B79" s="252" t="s">
        <v>1246</v>
      </c>
      <c r="C79" s="243"/>
      <c r="D79" s="63"/>
      <c r="E79" s="64" t="s">
        <v>1211</v>
      </c>
      <c r="F79" s="63"/>
      <c r="G79" s="64" t="s">
        <v>1211</v>
      </c>
      <c r="H79" s="63"/>
      <c r="I79" s="64" t="s">
        <v>1211</v>
      </c>
      <c r="J79" s="228"/>
      <c r="L79" s="1">
        <f t="shared" si="0"/>
        <v>1</v>
      </c>
      <c r="M79" s="1">
        <f t="shared" si="1"/>
        <v>1</v>
      </c>
      <c r="N79" s="1">
        <f t="shared" si="2"/>
        <v>1</v>
      </c>
      <c r="P79" s="9">
        <f t="shared" si="3"/>
        <v>0</v>
      </c>
      <c r="Q79" s="9">
        <f t="shared" si="4"/>
        <v>0</v>
      </c>
      <c r="R79" s="9">
        <f t="shared" si="5"/>
        <v>0</v>
      </c>
      <c r="T79" s="1">
        <f t="shared" si="8"/>
        <v>0</v>
      </c>
      <c r="U79" s="1">
        <f t="shared" si="8"/>
        <v>0</v>
      </c>
      <c r="V79" s="9">
        <f t="shared" si="6"/>
        <v>0</v>
      </c>
      <c r="W79" s="1">
        <f t="shared" si="8"/>
        <v>0</v>
      </c>
      <c r="X79" s="1">
        <f t="shared" si="8"/>
        <v>0</v>
      </c>
      <c r="Y79" s="9">
        <f t="shared" si="7"/>
        <v>0</v>
      </c>
      <c r="Z79" s="1">
        <f t="shared" si="8"/>
        <v>0</v>
      </c>
      <c r="AA79" s="1">
        <f t="shared" si="8"/>
        <v>0</v>
      </c>
    </row>
    <row r="80" spans="1:27" ht="23.1" customHeight="1">
      <c r="A80" s="60"/>
      <c r="B80" s="252" t="s">
        <v>3450</v>
      </c>
      <c r="C80" s="243"/>
      <c r="D80" s="63"/>
      <c r="E80" s="64" t="s">
        <v>1211</v>
      </c>
      <c r="F80" s="63"/>
      <c r="G80" s="64" t="s">
        <v>1211</v>
      </c>
      <c r="H80" s="63"/>
      <c r="I80" s="64" t="s">
        <v>1211</v>
      </c>
      <c r="J80" s="228"/>
      <c r="L80" s="1">
        <f t="shared" si="0"/>
        <v>1</v>
      </c>
      <c r="M80" s="1">
        <f t="shared" si="1"/>
        <v>1</v>
      </c>
      <c r="N80" s="1">
        <f t="shared" si="2"/>
        <v>1</v>
      </c>
      <c r="P80" s="9">
        <f t="shared" si="3"/>
        <v>0</v>
      </c>
      <c r="Q80" s="9">
        <f t="shared" si="4"/>
        <v>0</v>
      </c>
      <c r="R80" s="9">
        <f t="shared" si="5"/>
        <v>0</v>
      </c>
      <c r="T80" s="1">
        <f t="shared" si="8"/>
        <v>0</v>
      </c>
      <c r="U80" s="1">
        <f t="shared" si="8"/>
        <v>0</v>
      </c>
      <c r="V80" s="9">
        <f t="shared" si="6"/>
        <v>0</v>
      </c>
      <c r="W80" s="1">
        <f t="shared" si="8"/>
        <v>0</v>
      </c>
      <c r="X80" s="1">
        <f t="shared" si="8"/>
        <v>0</v>
      </c>
      <c r="Y80" s="9">
        <f t="shared" si="7"/>
        <v>0</v>
      </c>
      <c r="Z80" s="1">
        <f t="shared" si="8"/>
        <v>0</v>
      </c>
      <c r="AA80" s="1">
        <f t="shared" si="8"/>
        <v>0</v>
      </c>
    </row>
    <row r="81" spans="1:27" s="2" customFormat="1" ht="23.1" customHeight="1">
      <c r="A81" s="61"/>
      <c r="B81" s="242" t="s">
        <v>704</v>
      </c>
      <c r="C81" s="243"/>
      <c r="D81" s="63"/>
      <c r="E81" s="64" t="s">
        <v>1211</v>
      </c>
      <c r="F81" s="63"/>
      <c r="G81" s="64" t="s">
        <v>1211</v>
      </c>
      <c r="H81" s="63"/>
      <c r="I81" s="64" t="s">
        <v>1211</v>
      </c>
      <c r="J81" s="228"/>
      <c r="L81" s="1">
        <f t="shared" si="0"/>
        <v>1</v>
      </c>
      <c r="M81" s="1">
        <f t="shared" si="1"/>
        <v>1</v>
      </c>
      <c r="N81" s="1">
        <f t="shared" si="2"/>
        <v>1</v>
      </c>
      <c r="P81" s="9">
        <f t="shared" si="3"/>
        <v>0</v>
      </c>
      <c r="Q81" s="9">
        <f t="shared" si="4"/>
        <v>0</v>
      </c>
      <c r="R81" s="9">
        <f t="shared" si="5"/>
        <v>0</v>
      </c>
      <c r="T81" s="1">
        <f t="shared" si="8"/>
        <v>0</v>
      </c>
      <c r="U81" s="1">
        <f t="shared" si="8"/>
        <v>0</v>
      </c>
      <c r="V81" s="9">
        <f t="shared" si="6"/>
        <v>0</v>
      </c>
      <c r="W81" s="1">
        <f t="shared" si="8"/>
        <v>0</v>
      </c>
      <c r="X81" s="1">
        <f t="shared" si="8"/>
        <v>0</v>
      </c>
      <c r="Y81" s="9">
        <f t="shared" si="7"/>
        <v>0</v>
      </c>
      <c r="Z81" s="1">
        <f t="shared" si="8"/>
        <v>0</v>
      </c>
      <c r="AA81" s="1">
        <f t="shared" si="8"/>
        <v>0</v>
      </c>
    </row>
    <row r="82" spans="1:27" s="2" customFormat="1" ht="23.1" customHeight="1">
      <c r="A82" s="61"/>
      <c r="B82" s="242" t="s">
        <v>3454</v>
      </c>
      <c r="C82" s="243"/>
      <c r="D82" s="63"/>
      <c r="E82" s="64" t="s">
        <v>1211</v>
      </c>
      <c r="F82" s="63"/>
      <c r="G82" s="64" t="s">
        <v>1211</v>
      </c>
      <c r="H82" s="63"/>
      <c r="I82" s="64" t="s">
        <v>1211</v>
      </c>
      <c r="J82" s="228"/>
      <c r="L82" s="1">
        <f t="shared" si="0"/>
        <v>1</v>
      </c>
      <c r="M82" s="1">
        <f t="shared" si="1"/>
        <v>1</v>
      </c>
      <c r="N82" s="1">
        <f t="shared" si="2"/>
        <v>1</v>
      </c>
      <c r="P82" s="9">
        <f t="shared" si="3"/>
        <v>0</v>
      </c>
      <c r="Q82" s="9">
        <f t="shared" si="4"/>
        <v>0</v>
      </c>
      <c r="R82" s="9">
        <f t="shared" si="5"/>
        <v>0</v>
      </c>
      <c r="T82" s="1">
        <f t="shared" si="8"/>
        <v>0</v>
      </c>
      <c r="U82" s="1">
        <f t="shared" si="8"/>
        <v>0</v>
      </c>
      <c r="V82" s="9">
        <f t="shared" si="6"/>
        <v>0</v>
      </c>
      <c r="W82" s="1">
        <f t="shared" si="8"/>
        <v>0</v>
      </c>
      <c r="X82" s="1">
        <f t="shared" si="8"/>
        <v>0</v>
      </c>
      <c r="Y82" s="9">
        <f t="shared" si="7"/>
        <v>0</v>
      </c>
      <c r="Z82" s="1">
        <f t="shared" si="8"/>
        <v>0</v>
      </c>
      <c r="AA82" s="1">
        <f t="shared" si="8"/>
        <v>0</v>
      </c>
    </row>
    <row r="83" spans="1:27" s="2" customFormat="1" ht="23.1" customHeight="1">
      <c r="A83" s="61"/>
      <c r="B83" s="252" t="s">
        <v>2440</v>
      </c>
      <c r="C83" s="243"/>
      <c r="D83" s="63"/>
      <c r="E83" s="64" t="s">
        <v>1211</v>
      </c>
      <c r="F83" s="63"/>
      <c r="G83" s="64" t="s">
        <v>1211</v>
      </c>
      <c r="H83" s="63"/>
      <c r="I83" s="64" t="s">
        <v>1211</v>
      </c>
      <c r="J83" s="228"/>
      <c r="L83" s="1">
        <f t="shared" si="0"/>
        <v>1</v>
      </c>
      <c r="M83" s="1">
        <f t="shared" si="1"/>
        <v>1</v>
      </c>
      <c r="N83" s="1">
        <f t="shared" si="2"/>
        <v>1</v>
      </c>
      <c r="P83" s="9">
        <f t="shared" si="3"/>
        <v>0</v>
      </c>
      <c r="Q83" s="9">
        <f t="shared" si="4"/>
        <v>0</v>
      </c>
      <c r="R83" s="9">
        <f t="shared" si="5"/>
        <v>0</v>
      </c>
      <c r="T83" s="1">
        <f t="shared" si="8"/>
        <v>0</v>
      </c>
      <c r="U83" s="1">
        <f t="shared" si="8"/>
        <v>0</v>
      </c>
      <c r="V83" s="9">
        <f t="shared" si="6"/>
        <v>0</v>
      </c>
      <c r="W83" s="1">
        <f t="shared" si="8"/>
        <v>0</v>
      </c>
      <c r="X83" s="1">
        <f t="shared" si="8"/>
        <v>0</v>
      </c>
      <c r="Y83" s="9">
        <f t="shared" si="7"/>
        <v>0</v>
      </c>
      <c r="Z83" s="1">
        <f t="shared" si="8"/>
        <v>0</v>
      </c>
      <c r="AA83" s="1">
        <f t="shared" si="8"/>
        <v>0</v>
      </c>
    </row>
    <row r="84" spans="1:27" s="2" customFormat="1" ht="23.1" customHeight="1" thickBot="1">
      <c r="A84" s="65"/>
      <c r="B84" s="242" t="s">
        <v>1247</v>
      </c>
      <c r="C84" s="243"/>
      <c r="D84" s="66"/>
      <c r="E84" s="64" t="s">
        <v>1211</v>
      </c>
      <c r="F84" s="66"/>
      <c r="G84" s="64" t="s">
        <v>1211</v>
      </c>
      <c r="H84" s="66"/>
      <c r="I84" s="64" t="s">
        <v>1211</v>
      </c>
      <c r="J84" s="228"/>
      <c r="L84" s="1">
        <f t="shared" si="0"/>
        <v>1</v>
      </c>
      <c r="M84" s="1">
        <f t="shared" si="1"/>
        <v>1</v>
      </c>
      <c r="N84" s="1">
        <f t="shared" si="2"/>
        <v>1</v>
      </c>
      <c r="P84" s="9">
        <f t="shared" si="3"/>
        <v>0</v>
      </c>
      <c r="Q84" s="9">
        <f t="shared" si="4"/>
        <v>0</v>
      </c>
      <c r="R84" s="9">
        <f t="shared" si="5"/>
        <v>0</v>
      </c>
      <c r="T84" s="1">
        <f t="shared" si="8"/>
        <v>0</v>
      </c>
      <c r="U84" s="1">
        <f t="shared" si="8"/>
        <v>0</v>
      </c>
      <c r="V84" s="9">
        <f t="shared" si="6"/>
        <v>0</v>
      </c>
      <c r="W84" s="1">
        <f t="shared" si="8"/>
        <v>0</v>
      </c>
      <c r="X84" s="1">
        <f t="shared" si="8"/>
        <v>0</v>
      </c>
      <c r="Y84" s="9">
        <f t="shared" si="7"/>
        <v>0</v>
      </c>
      <c r="Z84" s="1">
        <f t="shared" si="8"/>
        <v>0</v>
      </c>
      <c r="AA84" s="1">
        <f t="shared" si="8"/>
        <v>0</v>
      </c>
    </row>
    <row r="85" spans="1:27" s="2" customFormat="1" ht="23.1" customHeight="1">
      <c r="A85" s="67"/>
      <c r="B85" s="310" t="s">
        <v>3162</v>
      </c>
      <c r="C85" s="310"/>
      <c r="D85" s="131">
        <f>SUM(D75:D84)</f>
        <v>0</v>
      </c>
      <c r="E85" s="64" t="s">
        <v>1211</v>
      </c>
      <c r="F85" s="131">
        <f>SUM(F75:F84)</f>
        <v>0</v>
      </c>
      <c r="G85" s="64" t="s">
        <v>1211</v>
      </c>
      <c r="H85" s="131">
        <f>SUM(H75:H84)</f>
        <v>0</v>
      </c>
      <c r="I85" s="64" t="s">
        <v>1211</v>
      </c>
      <c r="J85" s="67"/>
      <c r="L85" s="130"/>
      <c r="M85" s="130"/>
      <c r="N85" s="130"/>
      <c r="P85" s="2">
        <f>SUM(P74:P84)</f>
        <v>0</v>
      </c>
      <c r="Q85" s="2">
        <f>SUM(Q74:Q84)</f>
        <v>0</v>
      </c>
      <c r="R85" s="2">
        <f>SUM(R74:R84)</f>
        <v>0</v>
      </c>
    </row>
    <row r="86" spans="1:27" s="2" customFormat="1" ht="19.5" customHeight="1">
      <c r="A86" s="67"/>
      <c r="B86" s="68"/>
      <c r="C86" s="68"/>
      <c r="D86" s="258" t="str">
        <f>IF(AND(D74&lt;&gt;"",D85&gt;D74),"↑A-Jの計が総計を上回ります。",IF(AND(P85=11,D85&lt;D74),"↑A-Jの計が総計を下回ります。",""))</f>
        <v/>
      </c>
      <c r="E86" s="258"/>
      <c r="F86" s="258" t="str">
        <f>IF(AND(F74&lt;&gt;"",F85&gt;F74),"↑A-Jの計が総計を上回ります。",IF(AND(Q85=11,F85&lt;F74),"↑A-Jの計が総計を下回ります。",""))</f>
        <v/>
      </c>
      <c r="G86" s="258"/>
      <c r="H86" s="258" t="str">
        <f>IF(AND(H74&lt;&gt;"",H85&gt;H74),"↑A-Jの計が総計を上回ります。",IF(AND(R85=11,H85&lt;H74),"↑A-Jの計が総計を下回ります。",""))</f>
        <v/>
      </c>
      <c r="I86" s="258"/>
      <c r="J86" s="67"/>
    </row>
    <row r="87" spans="1:27" s="2" customFormat="1" ht="9" customHeight="1">
      <c r="A87" s="67"/>
      <c r="B87" s="67"/>
      <c r="C87" s="67"/>
      <c r="D87" s="67"/>
      <c r="E87" s="67"/>
      <c r="F87" s="67"/>
      <c r="G87" s="67"/>
      <c r="H87" s="67"/>
      <c r="I87" s="18"/>
      <c r="J87" s="67"/>
    </row>
    <row r="88" spans="1:27" s="2" customFormat="1" ht="56.25" customHeight="1">
      <c r="A88" s="67"/>
      <c r="B88" s="313" t="s">
        <v>3507</v>
      </c>
      <c r="C88" s="314"/>
      <c r="D88" s="314"/>
      <c r="E88" s="314"/>
      <c r="F88" s="314"/>
      <c r="G88" s="314"/>
      <c r="H88" s="314"/>
      <c r="I88" s="315"/>
      <c r="J88" s="67"/>
    </row>
    <row r="89" spans="1:27" s="22" customFormat="1" ht="15.75" customHeight="1">
      <c r="A89" s="37" t="str">
        <f>IF($C$29="","","　　（"&amp;$C$29&amp;"）")</f>
        <v/>
      </c>
      <c r="B89" s="38"/>
      <c r="C89" s="38"/>
      <c r="D89" s="37"/>
      <c r="E89" s="23"/>
      <c r="F89" s="23"/>
      <c r="G89" s="23"/>
      <c r="H89" s="23"/>
      <c r="I89" s="235" t="s">
        <v>3501</v>
      </c>
      <c r="J89" s="235"/>
    </row>
    <row r="90" spans="1:27" s="2" customFormat="1" ht="30" customHeight="1">
      <c r="A90" s="67"/>
      <c r="B90" s="33"/>
      <c r="C90" s="33"/>
      <c r="D90" s="232" t="s">
        <v>1188</v>
      </c>
      <c r="E90" s="233"/>
      <c r="F90" s="233"/>
      <c r="G90" s="233"/>
      <c r="H90" s="233"/>
      <c r="I90" s="233"/>
      <c r="J90" s="234"/>
    </row>
    <row r="91" spans="1:27" ht="28.5" customHeight="1">
      <c r="A91" s="263" t="s">
        <v>1212</v>
      </c>
      <c r="B91" s="308" t="s">
        <v>2494</v>
      </c>
      <c r="C91" s="309"/>
      <c r="D91" s="309"/>
      <c r="E91" s="309"/>
      <c r="F91" s="309"/>
      <c r="G91" s="309"/>
      <c r="H91" s="309"/>
      <c r="I91" s="309"/>
      <c r="J91" s="309"/>
    </row>
    <row r="92" spans="1:27" ht="11.25" customHeight="1">
      <c r="A92" s="263"/>
      <c r="B92" s="281" t="str">
        <f>IF(D74="","※Ａ～Gの合計人数が問１の総計と合うようにご記入ください。","※Ａ～Gの合計人数が問１の総計（"&amp;D74&amp;"人）と合うようにご記入ください。")</f>
        <v>※Ａ～Gの合計人数が問１の総計と合うようにご記入ください。</v>
      </c>
      <c r="C92" s="281"/>
      <c r="D92" s="281"/>
      <c r="E92" s="281"/>
      <c r="F92" s="281"/>
      <c r="G92" s="281"/>
      <c r="H92" s="281"/>
      <c r="I92" s="41"/>
    </row>
    <row r="93" spans="1:27" ht="5.25" customHeight="1">
      <c r="F93" s="275" t="s">
        <v>1243</v>
      </c>
      <c r="G93" s="48"/>
      <c r="H93" s="70"/>
    </row>
    <row r="94" spans="1:27" ht="41.25" customHeight="1">
      <c r="F94" s="276"/>
      <c r="G94" s="71"/>
      <c r="H94" s="51" t="s">
        <v>703</v>
      </c>
      <c r="T94" s="1" t="s">
        <v>729</v>
      </c>
      <c r="W94" s="1" t="s">
        <v>732</v>
      </c>
    </row>
    <row r="95" spans="1:27" ht="12.75" customHeight="1" thickBot="1">
      <c r="F95" s="86" t="str">
        <f>IF($D$74="","","("&amp;$D$74&amp;"人)")</f>
        <v/>
      </c>
      <c r="G95" s="73"/>
      <c r="H95" s="74" t="str">
        <f>IF($F$74="","","("&amp;$F$74&amp;"人)")</f>
        <v/>
      </c>
      <c r="P95" s="1" t="s">
        <v>725</v>
      </c>
      <c r="T95" s="1" t="s">
        <v>726</v>
      </c>
      <c r="U95" s="1" t="s">
        <v>727</v>
      </c>
      <c r="V95" s="1" t="s">
        <v>728</v>
      </c>
      <c r="W95" s="1" t="s">
        <v>726</v>
      </c>
      <c r="X95" s="1" t="s">
        <v>727</v>
      </c>
      <c r="Y95" s="1" t="s">
        <v>728</v>
      </c>
    </row>
    <row r="96" spans="1:27" ht="23.1" customHeight="1">
      <c r="B96" s="75" t="s">
        <v>3451</v>
      </c>
      <c r="C96" s="19"/>
      <c r="D96" s="19"/>
      <c r="E96" s="19"/>
      <c r="F96" s="76"/>
      <c r="G96" s="40" t="s">
        <v>1211</v>
      </c>
      <c r="H96" s="76"/>
      <c r="I96" s="40" t="s">
        <v>1211</v>
      </c>
      <c r="J96" s="228" t="str">
        <f>IF(SUM(V96:V102)&gt;0,"臨時・非常勤等職員の人数が組合員数を下回る項目があります。","")</f>
        <v/>
      </c>
      <c r="L96" s="1">
        <f>IF(F96="",1,IF(SUM(T96:V96)&gt;0,2,3))</f>
        <v>1</v>
      </c>
      <c r="M96" s="1">
        <f>IF(H96="",1,IF(SUM(W96:Y96)&gt;0,2,3))</f>
        <v>1</v>
      </c>
      <c r="P96" s="9">
        <f>IF(F96&lt;&gt;"",1,0)</f>
        <v>0</v>
      </c>
      <c r="Q96" s="9">
        <f>IF(H96&lt;&gt;"",1,0)</f>
        <v>0</v>
      </c>
      <c r="T96" s="9">
        <f>IF(AND($D$74&lt;&gt;"",$D$74&lt;F103),1,0)</f>
        <v>0</v>
      </c>
      <c r="U96" s="9">
        <f>IF(AND(P103=10,$D$74&gt;SUM(F96:F102)),1,0)</f>
        <v>0</v>
      </c>
      <c r="V96" s="9">
        <f>IF(AND(F96&lt;&gt;"",H96&lt;&gt;"",F96&lt;H96),1,0)</f>
        <v>0</v>
      </c>
      <c r="W96" s="9">
        <f>IF(AND($F$74&lt;&gt;"",$F$74&lt;H103),1,0)</f>
        <v>0</v>
      </c>
      <c r="X96" s="9">
        <f>IF(AND(Q103=10,$F$74&gt;SUM(H96:H102)),1,0)</f>
        <v>0</v>
      </c>
      <c r="Y96" s="9">
        <f>V96</f>
        <v>0</v>
      </c>
    </row>
    <row r="97" spans="1:25" ht="23.1" customHeight="1">
      <c r="B97" s="75" t="s">
        <v>3455</v>
      </c>
      <c r="C97" s="19"/>
      <c r="D97" s="19"/>
      <c r="E97" s="19"/>
      <c r="F97" s="77"/>
      <c r="G97" s="40" t="s">
        <v>1211</v>
      </c>
      <c r="H97" s="77"/>
      <c r="I97" s="40" t="s">
        <v>1211</v>
      </c>
      <c r="J97" s="228"/>
      <c r="L97" s="1">
        <f t="shared" ref="L97:L102" si="9">IF(F97="",1,IF(SUM(T97:V97)&gt;0,2,3))</f>
        <v>1</v>
      </c>
      <c r="M97" s="1">
        <f t="shared" ref="M97:M102" si="10">IF(H97="",1,IF(SUM(W97:Y97)&gt;0,2,3))</f>
        <v>1</v>
      </c>
      <c r="P97" s="9">
        <f t="shared" ref="P97:P102" si="11">IF(F97&lt;&gt;"",1,0)</f>
        <v>0</v>
      </c>
      <c r="Q97" s="9">
        <f t="shared" ref="Q97:Q102" si="12">IF(H97&lt;&gt;"",1,0)</f>
        <v>0</v>
      </c>
      <c r="T97" s="1">
        <f t="shared" ref="T97:T102" si="13">T$96</f>
        <v>0</v>
      </c>
      <c r="U97" s="1">
        <f t="shared" ref="U97:U102" si="14">U$96</f>
        <v>0</v>
      </c>
      <c r="V97" s="9">
        <f t="shared" ref="V97:V101" si="15">IF(AND(F97&lt;&gt;"",H97&lt;&gt;"",F97&lt;H97),1,0)</f>
        <v>0</v>
      </c>
      <c r="W97" s="1">
        <f t="shared" ref="W97:W102" si="16">W$96</f>
        <v>0</v>
      </c>
      <c r="X97" s="1">
        <f t="shared" ref="X97:X102" si="17">X$96</f>
        <v>0</v>
      </c>
      <c r="Y97" s="9">
        <f t="shared" ref="Y97:Y102" si="18">V97</f>
        <v>0</v>
      </c>
    </row>
    <row r="98" spans="1:25" ht="23.1" customHeight="1">
      <c r="B98" s="75" t="s">
        <v>3456</v>
      </c>
      <c r="C98" s="19"/>
      <c r="D98" s="19"/>
      <c r="E98" s="19"/>
      <c r="F98" s="77"/>
      <c r="G98" s="40" t="s">
        <v>1211</v>
      </c>
      <c r="H98" s="77"/>
      <c r="I98" s="40" t="s">
        <v>1211</v>
      </c>
      <c r="J98" s="228"/>
      <c r="L98" s="1">
        <f t="shared" si="9"/>
        <v>1</v>
      </c>
      <c r="M98" s="1">
        <f t="shared" si="10"/>
        <v>1</v>
      </c>
      <c r="P98" s="9">
        <f t="shared" si="11"/>
        <v>0</v>
      </c>
      <c r="Q98" s="9">
        <f t="shared" si="12"/>
        <v>0</v>
      </c>
      <c r="T98" s="1">
        <f t="shared" si="13"/>
        <v>0</v>
      </c>
      <c r="U98" s="1">
        <f t="shared" si="14"/>
        <v>0</v>
      </c>
      <c r="V98" s="9">
        <f t="shared" si="15"/>
        <v>0</v>
      </c>
      <c r="W98" s="1">
        <f t="shared" si="16"/>
        <v>0</v>
      </c>
      <c r="X98" s="1">
        <f t="shared" si="17"/>
        <v>0</v>
      </c>
      <c r="Y98" s="9">
        <f t="shared" si="18"/>
        <v>0</v>
      </c>
    </row>
    <row r="99" spans="1:25" ht="23.1" customHeight="1">
      <c r="B99" s="75" t="s">
        <v>3457</v>
      </c>
      <c r="C99" s="19"/>
      <c r="D99" s="19"/>
      <c r="E99" s="19"/>
      <c r="F99" s="77"/>
      <c r="G99" s="40" t="s">
        <v>1211</v>
      </c>
      <c r="H99" s="77"/>
      <c r="I99" s="40" t="s">
        <v>1211</v>
      </c>
      <c r="J99" s="228"/>
      <c r="L99" s="1">
        <f t="shared" si="9"/>
        <v>1</v>
      </c>
      <c r="M99" s="1">
        <f t="shared" si="10"/>
        <v>1</v>
      </c>
      <c r="P99" s="9">
        <f t="shared" si="11"/>
        <v>0</v>
      </c>
      <c r="Q99" s="9">
        <f t="shared" si="12"/>
        <v>0</v>
      </c>
      <c r="T99" s="1">
        <f t="shared" si="13"/>
        <v>0</v>
      </c>
      <c r="U99" s="1">
        <f t="shared" si="14"/>
        <v>0</v>
      </c>
      <c r="V99" s="9">
        <f t="shared" si="15"/>
        <v>0</v>
      </c>
      <c r="W99" s="1">
        <f t="shared" si="16"/>
        <v>0</v>
      </c>
      <c r="X99" s="1">
        <f t="shared" si="17"/>
        <v>0</v>
      </c>
      <c r="Y99" s="9">
        <f t="shared" si="18"/>
        <v>0</v>
      </c>
    </row>
    <row r="100" spans="1:25" ht="23.1" customHeight="1">
      <c r="B100" s="75" t="s">
        <v>3458</v>
      </c>
      <c r="C100" s="19"/>
      <c r="D100" s="19"/>
      <c r="E100" s="19"/>
      <c r="F100" s="77"/>
      <c r="G100" s="40" t="s">
        <v>1211</v>
      </c>
      <c r="H100" s="77"/>
      <c r="I100" s="40" t="s">
        <v>1211</v>
      </c>
      <c r="J100" s="228"/>
      <c r="L100" s="1">
        <f t="shared" si="9"/>
        <v>1</v>
      </c>
      <c r="M100" s="1">
        <f t="shared" si="10"/>
        <v>1</v>
      </c>
      <c r="P100" s="9">
        <f t="shared" si="11"/>
        <v>0</v>
      </c>
      <c r="Q100" s="9">
        <f t="shared" si="12"/>
        <v>0</v>
      </c>
      <c r="T100" s="1">
        <f t="shared" si="13"/>
        <v>0</v>
      </c>
      <c r="U100" s="1">
        <f t="shared" si="14"/>
        <v>0</v>
      </c>
      <c r="V100" s="9">
        <f t="shared" si="15"/>
        <v>0</v>
      </c>
      <c r="W100" s="1">
        <f t="shared" si="16"/>
        <v>0</v>
      </c>
      <c r="X100" s="1">
        <f t="shared" si="17"/>
        <v>0</v>
      </c>
      <c r="Y100" s="9">
        <f t="shared" si="18"/>
        <v>0</v>
      </c>
    </row>
    <row r="101" spans="1:25" ht="23.1" customHeight="1">
      <c r="B101" s="78" t="s">
        <v>3459</v>
      </c>
      <c r="C101" s="79"/>
      <c r="D101" s="79"/>
      <c r="E101" s="79"/>
      <c r="F101" s="80"/>
      <c r="G101" s="40" t="s">
        <v>1211</v>
      </c>
      <c r="H101" s="80"/>
      <c r="I101" s="40" t="s">
        <v>1211</v>
      </c>
      <c r="J101" s="228"/>
      <c r="L101" s="1">
        <f t="shared" si="9"/>
        <v>1</v>
      </c>
      <c r="M101" s="1">
        <f t="shared" si="10"/>
        <v>1</v>
      </c>
      <c r="P101" s="9">
        <f t="shared" si="11"/>
        <v>0</v>
      </c>
      <c r="Q101" s="9">
        <f t="shared" si="12"/>
        <v>0</v>
      </c>
      <c r="T101" s="1">
        <f t="shared" si="13"/>
        <v>0</v>
      </c>
      <c r="U101" s="1">
        <f t="shared" si="14"/>
        <v>0</v>
      </c>
      <c r="V101" s="9">
        <f t="shared" si="15"/>
        <v>0</v>
      </c>
      <c r="W101" s="1">
        <f t="shared" si="16"/>
        <v>0</v>
      </c>
      <c r="X101" s="1">
        <f t="shared" si="17"/>
        <v>0</v>
      </c>
      <c r="Y101" s="9">
        <f t="shared" si="18"/>
        <v>0</v>
      </c>
    </row>
    <row r="102" spans="1:25" ht="23.1" customHeight="1" thickBot="1">
      <c r="B102" s="75" t="s">
        <v>3460</v>
      </c>
      <c r="C102" s="19"/>
      <c r="D102" s="19"/>
      <c r="E102" s="19"/>
      <c r="F102" s="81"/>
      <c r="G102" s="40" t="s">
        <v>1211</v>
      </c>
      <c r="H102" s="81"/>
      <c r="I102" s="40" t="s">
        <v>1211</v>
      </c>
      <c r="J102" s="228"/>
      <c r="L102" s="1">
        <f t="shared" si="9"/>
        <v>1</v>
      </c>
      <c r="M102" s="1">
        <f t="shared" si="10"/>
        <v>1</v>
      </c>
      <c r="P102" s="9">
        <f t="shared" si="11"/>
        <v>0</v>
      </c>
      <c r="Q102" s="9">
        <f t="shared" si="12"/>
        <v>0</v>
      </c>
      <c r="T102" s="1">
        <f t="shared" si="13"/>
        <v>0</v>
      </c>
      <c r="U102" s="1">
        <f t="shared" si="14"/>
        <v>0</v>
      </c>
      <c r="V102" s="9">
        <f>IF(AND(F102&lt;&gt;"",H102&lt;&gt;"",F102&lt;H102),1,0)</f>
        <v>0</v>
      </c>
      <c r="W102" s="1">
        <f t="shared" si="16"/>
        <v>0</v>
      </c>
      <c r="X102" s="1">
        <f t="shared" si="17"/>
        <v>0</v>
      </c>
      <c r="Y102" s="9">
        <f t="shared" si="18"/>
        <v>0</v>
      </c>
    </row>
    <row r="103" spans="1:25" ht="23.1" customHeight="1">
      <c r="B103" s="253" t="s">
        <v>3461</v>
      </c>
      <c r="C103" s="253"/>
      <c r="D103" s="253"/>
      <c r="E103" s="254"/>
      <c r="F103" s="144">
        <f>SUM(F96:F102)</f>
        <v>0</v>
      </c>
      <c r="G103" s="152" t="s">
        <v>1211</v>
      </c>
      <c r="H103" s="144">
        <f>SUM(H96:H102)</f>
        <v>0</v>
      </c>
      <c r="I103" s="40" t="s">
        <v>1211</v>
      </c>
      <c r="P103" s="9">
        <f>SUM(P96:P102)</f>
        <v>0</v>
      </c>
      <c r="Q103" s="9">
        <f>SUM(Q96:Q102)</f>
        <v>0</v>
      </c>
    </row>
    <row r="104" spans="1:25" ht="30" customHeight="1">
      <c r="F104" s="258" t="str">
        <f>IF(AND($D$74&lt;&gt;"",F103&gt;$D$74),"↑A-Jの計が問１の回答を上回ります。",IF(AND(P103=10,F103&lt;$D$74),"↑A-Jの計が問１の回答を下回ります。",""))</f>
        <v/>
      </c>
      <c r="G104" s="258"/>
      <c r="H104" s="258" t="str">
        <f>IF(AND($F$74&lt;&gt;"",H103&gt;$F$74),"↑A-Jの計が問１の回答を上回ります",IF(AND(Q103=10,H103&lt;$F$74),"↑A-Jの計が問１の回答を下回ります",""))</f>
        <v/>
      </c>
      <c r="I104" s="258"/>
    </row>
    <row r="105" spans="1:25" ht="27" customHeight="1">
      <c r="A105" s="43" t="s">
        <v>710</v>
      </c>
      <c r="I105" s="44"/>
      <c r="J105" s="44"/>
    </row>
    <row r="106" spans="1:25" ht="24" customHeight="1">
      <c r="A106" s="263" t="s">
        <v>1213</v>
      </c>
      <c r="B106" s="279" t="s">
        <v>2495</v>
      </c>
      <c r="C106" s="280"/>
      <c r="D106" s="280"/>
      <c r="E106" s="280"/>
      <c r="F106" s="280"/>
      <c r="G106" s="280"/>
      <c r="H106" s="280"/>
      <c r="I106" s="280"/>
      <c r="J106" s="280"/>
    </row>
    <row r="107" spans="1:25" ht="12" customHeight="1">
      <c r="A107" s="263"/>
      <c r="B107" s="281" t="str">
        <f>IF(D74="","※Ａ～Ｄの合計人数が問１の総計と合うようにご記入ください。","※Ａ～Ｄの合計人数が問１の総計（"&amp;D74&amp;"人）と合うようにご記入ください。")</f>
        <v>※Ａ～Ｄの合計人数が問１の総計と合うようにご記入ください。</v>
      </c>
      <c r="C107" s="281"/>
      <c r="D107" s="281"/>
      <c r="E107" s="281"/>
      <c r="F107" s="281"/>
      <c r="G107" s="281"/>
      <c r="H107" s="281"/>
      <c r="I107" s="21"/>
      <c r="J107" s="277" t="str">
        <f>IF(SUM(V111:V114)&gt;0,"臨時・非常勤等職員の人数が組合員数を下回る項目があります。","")</f>
        <v/>
      </c>
    </row>
    <row r="108" spans="1:25" ht="6" customHeight="1">
      <c r="A108" s="67"/>
      <c r="B108" s="3"/>
      <c r="C108" s="3"/>
      <c r="F108" s="275" t="s">
        <v>1243</v>
      </c>
      <c r="G108" s="82"/>
      <c r="H108" s="83"/>
      <c r="I108" s="60"/>
      <c r="J108" s="277"/>
    </row>
    <row r="109" spans="1:25" ht="34.5" customHeight="1">
      <c r="F109" s="276"/>
      <c r="G109" s="84"/>
      <c r="H109" s="47" t="s">
        <v>703</v>
      </c>
      <c r="I109" s="60"/>
      <c r="J109" s="277"/>
      <c r="T109" s="1" t="s">
        <v>729</v>
      </c>
    </row>
    <row r="110" spans="1:25" s="10" customFormat="1" ht="35.25" customHeight="1" thickBot="1">
      <c r="A110" s="85"/>
      <c r="B110" s="85"/>
      <c r="C110" s="85"/>
      <c r="F110" s="86" t="str">
        <f>IF($D$74="","","("&amp;$D$74&amp;"人)")</f>
        <v/>
      </c>
      <c r="G110" s="73"/>
      <c r="H110" s="74" t="str">
        <f>IF($F$74="","","("&amp;$F$74&amp;"人)")</f>
        <v/>
      </c>
      <c r="I110" s="72"/>
      <c r="J110" s="277"/>
      <c r="P110" s="1" t="s">
        <v>725</v>
      </c>
      <c r="Q110" s="1"/>
      <c r="T110" s="1" t="s">
        <v>726</v>
      </c>
      <c r="U110" s="1" t="s">
        <v>727</v>
      </c>
      <c r="V110" s="1" t="s">
        <v>728</v>
      </c>
    </row>
    <row r="111" spans="1:25" ht="23.1" customHeight="1">
      <c r="B111" s="282" t="s">
        <v>2471</v>
      </c>
      <c r="C111" s="256"/>
      <c r="D111" s="94"/>
      <c r="E111" s="165"/>
      <c r="F111" s="76"/>
      <c r="G111" s="58" t="s">
        <v>1211</v>
      </c>
      <c r="H111" s="76"/>
      <c r="I111" s="59" t="s">
        <v>1211</v>
      </c>
      <c r="J111" s="277"/>
      <c r="L111" s="1">
        <f>IF(F111="",1,IF(SUM(T111:V111)&gt;0,2,3))</f>
        <v>1</v>
      </c>
      <c r="M111" s="1">
        <f>IF(H111="",1,IF(SUM(W111:Y111)&gt;0,2,3))</f>
        <v>1</v>
      </c>
      <c r="P111" s="9">
        <f>IF(F111&lt;&gt;"",1,0)</f>
        <v>0</v>
      </c>
      <c r="Q111" s="9">
        <f>IF(H111&lt;&gt;"",1,0)</f>
        <v>0</v>
      </c>
      <c r="T111" s="9">
        <f>IF(AND($D$74&lt;&gt;"",$D$74&lt;F115),1,0)</f>
        <v>0</v>
      </c>
      <c r="U111" s="9">
        <f>IF(AND(P115=4,$D$74&gt;SUM(F111:F114)),1,0)</f>
        <v>0</v>
      </c>
      <c r="V111" s="9">
        <f>IF(AND(F111&lt;&gt;"",H111&lt;&gt;"",F111&lt;H111),1,0)</f>
        <v>0</v>
      </c>
      <c r="W111" s="9">
        <f>IF(AND($F$74&lt;&gt;"",$F$74&lt;H115),1,0)</f>
        <v>0</v>
      </c>
      <c r="X111" s="9">
        <f>IF(AND(Q115=4,$F$74&gt;SUM(H111:H114)),1,0)</f>
        <v>0</v>
      </c>
      <c r="Y111" s="9">
        <f>V111</f>
        <v>0</v>
      </c>
    </row>
    <row r="112" spans="1:25" ht="23.1" customHeight="1">
      <c r="B112" s="255" t="s">
        <v>2472</v>
      </c>
      <c r="C112" s="256"/>
      <c r="D112" s="94"/>
      <c r="E112" s="165"/>
      <c r="F112" s="77"/>
      <c r="G112" s="64" t="s">
        <v>1211</v>
      </c>
      <c r="H112" s="63"/>
      <c r="I112" s="64" t="s">
        <v>1211</v>
      </c>
      <c r="J112" s="277"/>
      <c r="L112" s="1">
        <f>IF(F112="",1,IF(SUM(T112:V112)&gt;0,2,3))</f>
        <v>1</v>
      </c>
      <c r="M112" s="1">
        <f>IF(H112="",1,IF(SUM(W112:Y112)&gt;0,2,3))</f>
        <v>1</v>
      </c>
      <c r="P112" s="9">
        <f>IF(F112&lt;&gt;"",1,0)</f>
        <v>0</v>
      </c>
      <c r="Q112" s="9">
        <f>IF(H112&lt;&gt;"",1,0)</f>
        <v>0</v>
      </c>
      <c r="T112" s="1">
        <f t="shared" ref="T112:U114" si="19">T$111</f>
        <v>0</v>
      </c>
      <c r="U112" s="1">
        <f t="shared" si="19"/>
        <v>0</v>
      </c>
      <c r="V112" s="9">
        <f>IF(AND(F112&lt;&gt;"",H112&lt;&gt;"",F112&lt;H112),1,0)</f>
        <v>0</v>
      </c>
      <c r="W112" s="1">
        <f t="shared" ref="W112:X114" si="20">W$111</f>
        <v>0</v>
      </c>
      <c r="X112" s="1">
        <f t="shared" si="20"/>
        <v>0</v>
      </c>
      <c r="Y112" s="1">
        <f>V112</f>
        <v>0</v>
      </c>
    </row>
    <row r="113" spans="1:25" ht="23.1" customHeight="1">
      <c r="B113" s="252" t="s">
        <v>2473</v>
      </c>
      <c r="C113" s="243"/>
      <c r="D113" s="94"/>
      <c r="E113" s="165"/>
      <c r="F113" s="77"/>
      <c r="G113" s="64" t="s">
        <v>1211</v>
      </c>
      <c r="H113" s="63"/>
      <c r="I113" s="64" t="s">
        <v>1211</v>
      </c>
      <c r="J113" s="277"/>
      <c r="L113" s="1">
        <f>IF(F113="",1,IF(SUM(T113:V113)&gt;0,2,3))</f>
        <v>1</v>
      </c>
      <c r="M113" s="1">
        <f>IF(H113="",1,IF(SUM(W113:Y113)&gt;0,2,3))</f>
        <v>1</v>
      </c>
      <c r="P113" s="9">
        <f>IF(F113&lt;&gt;"",1,0)</f>
        <v>0</v>
      </c>
      <c r="Q113" s="9">
        <f>IF(H113&lt;&gt;"",1,0)</f>
        <v>0</v>
      </c>
      <c r="T113" s="1">
        <f t="shared" si="19"/>
        <v>0</v>
      </c>
      <c r="U113" s="1">
        <f t="shared" si="19"/>
        <v>0</v>
      </c>
      <c r="V113" s="9">
        <f>IF(AND(F113&lt;&gt;"",H113&lt;&gt;"",F113&lt;H113),1,0)</f>
        <v>0</v>
      </c>
      <c r="W113" s="1">
        <f t="shared" si="20"/>
        <v>0</v>
      </c>
      <c r="X113" s="1">
        <f t="shared" si="20"/>
        <v>0</v>
      </c>
      <c r="Y113" s="1">
        <f>V113</f>
        <v>0</v>
      </c>
    </row>
    <row r="114" spans="1:25" ht="23.1" customHeight="1" thickBot="1">
      <c r="B114" s="252" t="s">
        <v>2474</v>
      </c>
      <c r="C114" s="243"/>
      <c r="D114" s="94"/>
      <c r="E114" s="165"/>
      <c r="F114" s="81"/>
      <c r="G114" s="64" t="s">
        <v>1211</v>
      </c>
      <c r="H114" s="66"/>
      <c r="I114" s="64" t="s">
        <v>1211</v>
      </c>
      <c r="J114" s="277"/>
      <c r="L114" s="1">
        <f>IF(F114="",1,IF(SUM(T114:V114)&gt;0,2,3))</f>
        <v>1</v>
      </c>
      <c r="M114" s="1">
        <f>IF(H114="",1,IF(SUM(W114:Y114)&gt;0,2,3))</f>
        <v>1</v>
      </c>
      <c r="P114" s="9">
        <f>IF(F114&lt;&gt;"",1,0)</f>
        <v>0</v>
      </c>
      <c r="Q114" s="9">
        <f>IF(H114&lt;&gt;"",1,0)</f>
        <v>0</v>
      </c>
      <c r="T114" s="1">
        <f t="shared" si="19"/>
        <v>0</v>
      </c>
      <c r="U114" s="1">
        <f t="shared" si="19"/>
        <v>0</v>
      </c>
      <c r="V114" s="9">
        <f>IF(AND(F114&lt;&gt;"",H114&lt;&gt;"",F114&lt;H114),1,0)</f>
        <v>0</v>
      </c>
      <c r="W114" s="1">
        <f t="shared" si="20"/>
        <v>0</v>
      </c>
      <c r="X114" s="1">
        <f t="shared" si="20"/>
        <v>0</v>
      </c>
      <c r="Y114" s="1">
        <f>V114</f>
        <v>0</v>
      </c>
    </row>
    <row r="115" spans="1:25" ht="23.1" customHeight="1">
      <c r="B115" s="310" t="s">
        <v>746</v>
      </c>
      <c r="C115" s="310"/>
      <c r="F115" s="131">
        <f>SUM(F111:F114)</f>
        <v>0</v>
      </c>
      <c r="G115" s="153" t="s">
        <v>1216</v>
      </c>
      <c r="H115" s="131">
        <f>SUM(H111:H114)</f>
        <v>0</v>
      </c>
      <c r="I115" s="64" t="s">
        <v>1216</v>
      </c>
      <c r="J115" s="277"/>
      <c r="P115" s="9">
        <f>SUM(P111:P114)</f>
        <v>0</v>
      </c>
      <c r="Q115" s="9">
        <f>SUM(Q111:Q114)</f>
        <v>0</v>
      </c>
    </row>
    <row r="116" spans="1:25" ht="22.5" customHeight="1">
      <c r="C116" s="27"/>
      <c r="F116" s="258" t="str">
        <f>IF(AND($D$74&lt;&gt;"",F115&gt;$D$74),"↑A-Dの計が問１の回答を上回ります",IF(AND(P115=4,F115&lt;$D$74),"↑A-Dの計が問１の回答を下回ります",""))</f>
        <v/>
      </c>
      <c r="G116" s="258"/>
      <c r="H116" s="69" t="str">
        <f>IF(AND($F$74&lt;&gt;"",H115&gt;$F$74),"↑A-Dの計が問１の回答を上回ります",IF(AND(Q115=4,H115&lt;$F$74),"↑A-Dの計が問１の回答を下回ります",""))</f>
        <v/>
      </c>
      <c r="I116" s="69"/>
      <c r="J116" s="277"/>
    </row>
    <row r="117" spans="1:25" ht="27.95" customHeight="1">
      <c r="A117" s="5" t="s">
        <v>708</v>
      </c>
      <c r="B117" s="88" t="s">
        <v>705</v>
      </c>
    </row>
    <row r="118" spans="1:25" ht="17.25" customHeight="1" thickBot="1">
      <c r="A118" s="89" t="s">
        <v>706</v>
      </c>
      <c r="B118" s="278" t="s">
        <v>2475</v>
      </c>
      <c r="C118" s="278"/>
      <c r="D118" s="278"/>
      <c r="E118" s="278"/>
      <c r="F118" s="278"/>
      <c r="G118" s="278"/>
      <c r="H118" s="278"/>
      <c r="I118" s="278"/>
      <c r="J118" s="278"/>
      <c r="T118" s="1" t="s">
        <v>733</v>
      </c>
    </row>
    <row r="119" spans="1:25" ht="23.1" customHeight="1" thickBot="1">
      <c r="C119" s="90" t="s">
        <v>1209</v>
      </c>
      <c r="D119" s="132"/>
      <c r="E119" s="91" t="s">
        <v>2441</v>
      </c>
      <c r="L119" s="27">
        <f>IF(D119="",1,IF(T119=1,2,3))</f>
        <v>1</v>
      </c>
      <c r="T119" s="1">
        <f>IF(OR(D119&lt;0,D119&gt;40),1,0)</f>
        <v>0</v>
      </c>
    </row>
    <row r="120" spans="1:25" ht="7.5" customHeight="1">
      <c r="L120" s="4"/>
    </row>
    <row r="121" spans="1:25" ht="30" customHeight="1">
      <c r="A121" s="89" t="s">
        <v>2442</v>
      </c>
      <c r="B121" s="278" t="s">
        <v>2496</v>
      </c>
      <c r="C121" s="278"/>
      <c r="D121" s="278"/>
      <c r="E121" s="278"/>
      <c r="F121" s="278"/>
      <c r="G121" s="278"/>
      <c r="H121" s="278"/>
      <c r="I121" s="278"/>
      <c r="J121" s="278"/>
      <c r="L121" s="4"/>
    </row>
    <row r="122" spans="1:25" ht="15" customHeight="1">
      <c r="B122" s="92" t="s">
        <v>2497</v>
      </c>
      <c r="L122" s="4"/>
    </row>
    <row r="123" spans="1:25" ht="12.75" customHeight="1" thickBot="1">
      <c r="H123" s="93" t="s">
        <v>2443</v>
      </c>
      <c r="L123" s="4"/>
      <c r="T123" s="1" t="s">
        <v>734</v>
      </c>
    </row>
    <row r="124" spans="1:25" ht="23.1" customHeight="1">
      <c r="B124" s="242" t="s">
        <v>2444</v>
      </c>
      <c r="C124" s="243"/>
      <c r="D124" s="94"/>
      <c r="E124" s="94"/>
      <c r="F124" s="94"/>
      <c r="G124" s="94"/>
      <c r="H124" s="76"/>
      <c r="I124" s="64" t="s">
        <v>1211</v>
      </c>
      <c r="L124" s="27">
        <f>IF(H124="",1,IF(T124=1,2,3))</f>
        <v>1</v>
      </c>
      <c r="T124" s="1">
        <f>IF(AND(D74&lt;&gt;"",H124+H125&gt;D74),1,0)</f>
        <v>0</v>
      </c>
    </row>
    <row r="125" spans="1:25" ht="23.1" customHeight="1" thickBot="1">
      <c r="B125" s="242" t="s">
        <v>2445</v>
      </c>
      <c r="C125" s="243"/>
      <c r="D125" s="94"/>
      <c r="E125" s="94"/>
      <c r="F125" s="94"/>
      <c r="G125" s="94"/>
      <c r="H125" s="81"/>
      <c r="I125" s="64" t="s">
        <v>1211</v>
      </c>
      <c r="L125" s="27">
        <f>IF(H125="",1,IF(T125=1,2,3))</f>
        <v>1</v>
      </c>
      <c r="T125" s="1">
        <f>T124</f>
        <v>0</v>
      </c>
    </row>
    <row r="126" spans="1:25" ht="27" customHeight="1">
      <c r="A126" s="34"/>
      <c r="B126" s="196"/>
      <c r="C126" s="196"/>
      <c r="D126" s="208"/>
      <c r="E126" s="208"/>
      <c r="F126" s="208"/>
      <c r="G126" s="208"/>
      <c r="H126" s="209" t="str">
        <f>IF(AND($D$74&lt;&gt;"",H124+H125&gt;$D$74),"↑A-Bの計が問１の回答を上回ります。","")</f>
        <v/>
      </c>
      <c r="I126" s="235" t="s">
        <v>3500</v>
      </c>
      <c r="J126" s="235"/>
    </row>
    <row r="127" spans="1:25" ht="30" customHeight="1">
      <c r="D127" s="232" t="s">
        <v>1188</v>
      </c>
      <c r="E127" s="233"/>
      <c r="F127" s="233"/>
      <c r="G127" s="233"/>
      <c r="H127" s="233"/>
      <c r="I127" s="233"/>
      <c r="J127" s="234"/>
    </row>
    <row r="128" spans="1:25" ht="27.95" customHeight="1">
      <c r="A128" s="5" t="s">
        <v>709</v>
      </c>
      <c r="B128" s="88" t="s">
        <v>3472</v>
      </c>
    </row>
    <row r="129" spans="1:21" ht="17.25" customHeight="1" thickBot="1">
      <c r="A129" s="89" t="s">
        <v>706</v>
      </c>
      <c r="B129" s="278" t="s">
        <v>3469</v>
      </c>
      <c r="C129" s="278"/>
      <c r="D129" s="278"/>
      <c r="E129" s="278"/>
      <c r="F129" s="278"/>
      <c r="G129" s="278"/>
      <c r="H129" s="278"/>
      <c r="I129" s="278"/>
      <c r="J129" s="278"/>
      <c r="T129" s="1" t="s">
        <v>733</v>
      </c>
    </row>
    <row r="130" spans="1:21" ht="23.1" customHeight="1" thickBot="1">
      <c r="C130" s="90" t="s">
        <v>1209</v>
      </c>
      <c r="D130" s="132"/>
      <c r="E130" s="91" t="s">
        <v>2441</v>
      </c>
      <c r="L130" s="27">
        <f>IF(D130="",1,IF(T130=1,2,3))</f>
        <v>1</v>
      </c>
      <c r="T130" s="1">
        <f>IF(OR(D130&lt;0,D130&gt;40),1,0)</f>
        <v>0</v>
      </c>
    </row>
    <row r="131" spans="1:21" ht="7.5" customHeight="1">
      <c r="L131" s="4"/>
    </row>
    <row r="132" spans="1:21" ht="17.25" customHeight="1">
      <c r="A132" s="89" t="s">
        <v>1200</v>
      </c>
      <c r="B132" s="278" t="s">
        <v>3470</v>
      </c>
      <c r="C132" s="278"/>
      <c r="D132" s="278"/>
      <c r="E132" s="278"/>
      <c r="F132" s="278"/>
      <c r="G132" s="278"/>
      <c r="H132" s="278"/>
      <c r="I132" s="278"/>
      <c r="J132" s="278"/>
      <c r="L132" s="4"/>
    </row>
    <row r="133" spans="1:21" ht="15" customHeight="1">
      <c r="B133" s="92" t="s">
        <v>2497</v>
      </c>
      <c r="L133" s="4"/>
    </row>
    <row r="134" spans="1:21" ht="12.75" customHeight="1" thickBot="1">
      <c r="H134" s="93" t="s">
        <v>2443</v>
      </c>
      <c r="L134" s="4"/>
      <c r="T134" s="1" t="s">
        <v>734</v>
      </c>
    </row>
    <row r="135" spans="1:21" ht="23.1" customHeight="1" thickBot="1">
      <c r="B135" s="242" t="s">
        <v>3471</v>
      </c>
      <c r="C135" s="243"/>
      <c r="D135" s="94"/>
      <c r="E135" s="94"/>
      <c r="F135" s="94"/>
      <c r="G135" s="94"/>
      <c r="H135" s="189"/>
      <c r="I135" s="64" t="s">
        <v>1211</v>
      </c>
      <c r="L135" s="27">
        <f>IF(H135="",1,IF(T135=1,2,3))</f>
        <v>1</v>
      </c>
      <c r="T135" s="221">
        <f>IF(AND(D74&lt;&gt;"",H135&gt;D74),1,0)</f>
        <v>0</v>
      </c>
    </row>
    <row r="136" spans="1:21" ht="17.25" customHeight="1">
      <c r="B136" s="272"/>
      <c r="C136" s="272"/>
      <c r="D136" s="95"/>
      <c r="E136" s="95"/>
      <c r="F136" s="95"/>
      <c r="G136" s="95"/>
      <c r="H136" s="258"/>
      <c r="I136" s="258"/>
      <c r="J136" s="27"/>
    </row>
    <row r="137" spans="1:21" ht="4.5" customHeight="1">
      <c r="A137" s="96"/>
    </row>
    <row r="138" spans="1:21" ht="27.95" customHeight="1">
      <c r="A138" s="5" t="s">
        <v>1215</v>
      </c>
      <c r="B138" s="284" t="s">
        <v>2498</v>
      </c>
      <c r="C138" s="316"/>
      <c r="D138" s="316"/>
      <c r="E138" s="316"/>
      <c r="F138" s="316"/>
      <c r="G138" s="316"/>
      <c r="H138" s="316"/>
      <c r="I138" s="316"/>
      <c r="J138" s="316"/>
    </row>
    <row r="139" spans="1:21" ht="4.5" customHeight="1"/>
    <row r="140" spans="1:21" ht="14.25" thickBot="1">
      <c r="C140" s="97" t="s">
        <v>1227</v>
      </c>
      <c r="T140" s="1" t="s">
        <v>734</v>
      </c>
      <c r="U140" s="1" t="s">
        <v>735</v>
      </c>
    </row>
    <row r="141" spans="1:21" ht="23.1" customHeight="1" thickBot="1">
      <c r="B141" s="98" t="s">
        <v>1217</v>
      </c>
      <c r="C141" s="132"/>
      <c r="D141" s="64" t="s">
        <v>1211</v>
      </c>
      <c r="E141" s="319"/>
      <c r="F141" s="320"/>
      <c r="G141" s="320"/>
      <c r="H141" s="320"/>
      <c r="L141" s="27">
        <f>IF(C141="",1,IF(T141+U141=1,2,3))</f>
        <v>1</v>
      </c>
      <c r="T141" s="9">
        <f>IF(AND($D$74&lt;&gt;"",$D$74&lt;C141+C153),1,0)</f>
        <v>0</v>
      </c>
      <c r="U141" s="9">
        <f>IF(AND(C141&lt;&gt;"",C153&lt;&gt;"",$D$74&gt;C141+C153),1,0)</f>
        <v>0</v>
      </c>
    </row>
    <row r="142" spans="1:21" ht="22.5" customHeight="1">
      <c r="A142" s="265" t="str">
        <f>IF($D$74&gt;0,"Ａ・Ｂの合計が問１の総計（"&amp;$D$74&amp;"人）と合うようにご記入ください","Ａ・Ｂの合計が問１の回答と合うようにご記入ください")</f>
        <v>Ａ・Ｂの合計が問１の回答と合うようにご記入ください</v>
      </c>
      <c r="B142" s="317" t="str">
        <f>IF(C$141+C$153&gt;$D$74,"「A.時給・日給」+「B.月給」（"&amp;$C$141+$C$153&amp;"人）が
問１の回答（"&amp;$D$74&amp;"人）を超えています。",IF($U$141=1,"「A.時給・日給」+「B.月給」（"&amp;$C$141+$C$153&amp;"人）が
問１の回答（"&amp;$D$74&amp;"人）を下回ります。",""))</f>
        <v/>
      </c>
      <c r="C142" s="318"/>
      <c r="D142" s="64"/>
      <c r="E142" s="99"/>
      <c r="F142" s="99"/>
      <c r="G142" s="99"/>
      <c r="H142" s="7"/>
    </row>
    <row r="143" spans="1:21" ht="12.75" customHeight="1" thickBot="1">
      <c r="A143" s="266"/>
      <c r="D143" s="264" t="s">
        <v>1225</v>
      </c>
      <c r="E143" s="264"/>
      <c r="F143" s="264"/>
      <c r="G143" s="264"/>
      <c r="H143" s="7"/>
      <c r="P143" s="1" t="s">
        <v>725</v>
      </c>
      <c r="T143" s="1" t="s">
        <v>736</v>
      </c>
      <c r="U143" s="1" t="s">
        <v>737</v>
      </c>
    </row>
    <row r="144" spans="1:21" ht="22.5" customHeight="1">
      <c r="A144" s="266"/>
      <c r="B144" s="41"/>
      <c r="D144" s="62" t="s">
        <v>1236</v>
      </c>
      <c r="E144" s="100"/>
      <c r="F144" s="100"/>
      <c r="G144" s="94"/>
      <c r="H144" s="146"/>
      <c r="I144" s="64" t="s">
        <v>1211</v>
      </c>
      <c r="J144" s="228" t="str">
        <f>IF(H150&gt;C141,"①～⑥の合計が"&amp;C141&amp;"人を超えています。",IF(AND(P150=6,H150&lt;C141),"①～⑥の合計が"&amp;C141&amp;"人を下回ります。",""))</f>
        <v/>
      </c>
      <c r="L144" s="1">
        <f t="shared" ref="L144:L149" si="21">IF(C$141=0,0,IF(AND(C$141&gt;0,H144=""),1,IF(SUM(T144:U144)&gt;0,2,3)))</f>
        <v>0</v>
      </c>
      <c r="P144" s="9">
        <f t="shared" ref="P144:P149" si="22">IF(H144&lt;&gt;"",1,0)</f>
        <v>0</v>
      </c>
      <c r="Q144" s="9"/>
      <c r="T144" s="9">
        <f>IF(AND(C141&lt;&gt;"",C141&lt;H150),1,0)</f>
        <v>0</v>
      </c>
      <c r="U144" s="9">
        <f>IF(AND(P150=6,C141&gt;H150),1,0)</f>
        <v>0</v>
      </c>
    </row>
    <row r="145" spans="1:21" ht="23.1" customHeight="1">
      <c r="A145" s="266"/>
      <c r="B145" s="41"/>
      <c r="D145" s="62" t="s">
        <v>1237</v>
      </c>
      <c r="E145" s="100"/>
      <c r="F145" s="100"/>
      <c r="G145" s="94"/>
      <c r="H145" s="147"/>
      <c r="I145" s="64" t="s">
        <v>1211</v>
      </c>
      <c r="J145" s="228"/>
      <c r="L145" s="1">
        <f t="shared" si="21"/>
        <v>0</v>
      </c>
      <c r="P145" s="9">
        <f t="shared" si="22"/>
        <v>0</v>
      </c>
      <c r="Q145" s="9"/>
      <c r="T145" s="1">
        <f t="shared" ref="T145:U149" si="23">T144</f>
        <v>0</v>
      </c>
      <c r="U145" s="1">
        <f t="shared" si="23"/>
        <v>0</v>
      </c>
    </row>
    <row r="146" spans="1:21" ht="23.1" customHeight="1">
      <c r="A146" s="266"/>
      <c r="D146" s="62" t="s">
        <v>1238</v>
      </c>
      <c r="E146" s="100"/>
      <c r="F146" s="100"/>
      <c r="G146" s="94"/>
      <c r="H146" s="147"/>
      <c r="I146" s="64" t="s">
        <v>1211</v>
      </c>
      <c r="J146" s="228"/>
      <c r="L146" s="1">
        <f t="shared" si="21"/>
        <v>0</v>
      </c>
      <c r="P146" s="9">
        <f t="shared" si="22"/>
        <v>0</v>
      </c>
      <c r="T146" s="1">
        <f t="shared" si="23"/>
        <v>0</v>
      </c>
      <c r="U146" s="1">
        <f t="shared" si="23"/>
        <v>0</v>
      </c>
    </row>
    <row r="147" spans="1:21" ht="23.1" customHeight="1">
      <c r="A147" s="266"/>
      <c r="D147" s="62" t="s">
        <v>1239</v>
      </c>
      <c r="E147" s="100"/>
      <c r="F147" s="100"/>
      <c r="G147" s="94"/>
      <c r="H147" s="147"/>
      <c r="I147" s="64" t="s">
        <v>1211</v>
      </c>
      <c r="J147" s="228"/>
      <c r="L147" s="1">
        <f t="shared" si="21"/>
        <v>0</v>
      </c>
      <c r="P147" s="9">
        <f t="shared" si="22"/>
        <v>0</v>
      </c>
      <c r="T147" s="1">
        <f t="shared" si="23"/>
        <v>0</v>
      </c>
      <c r="U147" s="1">
        <f t="shared" si="23"/>
        <v>0</v>
      </c>
    </row>
    <row r="148" spans="1:21" ht="23.1" customHeight="1">
      <c r="A148" s="266"/>
      <c r="D148" s="62" t="s">
        <v>1240</v>
      </c>
      <c r="E148" s="100"/>
      <c r="F148" s="100"/>
      <c r="G148" s="94"/>
      <c r="H148" s="147"/>
      <c r="I148" s="64" t="s">
        <v>1211</v>
      </c>
      <c r="J148" s="228"/>
      <c r="L148" s="1">
        <f t="shared" si="21"/>
        <v>0</v>
      </c>
      <c r="P148" s="9">
        <f t="shared" si="22"/>
        <v>0</v>
      </c>
      <c r="T148" s="1">
        <f t="shared" si="23"/>
        <v>0</v>
      </c>
      <c r="U148" s="1">
        <f t="shared" si="23"/>
        <v>0</v>
      </c>
    </row>
    <row r="149" spans="1:21" ht="23.1" customHeight="1" thickBot="1">
      <c r="A149" s="266"/>
      <c r="D149" s="62" t="s">
        <v>1241</v>
      </c>
      <c r="E149" s="100"/>
      <c r="F149" s="100"/>
      <c r="G149" s="94"/>
      <c r="H149" s="148"/>
      <c r="I149" s="64" t="s">
        <v>1211</v>
      </c>
      <c r="J149" s="228"/>
      <c r="L149" s="1">
        <f t="shared" si="21"/>
        <v>0</v>
      </c>
      <c r="P149" s="9">
        <f t="shared" si="22"/>
        <v>0</v>
      </c>
      <c r="T149" s="1">
        <f t="shared" si="23"/>
        <v>0</v>
      </c>
      <c r="U149" s="1">
        <f t="shared" si="23"/>
        <v>0</v>
      </c>
    </row>
    <row r="150" spans="1:21" ht="23.1" customHeight="1">
      <c r="A150" s="266"/>
      <c r="D150" s="310" t="s">
        <v>2225</v>
      </c>
      <c r="E150" s="310"/>
      <c r="F150" s="310"/>
      <c r="G150" s="310"/>
      <c r="H150" s="144">
        <f>SUM(H144:H149)</f>
        <v>0</v>
      </c>
      <c r="I150" s="64" t="s">
        <v>1211</v>
      </c>
      <c r="J150" s="228"/>
      <c r="P150" s="9">
        <f>SUM(P144:P149)</f>
        <v>0</v>
      </c>
    </row>
    <row r="151" spans="1:21" ht="7.5" customHeight="1">
      <c r="A151" s="266"/>
      <c r="D151" s="229"/>
      <c r="E151" s="229"/>
      <c r="F151" s="229"/>
      <c r="G151" s="229"/>
      <c r="H151" s="229"/>
      <c r="I151" s="64"/>
    </row>
    <row r="152" spans="1:21" ht="13.5" customHeight="1" thickBot="1">
      <c r="A152" s="267"/>
      <c r="C152" s="97" t="s">
        <v>1227</v>
      </c>
    </row>
    <row r="153" spans="1:21" ht="23.1" customHeight="1" thickBot="1">
      <c r="B153" s="98" t="s">
        <v>1218</v>
      </c>
      <c r="C153" s="132"/>
      <c r="D153" s="64" t="s">
        <v>1211</v>
      </c>
      <c r="E153" s="325"/>
      <c r="F153" s="325"/>
      <c r="G153" s="325"/>
      <c r="H153" s="325"/>
      <c r="L153" s="27">
        <f>IF(C153="",1,IF(T153+U153=1,2,3))</f>
        <v>1</v>
      </c>
      <c r="T153" s="1">
        <f>T141</f>
        <v>0</v>
      </c>
      <c r="U153" s="1">
        <f>U141</f>
        <v>0</v>
      </c>
    </row>
    <row r="154" spans="1:21" ht="30.75" customHeight="1" thickBot="1">
      <c r="B154" s="318" t="str">
        <f>IF(C$141+C$153&gt;$D$74,"「A.時給・日給」+「B.月給」（"&amp;$C$141+$C$153&amp;"人）が
問１の回答（"&amp;$D$74&amp;"人）を超えています。",IF($U$141=1,"「A.時給・日給」+「B.月給」（"&amp;$C$141+$C$153&amp;"人）が
問１の回答（"&amp;$D$74&amp;"人）を下回ります。",""))</f>
        <v/>
      </c>
      <c r="C154" s="318"/>
      <c r="D154" s="261" t="s">
        <v>1226</v>
      </c>
      <c r="E154" s="261"/>
      <c r="F154" s="261"/>
      <c r="G154" s="261"/>
      <c r="P154" s="1" t="s">
        <v>725</v>
      </c>
      <c r="T154" s="1" t="s">
        <v>736</v>
      </c>
      <c r="U154" s="1" t="s">
        <v>737</v>
      </c>
    </row>
    <row r="155" spans="1:21" ht="23.1" customHeight="1">
      <c r="D155" s="62" t="s">
        <v>1220</v>
      </c>
      <c r="E155" s="101"/>
      <c r="F155" s="101"/>
      <c r="G155" s="101"/>
      <c r="H155" s="146"/>
      <c r="I155" s="64" t="s">
        <v>1211</v>
      </c>
      <c r="J155" s="228" t="str">
        <f>IF(H163&gt;C153,"①～⑧の合計が"&amp;C153&amp;"人を超えています。",IF(AND(P163=8,H163&lt;C153),"①～⑧の合計が"&amp;C153&amp;"人を下回ります。",""))</f>
        <v/>
      </c>
      <c r="L155" s="1">
        <f>IF(C$153=0,0,IF(AND(C$153&gt;0,H155=""),1,IF(SUM(T155:U155)&gt;0,2,3)))</f>
        <v>0</v>
      </c>
      <c r="P155" s="9">
        <f t="shared" ref="P155:P162" si="24">IF(H155&lt;&gt;"",1,0)</f>
        <v>0</v>
      </c>
      <c r="T155" s="9">
        <f>IF(AND(C153&lt;&gt;"",C153&lt;H163),1,0)</f>
        <v>0</v>
      </c>
      <c r="U155" s="222">
        <f>IF(AND(P163=8,C153&gt;H163),1,0)</f>
        <v>0</v>
      </c>
    </row>
    <row r="156" spans="1:21" ht="23.1" customHeight="1">
      <c r="D156" s="62" t="s">
        <v>1219</v>
      </c>
      <c r="E156" s="101"/>
      <c r="F156" s="101"/>
      <c r="G156" s="101"/>
      <c r="H156" s="147"/>
      <c r="I156" s="64" t="s">
        <v>1211</v>
      </c>
      <c r="J156" s="228"/>
      <c r="L156" s="1">
        <f t="shared" ref="L156:L162" si="25">IF(C$153=0,0,IF(AND(C$153&gt;0,H156=""),1,IF(SUM(T156:U156)&gt;0,2,3)))</f>
        <v>0</v>
      </c>
      <c r="P156" s="9">
        <f t="shared" si="24"/>
        <v>0</v>
      </c>
      <c r="T156" s="1">
        <f t="shared" ref="T156:U160" si="26">T155</f>
        <v>0</v>
      </c>
      <c r="U156" s="1">
        <f t="shared" si="26"/>
        <v>0</v>
      </c>
    </row>
    <row r="157" spans="1:21" ht="23.1" customHeight="1">
      <c r="D157" s="62" t="s">
        <v>1224</v>
      </c>
      <c r="E157" s="101"/>
      <c r="F157" s="101"/>
      <c r="G157" s="101"/>
      <c r="H157" s="147"/>
      <c r="I157" s="64" t="s">
        <v>1211</v>
      </c>
      <c r="J157" s="228"/>
      <c r="L157" s="1">
        <f t="shared" si="25"/>
        <v>0</v>
      </c>
      <c r="P157" s="9">
        <f t="shared" si="24"/>
        <v>0</v>
      </c>
      <c r="T157" s="1">
        <f t="shared" si="26"/>
        <v>0</v>
      </c>
      <c r="U157" s="1">
        <f t="shared" si="26"/>
        <v>0</v>
      </c>
    </row>
    <row r="158" spans="1:21" ht="23.1" customHeight="1">
      <c r="D158" s="62" t="s">
        <v>1223</v>
      </c>
      <c r="E158" s="101"/>
      <c r="F158" s="101"/>
      <c r="G158" s="101"/>
      <c r="H158" s="147"/>
      <c r="I158" s="64" t="s">
        <v>1211</v>
      </c>
      <c r="J158" s="228"/>
      <c r="L158" s="1">
        <f t="shared" si="25"/>
        <v>0</v>
      </c>
      <c r="P158" s="9">
        <f t="shared" si="24"/>
        <v>0</v>
      </c>
      <c r="T158" s="1">
        <f t="shared" si="26"/>
        <v>0</v>
      </c>
      <c r="U158" s="1">
        <f t="shared" si="26"/>
        <v>0</v>
      </c>
    </row>
    <row r="159" spans="1:21" ht="23.1" customHeight="1">
      <c r="D159" s="62" t="s">
        <v>1222</v>
      </c>
      <c r="E159" s="101"/>
      <c r="F159" s="101"/>
      <c r="G159" s="101"/>
      <c r="H159" s="147"/>
      <c r="I159" s="64" t="s">
        <v>1211</v>
      </c>
      <c r="J159" s="228"/>
      <c r="L159" s="1">
        <f t="shared" si="25"/>
        <v>0</v>
      </c>
      <c r="P159" s="9">
        <f t="shared" si="24"/>
        <v>0</v>
      </c>
      <c r="T159" s="1">
        <f t="shared" si="26"/>
        <v>0</v>
      </c>
      <c r="U159" s="1">
        <f t="shared" si="26"/>
        <v>0</v>
      </c>
    </row>
    <row r="160" spans="1:21" ht="23.1" customHeight="1">
      <c r="B160" s="41"/>
      <c r="D160" s="62" t="s">
        <v>1221</v>
      </c>
      <c r="E160" s="101"/>
      <c r="F160" s="101"/>
      <c r="G160" s="101"/>
      <c r="H160" s="147"/>
      <c r="I160" s="64" t="s">
        <v>1211</v>
      </c>
      <c r="J160" s="228"/>
      <c r="L160" s="1">
        <f t="shared" si="25"/>
        <v>0</v>
      </c>
      <c r="P160" s="9">
        <f t="shared" si="24"/>
        <v>0</v>
      </c>
      <c r="T160" s="1">
        <f t="shared" si="26"/>
        <v>0</v>
      </c>
      <c r="U160" s="1">
        <f t="shared" si="26"/>
        <v>0</v>
      </c>
    </row>
    <row r="161" spans="1:21" ht="22.5" customHeight="1">
      <c r="D161" s="62" t="s">
        <v>3473</v>
      </c>
      <c r="E161" s="101"/>
      <c r="F161" s="101"/>
      <c r="G161" s="101"/>
      <c r="H161" s="190"/>
      <c r="I161" s="64" t="s">
        <v>1211</v>
      </c>
      <c r="J161" s="228"/>
      <c r="L161" s="1">
        <f>IF(C$153=0,0,IF(AND(C$153&gt;0,H161=""),1,IF(SUM(T161:U161)&gt;0,2,3)))</f>
        <v>0</v>
      </c>
      <c r="P161" s="9">
        <f>IF(H161&lt;&gt;"",1,0)</f>
        <v>0</v>
      </c>
      <c r="T161" s="1">
        <f>T159</f>
        <v>0</v>
      </c>
      <c r="U161" s="1">
        <f>U159</f>
        <v>0</v>
      </c>
    </row>
    <row r="162" spans="1:21" ht="23.1" customHeight="1" thickBot="1">
      <c r="D162" s="62" t="s">
        <v>3474</v>
      </c>
      <c r="E162" s="101"/>
      <c r="F162" s="101"/>
      <c r="G162" s="101"/>
      <c r="H162" s="148"/>
      <c r="I162" s="64" t="s">
        <v>1211</v>
      </c>
      <c r="J162" s="228"/>
      <c r="L162" s="1">
        <f t="shared" si="25"/>
        <v>0</v>
      </c>
      <c r="P162" s="9">
        <f t="shared" si="24"/>
        <v>0</v>
      </c>
      <c r="T162" s="1">
        <f>T160</f>
        <v>0</v>
      </c>
      <c r="U162" s="1">
        <f>U160</f>
        <v>0</v>
      </c>
    </row>
    <row r="163" spans="1:21" ht="22.5" customHeight="1">
      <c r="D163" s="310" t="s">
        <v>3476</v>
      </c>
      <c r="E163" s="310"/>
      <c r="F163" s="310"/>
      <c r="G163" s="310"/>
      <c r="H163" s="144">
        <f>SUM(H155:H162)</f>
        <v>0</v>
      </c>
      <c r="I163" s="64" t="s">
        <v>1211</v>
      </c>
      <c r="J163" s="228"/>
      <c r="P163" s="9">
        <f>SUM(P155:P162)</f>
        <v>0</v>
      </c>
    </row>
    <row r="164" spans="1:21" s="22" customFormat="1" ht="15.75" customHeight="1">
      <c r="A164" s="37" t="str">
        <f>IF($C$29="","","　　（"&amp;$C$29&amp;"）")</f>
        <v/>
      </c>
      <c r="B164" s="38"/>
      <c r="C164" s="38"/>
      <c r="D164" s="37"/>
      <c r="E164" s="23"/>
      <c r="F164" s="23"/>
      <c r="G164" s="23"/>
      <c r="H164" s="23"/>
      <c r="I164" s="235" t="s">
        <v>3499</v>
      </c>
      <c r="J164" s="235"/>
    </row>
    <row r="165" spans="1:21" ht="30" customHeight="1">
      <c r="D165" s="232" t="s">
        <v>1188</v>
      </c>
      <c r="E165" s="233"/>
      <c r="F165" s="233"/>
      <c r="G165" s="233"/>
      <c r="H165" s="233"/>
      <c r="I165" s="233"/>
      <c r="J165" s="234"/>
    </row>
    <row r="166" spans="1:21" ht="24" customHeight="1">
      <c r="A166" s="43" t="s">
        <v>3477</v>
      </c>
      <c r="C166" s="102"/>
      <c r="D166" s="15"/>
      <c r="E166" s="15"/>
      <c r="F166" s="15"/>
      <c r="G166" s="15"/>
      <c r="H166" s="15"/>
    </row>
    <row r="167" spans="1:21" ht="26.25" customHeight="1">
      <c r="A167" s="5" t="s">
        <v>3478</v>
      </c>
      <c r="B167" s="284" t="s">
        <v>3487</v>
      </c>
      <c r="C167" s="284"/>
      <c r="D167" s="284"/>
      <c r="E167" s="284"/>
      <c r="F167" s="284"/>
      <c r="G167" s="284"/>
      <c r="H167" s="284"/>
      <c r="I167" s="284"/>
      <c r="J167" s="284"/>
    </row>
    <row r="168" spans="1:21" ht="17.25" customHeight="1">
      <c r="A168" s="89" t="s">
        <v>706</v>
      </c>
      <c r="B168" s="278" t="s">
        <v>3488</v>
      </c>
      <c r="C168" s="278"/>
      <c r="D168" s="278"/>
      <c r="E168" s="278"/>
      <c r="F168" s="278"/>
      <c r="G168" s="278"/>
      <c r="H168" s="278"/>
      <c r="I168" s="278"/>
      <c r="J168" s="278"/>
    </row>
    <row r="169" spans="1:21" ht="4.5" customHeight="1" thickBot="1">
      <c r="A169" s="96"/>
      <c r="B169" s="103"/>
      <c r="C169" s="102"/>
      <c r="D169" s="15"/>
      <c r="E169" s="15"/>
      <c r="F169" s="15"/>
      <c r="G169" s="15"/>
      <c r="H169" s="15"/>
      <c r="T169" s="1" t="s">
        <v>738</v>
      </c>
    </row>
    <row r="170" spans="1:21" ht="23.1" customHeight="1">
      <c r="A170" s="96"/>
      <c r="B170" s="62" t="s">
        <v>3479</v>
      </c>
      <c r="C170" s="192"/>
      <c r="D170" s="62" t="s">
        <v>3485</v>
      </c>
      <c r="E170" s="193"/>
      <c r="F170" s="193"/>
      <c r="G170" s="191"/>
      <c r="H170" s="146"/>
      <c r="L170" s="1">
        <f t="shared" ref="L170:L176" si="27">IF(H170="",1,IF(T170&gt;0,2,3))</f>
        <v>1</v>
      </c>
      <c r="T170" s="1">
        <f t="shared" ref="T170:T176" si="28">IF(OR(H170&lt;0,H170&gt;2),1,0)</f>
        <v>0</v>
      </c>
    </row>
    <row r="171" spans="1:21" ht="23.1" customHeight="1">
      <c r="A171" s="96"/>
      <c r="B171" s="62" t="s">
        <v>3480</v>
      </c>
      <c r="C171" s="192"/>
      <c r="D171" s="62" t="s">
        <v>3485</v>
      </c>
      <c r="E171" s="193"/>
      <c r="F171" s="193"/>
      <c r="G171" s="191"/>
      <c r="H171" s="147"/>
      <c r="L171" s="1">
        <f t="shared" si="27"/>
        <v>1</v>
      </c>
      <c r="T171" s="1">
        <f t="shared" si="28"/>
        <v>0</v>
      </c>
    </row>
    <row r="172" spans="1:21" ht="23.1" customHeight="1">
      <c r="A172" s="96"/>
      <c r="B172" s="62" t="s">
        <v>3481</v>
      </c>
      <c r="C172" s="192"/>
      <c r="D172" s="62" t="s">
        <v>3485</v>
      </c>
      <c r="E172" s="193"/>
      <c r="F172" s="193"/>
      <c r="G172" s="191"/>
      <c r="H172" s="147"/>
      <c r="L172" s="1">
        <f t="shared" si="27"/>
        <v>1</v>
      </c>
      <c r="T172" s="1">
        <f t="shared" si="28"/>
        <v>0</v>
      </c>
    </row>
    <row r="173" spans="1:21" ht="23.1" customHeight="1">
      <c r="A173" s="96"/>
      <c r="B173" s="62" t="s">
        <v>3443</v>
      </c>
      <c r="C173" s="192"/>
      <c r="D173" s="62" t="s">
        <v>3485</v>
      </c>
      <c r="E173" s="193"/>
      <c r="F173" s="193"/>
      <c r="G173" s="191"/>
      <c r="H173" s="147"/>
      <c r="L173" s="1">
        <f t="shared" si="27"/>
        <v>1</v>
      </c>
      <c r="T173" s="1">
        <f t="shared" si="28"/>
        <v>0</v>
      </c>
    </row>
    <row r="174" spans="1:21" ht="23.1" customHeight="1">
      <c r="A174" s="96"/>
      <c r="B174" s="62" t="s">
        <v>3482</v>
      </c>
      <c r="C174" s="192"/>
      <c r="D174" s="62" t="s">
        <v>3486</v>
      </c>
      <c r="E174" s="193"/>
      <c r="F174" s="193"/>
      <c r="G174" s="191"/>
      <c r="H174" s="147"/>
      <c r="L174" s="1">
        <f t="shared" si="27"/>
        <v>1</v>
      </c>
      <c r="T174" s="1">
        <f t="shared" si="28"/>
        <v>0</v>
      </c>
    </row>
    <row r="175" spans="1:21" ht="23.1" customHeight="1">
      <c r="A175" s="96"/>
      <c r="B175" s="62" t="s">
        <v>3483</v>
      </c>
      <c r="C175" s="192"/>
      <c r="D175" s="62" t="s">
        <v>3485</v>
      </c>
      <c r="E175" s="193"/>
      <c r="F175" s="193"/>
      <c r="G175" s="191"/>
      <c r="H175" s="147"/>
      <c r="L175" s="1">
        <f t="shared" si="27"/>
        <v>1</v>
      </c>
      <c r="T175" s="1">
        <f t="shared" si="28"/>
        <v>0</v>
      </c>
    </row>
    <row r="176" spans="1:21" ht="23.1" customHeight="1" thickBot="1">
      <c r="A176" s="96"/>
      <c r="B176" s="62" t="s">
        <v>3484</v>
      </c>
      <c r="C176" s="192"/>
      <c r="D176" s="62" t="s">
        <v>3485</v>
      </c>
      <c r="E176" s="193"/>
      <c r="F176" s="193"/>
      <c r="G176" s="191"/>
      <c r="H176" s="148"/>
      <c r="L176" s="1">
        <f t="shared" si="27"/>
        <v>1</v>
      </c>
      <c r="T176" s="1">
        <f t="shared" si="28"/>
        <v>0</v>
      </c>
    </row>
    <row r="177" spans="1:20" ht="13.5" customHeight="1">
      <c r="A177" s="96"/>
      <c r="B177" s="194"/>
      <c r="C177" s="99"/>
      <c r="D177" s="194"/>
      <c r="E177" s="195"/>
      <c r="F177" s="195"/>
      <c r="G177" s="15"/>
      <c r="H177" s="223"/>
    </row>
    <row r="178" spans="1:20" ht="22.5" customHeight="1">
      <c r="A178" s="89" t="s">
        <v>1200</v>
      </c>
      <c r="B178" s="278" t="s">
        <v>3503</v>
      </c>
      <c r="C178" s="278"/>
      <c r="D178" s="278"/>
      <c r="E178" s="278"/>
      <c r="F178" s="278"/>
      <c r="G178" s="278"/>
      <c r="H178" s="278"/>
      <c r="I178" s="278"/>
      <c r="J178" s="278"/>
    </row>
    <row r="179" spans="1:20" ht="16.5" customHeight="1" thickBot="1">
      <c r="A179" s="96"/>
      <c r="B179" s="104" t="s">
        <v>3495</v>
      </c>
      <c r="C179" s="102"/>
      <c r="D179" s="15"/>
      <c r="E179" s="15"/>
      <c r="F179" s="15"/>
      <c r="G179" s="15"/>
      <c r="H179" s="15"/>
      <c r="T179" s="1" t="s">
        <v>738</v>
      </c>
    </row>
    <row r="180" spans="1:20" ht="22.5" customHeight="1" thickBot="1">
      <c r="A180" s="96"/>
      <c r="B180" s="104" t="s">
        <v>3496</v>
      </c>
      <c r="C180" s="102"/>
      <c r="D180" s="15"/>
      <c r="E180" s="15"/>
      <c r="F180" s="15"/>
      <c r="G180" s="15"/>
      <c r="H180" s="145"/>
      <c r="L180" s="1" t="str">
        <f>IF(H176=1,(IF(H180="",1,IF(T180&gt;0,2,3))),"")</f>
        <v/>
      </c>
      <c r="T180" s="1">
        <f>IF(OR(H180&lt;0,H180&gt;4),1,0)</f>
        <v>0</v>
      </c>
    </row>
    <row r="181" spans="1:20" ht="17.25" customHeight="1">
      <c r="A181" s="96"/>
      <c r="C181" s="102"/>
      <c r="D181" s="15"/>
      <c r="E181" s="15"/>
      <c r="F181" s="15"/>
      <c r="G181" s="15"/>
      <c r="H181" s="15"/>
    </row>
    <row r="182" spans="1:20" ht="25.5" customHeight="1">
      <c r="A182" s="43" t="s">
        <v>2446</v>
      </c>
      <c r="C182" s="102"/>
      <c r="D182" s="15"/>
      <c r="E182" s="15"/>
      <c r="F182" s="15"/>
      <c r="G182" s="15"/>
      <c r="H182" s="15"/>
    </row>
    <row r="183" spans="1:20" ht="6.75" customHeight="1">
      <c r="A183" s="96"/>
      <c r="C183" s="102"/>
      <c r="D183" s="15"/>
      <c r="E183" s="15"/>
      <c r="F183" s="15"/>
      <c r="G183" s="15"/>
      <c r="H183" s="15"/>
    </row>
    <row r="184" spans="1:20" ht="26.25" customHeight="1">
      <c r="A184" s="5" t="s">
        <v>3475</v>
      </c>
      <c r="B184" s="284" t="s">
        <v>2447</v>
      </c>
      <c r="C184" s="284"/>
      <c r="D184" s="284"/>
      <c r="E184" s="284"/>
      <c r="F184" s="284"/>
      <c r="G184" s="284"/>
      <c r="H184" s="284"/>
      <c r="I184" s="284"/>
      <c r="J184" s="284"/>
    </row>
    <row r="185" spans="1:20" ht="30" customHeight="1">
      <c r="A185" s="89" t="s">
        <v>706</v>
      </c>
      <c r="B185" s="278" t="s">
        <v>2448</v>
      </c>
      <c r="C185" s="278"/>
      <c r="D185" s="278"/>
      <c r="E185" s="278"/>
      <c r="F185" s="278"/>
      <c r="G185" s="278"/>
      <c r="H185" s="278"/>
      <c r="I185" s="278"/>
      <c r="J185" s="278"/>
    </row>
    <row r="186" spans="1:20" ht="16.5" customHeight="1">
      <c r="A186" s="96"/>
      <c r="B186" s="103" t="s">
        <v>2449</v>
      </c>
      <c r="C186" s="102"/>
      <c r="D186" s="15"/>
      <c r="E186" s="15"/>
      <c r="F186" s="15"/>
      <c r="G186" s="15"/>
      <c r="H186" s="15"/>
    </row>
    <row r="187" spans="1:20" ht="14.25" customHeight="1" thickBot="1">
      <c r="A187" s="96"/>
      <c r="B187" s="103" t="s">
        <v>2450</v>
      </c>
      <c r="C187" s="102"/>
      <c r="D187" s="15"/>
      <c r="E187" s="15"/>
      <c r="F187" s="15"/>
      <c r="G187" s="15"/>
      <c r="H187" s="15"/>
      <c r="T187" s="1" t="s">
        <v>738</v>
      </c>
    </row>
    <row r="188" spans="1:20" ht="23.1" customHeight="1" thickBot="1">
      <c r="A188" s="96"/>
      <c r="B188" s="104" t="s">
        <v>2458</v>
      </c>
      <c r="C188" s="102"/>
      <c r="D188" s="15"/>
      <c r="E188" s="15"/>
      <c r="F188" s="15"/>
      <c r="G188" s="15"/>
      <c r="H188" s="145"/>
      <c r="L188" s="1">
        <f>IF(H188="",1,IF(T188&gt;0,2,3))</f>
        <v>1</v>
      </c>
      <c r="T188" s="1">
        <f>IF(OR(H188&lt;0,H188&gt;3),1,0)</f>
        <v>0</v>
      </c>
    </row>
    <row r="189" spans="1:20" ht="16.5" customHeight="1">
      <c r="A189" s="96"/>
      <c r="C189" s="102"/>
      <c r="D189" s="15"/>
      <c r="E189" s="15"/>
      <c r="F189" s="15"/>
      <c r="G189" s="15"/>
      <c r="H189" s="15"/>
    </row>
    <row r="190" spans="1:20" ht="33" customHeight="1">
      <c r="A190" s="89" t="s">
        <v>2442</v>
      </c>
      <c r="B190" s="295" t="s">
        <v>2226</v>
      </c>
      <c r="C190" s="295"/>
      <c r="D190" s="295"/>
      <c r="E190" s="295"/>
      <c r="F190" s="295"/>
      <c r="G190" s="295"/>
      <c r="H190" s="295"/>
      <c r="I190" s="295"/>
      <c r="J190" s="295"/>
    </row>
    <row r="191" spans="1:20" ht="21" customHeight="1">
      <c r="B191" s="105" t="s">
        <v>2476</v>
      </c>
      <c r="C191" s="102"/>
      <c r="D191" s="15"/>
      <c r="E191" s="15"/>
      <c r="F191" s="15"/>
      <c r="G191" s="15"/>
      <c r="H191" s="15"/>
      <c r="L191" s="1">
        <f>IF(AND(OR(H188=1,H188=2),SUM(R197:AB197)=0),1,IF(SUM(R197:AB197)&gt;0,3,))</f>
        <v>0</v>
      </c>
    </row>
    <row r="192" spans="1:20" ht="17.25" customHeight="1">
      <c r="A192" s="133"/>
      <c r="B192" s="134" t="s">
        <v>2451</v>
      </c>
      <c r="C192" s="135"/>
      <c r="D192" s="48" t="s">
        <v>2456</v>
      </c>
      <c r="E192" s="135"/>
      <c r="F192" s="135"/>
      <c r="G192" s="135"/>
      <c r="H192" s="134" t="s">
        <v>2457</v>
      </c>
      <c r="I192" s="136"/>
      <c r="K192" s="15"/>
    </row>
    <row r="193" spans="1:28" ht="17.25" customHeight="1">
      <c r="A193" s="60"/>
      <c r="B193" s="137" t="s">
        <v>2452</v>
      </c>
      <c r="C193" s="113"/>
      <c r="D193" s="42" t="s">
        <v>1189</v>
      </c>
      <c r="E193" s="113"/>
      <c r="F193" s="113"/>
      <c r="G193" s="113"/>
      <c r="H193" s="113"/>
      <c r="I193" s="138"/>
      <c r="K193" s="15"/>
    </row>
    <row r="194" spans="1:28" ht="17.25" customHeight="1">
      <c r="A194" s="60"/>
      <c r="B194" s="137" t="s">
        <v>2453</v>
      </c>
      <c r="C194" s="113"/>
      <c r="D194" s="42" t="s">
        <v>1190</v>
      </c>
      <c r="E194" s="113"/>
      <c r="F194" s="113"/>
      <c r="G194" s="113"/>
      <c r="H194" s="113"/>
      <c r="I194" s="138"/>
      <c r="K194" s="15"/>
    </row>
    <row r="195" spans="1:28" ht="17.25" customHeight="1">
      <c r="A195" s="60"/>
      <c r="B195" s="137" t="s">
        <v>2454</v>
      </c>
      <c r="C195" s="113"/>
      <c r="D195" s="42" t="s">
        <v>1191</v>
      </c>
      <c r="E195" s="113"/>
      <c r="F195" s="113"/>
      <c r="G195" s="113"/>
      <c r="H195" s="113"/>
      <c r="I195" s="138"/>
      <c r="K195" s="15"/>
      <c r="R195" s="1">
        <v>1</v>
      </c>
      <c r="S195" s="1">
        <v>2</v>
      </c>
      <c r="T195" s="1">
        <v>3</v>
      </c>
      <c r="U195" s="1">
        <v>4</v>
      </c>
      <c r="V195" s="1">
        <v>5</v>
      </c>
      <c r="W195" s="1">
        <v>6</v>
      </c>
      <c r="X195" s="1">
        <v>7</v>
      </c>
      <c r="Y195" s="1">
        <v>8</v>
      </c>
      <c r="Z195" s="1">
        <v>9</v>
      </c>
      <c r="AA195" s="1">
        <v>10</v>
      </c>
      <c r="AB195" s="1">
        <v>11</v>
      </c>
    </row>
    <row r="196" spans="1:28" ht="17.25" customHeight="1">
      <c r="A196" s="139"/>
      <c r="B196" s="140" t="s">
        <v>2455</v>
      </c>
      <c r="C196" s="141"/>
      <c r="D196" s="142" t="s">
        <v>1192</v>
      </c>
      <c r="E196" s="141"/>
      <c r="F196" s="141"/>
      <c r="G196" s="141"/>
      <c r="H196" s="141"/>
      <c r="I196" s="143"/>
      <c r="K196" s="15"/>
      <c r="R196" s="164" t="b">
        <v>0</v>
      </c>
      <c r="S196" s="164" t="b">
        <v>0</v>
      </c>
      <c r="T196" s="164" t="b">
        <v>0</v>
      </c>
      <c r="U196" s="164" t="b">
        <v>0</v>
      </c>
      <c r="V196" s="164" t="b">
        <v>0</v>
      </c>
      <c r="W196" s="164" t="b">
        <v>0</v>
      </c>
      <c r="X196" s="164" t="b">
        <v>0</v>
      </c>
      <c r="Y196" s="164" t="b">
        <v>0</v>
      </c>
      <c r="Z196" s="164" t="b">
        <v>0</v>
      </c>
      <c r="AA196" s="164" t="b">
        <v>0</v>
      </c>
      <c r="AB196" s="164" t="b">
        <v>0</v>
      </c>
    </row>
    <row r="197" spans="1:28" ht="12" customHeight="1">
      <c r="K197" s="15"/>
      <c r="R197" s="1">
        <f>IF(R196=TRUE,1,0)</f>
        <v>0</v>
      </c>
      <c r="S197" s="1">
        <f t="shared" ref="S197:AB197" si="29">IF(S196=TRUE,1,0)</f>
        <v>0</v>
      </c>
      <c r="T197" s="1">
        <f t="shared" si="29"/>
        <v>0</v>
      </c>
      <c r="U197" s="1">
        <f t="shared" si="29"/>
        <v>0</v>
      </c>
      <c r="V197" s="1">
        <f t="shared" si="29"/>
        <v>0</v>
      </c>
      <c r="W197" s="1">
        <f t="shared" si="29"/>
        <v>0</v>
      </c>
      <c r="X197" s="1">
        <f t="shared" si="29"/>
        <v>0</v>
      </c>
      <c r="Y197" s="1">
        <f t="shared" si="29"/>
        <v>0</v>
      </c>
      <c r="Z197" s="1">
        <f t="shared" si="29"/>
        <v>0</v>
      </c>
      <c r="AA197" s="1">
        <f t="shared" si="29"/>
        <v>0</v>
      </c>
      <c r="AB197" s="1">
        <f t="shared" si="29"/>
        <v>0</v>
      </c>
    </row>
    <row r="198" spans="1:28" ht="46.5" customHeight="1">
      <c r="B198" s="125" t="s">
        <v>3446</v>
      </c>
      <c r="C198" s="321"/>
      <c r="D198" s="322"/>
      <c r="E198" s="322"/>
      <c r="F198" s="322"/>
      <c r="G198" s="322"/>
      <c r="H198" s="322"/>
      <c r="I198" s="323"/>
      <c r="L198" s="1">
        <f>IF(AND(AB197=1,C198=""),1,IF(AND(AB197=1,C198&lt;&gt;""),3,0))</f>
        <v>0</v>
      </c>
    </row>
    <row r="199" spans="1:28" ht="4.5" customHeight="1">
      <c r="C199" s="102"/>
      <c r="D199" s="15"/>
      <c r="E199" s="15"/>
      <c r="F199" s="15"/>
      <c r="G199" s="15"/>
      <c r="H199" s="15"/>
    </row>
    <row r="200" spans="1:28" ht="150.75" hidden="1" customHeight="1"/>
    <row r="201" spans="1:28" ht="28.5" hidden="1" customHeight="1">
      <c r="B201" s="296" t="s">
        <v>2459</v>
      </c>
      <c r="C201" s="296"/>
      <c r="D201" s="296"/>
      <c r="E201" s="296"/>
      <c r="F201" s="296"/>
      <c r="G201" s="296"/>
      <c r="H201" s="296"/>
      <c r="I201" s="296"/>
      <c r="J201" s="8"/>
    </row>
    <row r="202" spans="1:28" ht="9" customHeight="1">
      <c r="A202" s="96"/>
      <c r="I202" s="44"/>
      <c r="J202" s="44"/>
    </row>
    <row r="203" spans="1:28" s="20" customFormat="1" ht="19.5" customHeight="1">
      <c r="A203" s="324" t="s">
        <v>2463</v>
      </c>
      <c r="B203" s="324"/>
      <c r="C203" s="324"/>
      <c r="D203" s="324"/>
      <c r="E203" s="324"/>
      <c r="F203" s="324"/>
      <c r="G203" s="324"/>
      <c r="H203" s="324"/>
      <c r="I203" s="107"/>
      <c r="J203" s="106"/>
    </row>
    <row r="204" spans="1:28" s="20" customFormat="1" ht="17.25" customHeight="1">
      <c r="A204" s="106"/>
      <c r="B204" s="197" t="s">
        <v>1186</v>
      </c>
      <c r="C204" s="197" t="s">
        <v>1193</v>
      </c>
      <c r="D204" s="214" t="s">
        <v>1186</v>
      </c>
      <c r="E204" s="214"/>
      <c r="F204" s="214"/>
      <c r="G204" s="215"/>
      <c r="H204" s="197" t="s">
        <v>1193</v>
      </c>
      <c r="I204" s="108"/>
      <c r="J204" s="106"/>
    </row>
    <row r="205" spans="1:28" s="20" customFormat="1" ht="17.25" customHeight="1">
      <c r="A205" s="106"/>
      <c r="B205" s="201" t="s">
        <v>1181</v>
      </c>
      <c r="C205" s="217" t="s">
        <v>1194</v>
      </c>
      <c r="D205" s="286" t="s">
        <v>3509</v>
      </c>
      <c r="E205" s="287"/>
      <c r="F205" s="287"/>
      <c r="G205" s="287"/>
      <c r="H205" s="200" t="s">
        <v>1197</v>
      </c>
      <c r="I205" s="108"/>
      <c r="J205" s="106"/>
    </row>
    <row r="206" spans="1:28" s="20" customFormat="1" ht="17.25" customHeight="1">
      <c r="A206" s="106"/>
      <c r="B206" s="202" t="s">
        <v>1182</v>
      </c>
      <c r="C206" s="218" t="s">
        <v>1195</v>
      </c>
      <c r="D206" s="236" t="s">
        <v>3497</v>
      </c>
      <c r="E206" s="237"/>
      <c r="F206" s="237"/>
      <c r="G206" s="237"/>
      <c r="H206" s="199" t="s">
        <v>2462</v>
      </c>
      <c r="I206" s="108"/>
      <c r="J206" s="106"/>
    </row>
    <row r="207" spans="1:28" s="20" customFormat="1" ht="17.25" customHeight="1">
      <c r="A207" s="106"/>
      <c r="B207" s="206" t="s">
        <v>1183</v>
      </c>
      <c r="C207" s="219" t="s">
        <v>1196</v>
      </c>
      <c r="D207" s="238" t="s">
        <v>1185</v>
      </c>
      <c r="E207" s="239"/>
      <c r="F207" s="239"/>
      <c r="G207" s="239"/>
      <c r="H207" s="205" t="s">
        <v>1198</v>
      </c>
      <c r="I207" s="108"/>
      <c r="J207" s="106"/>
    </row>
    <row r="208" spans="1:28" s="20" customFormat="1" ht="17.25" hidden="1" customHeight="1">
      <c r="A208" s="106"/>
      <c r="B208" s="210" t="s">
        <v>1184</v>
      </c>
      <c r="C208" s="211"/>
      <c r="D208" s="211"/>
      <c r="E208" s="212" t="s">
        <v>1197</v>
      </c>
      <c r="F208" s="213"/>
      <c r="G208" s="108"/>
      <c r="H208" s="108"/>
      <c r="I208" s="108"/>
      <c r="J208" s="106"/>
    </row>
    <row r="209" spans="1:20" s="20" customFormat="1" ht="17.25" hidden="1" customHeight="1">
      <c r="A209" s="106"/>
      <c r="B209" s="202" t="s">
        <v>3468</v>
      </c>
      <c r="C209" s="203"/>
      <c r="D209" s="203"/>
      <c r="E209" s="198" t="s">
        <v>2462</v>
      </c>
      <c r="F209" s="199"/>
      <c r="G209" s="108"/>
      <c r="H209" s="108"/>
      <c r="I209" s="108"/>
      <c r="J209" s="106"/>
    </row>
    <row r="210" spans="1:20" s="20" customFormat="1" ht="17.25" hidden="1" customHeight="1">
      <c r="A210" s="106"/>
      <c r="B210" s="206" t="s">
        <v>1185</v>
      </c>
      <c r="C210" s="207"/>
      <c r="D210" s="207"/>
      <c r="E210" s="204" t="s">
        <v>1198</v>
      </c>
      <c r="F210" s="205"/>
      <c r="G210" s="108"/>
      <c r="H210" s="108"/>
      <c r="I210" s="108"/>
      <c r="J210" s="106"/>
    </row>
    <row r="211" spans="1:20" s="20" customFormat="1" ht="13.5" hidden="1" customHeight="1">
      <c r="A211" s="262"/>
      <c r="B211" s="262"/>
      <c r="C211" s="262"/>
      <c r="D211" s="262"/>
      <c r="E211" s="262"/>
      <c r="F211" s="262"/>
      <c r="G211" s="262"/>
      <c r="H211" s="262"/>
      <c r="I211" s="108"/>
      <c r="J211" s="106"/>
    </row>
    <row r="212" spans="1:20" s="22" customFormat="1" ht="15.75" customHeight="1">
      <c r="A212" s="37" t="str">
        <f>IF($C$29="","","　　（"&amp;$C$29&amp;"）")</f>
        <v/>
      </c>
      <c r="B212" s="38"/>
      <c r="C212" s="38"/>
      <c r="D212" s="37"/>
      <c r="E212" s="23"/>
      <c r="F212" s="23"/>
      <c r="G212" s="23"/>
      <c r="H212" s="23"/>
      <c r="I212" s="235" t="s">
        <v>3498</v>
      </c>
      <c r="J212" s="235"/>
    </row>
    <row r="213" spans="1:20" s="22" customFormat="1" ht="15.75" hidden="1" customHeight="1">
      <c r="A213" s="37"/>
      <c r="B213" s="38"/>
      <c r="C213" s="38"/>
      <c r="D213" s="37"/>
      <c r="E213" s="23"/>
      <c r="F213" s="23"/>
      <c r="G213" s="23"/>
      <c r="H213" s="23"/>
      <c r="I213" s="39"/>
      <c r="J213" s="39"/>
    </row>
    <row r="214" spans="1:20" s="22" customFormat="1" ht="15.75" hidden="1" customHeight="1">
      <c r="A214" s="37"/>
      <c r="B214" s="38"/>
      <c r="C214" s="38"/>
      <c r="D214" s="37"/>
      <c r="E214" s="23"/>
      <c r="F214" s="23"/>
      <c r="G214" s="23"/>
      <c r="H214" s="23"/>
      <c r="I214" s="39"/>
      <c r="J214" s="39"/>
    </row>
    <row r="215" spans="1:20" s="22" customFormat="1" ht="15.75" hidden="1" customHeight="1">
      <c r="A215" s="37"/>
      <c r="B215" s="38"/>
      <c r="C215" s="38"/>
      <c r="D215" s="37"/>
      <c r="E215" s="23"/>
      <c r="F215" s="23"/>
      <c r="G215" s="23"/>
      <c r="H215" s="23"/>
      <c r="I215" s="39"/>
      <c r="J215" s="39"/>
    </row>
    <row r="216" spans="1:20" s="22" customFormat="1" ht="15.75" hidden="1" customHeight="1">
      <c r="A216" s="37"/>
      <c r="B216" s="38"/>
      <c r="C216" s="38"/>
      <c r="D216" s="37"/>
      <c r="E216" s="23"/>
      <c r="F216" s="23"/>
      <c r="G216" s="23"/>
      <c r="H216" s="23"/>
      <c r="I216" s="39"/>
      <c r="J216" s="39"/>
    </row>
    <row r="217" spans="1:20" s="22" customFormat="1" ht="15.75" hidden="1" customHeight="1">
      <c r="A217" s="37"/>
      <c r="B217" s="38"/>
      <c r="C217" s="38"/>
      <c r="D217" s="37"/>
      <c r="E217" s="23"/>
      <c r="F217" s="23"/>
      <c r="G217" s="23"/>
      <c r="H217" s="23"/>
      <c r="I217" s="39"/>
      <c r="J217" s="39"/>
    </row>
    <row r="218" spans="1:20" s="22" customFormat="1" ht="15.75" hidden="1" customHeight="1">
      <c r="A218" s="37"/>
      <c r="B218" s="38"/>
      <c r="C218" s="38"/>
      <c r="D218" s="37"/>
      <c r="E218" s="23"/>
      <c r="F218" s="23"/>
      <c r="G218" s="23"/>
      <c r="H218" s="23"/>
      <c r="I218" s="39"/>
      <c r="J218" s="39"/>
    </row>
    <row r="219" spans="1:20" s="22" customFormat="1" ht="15.75" hidden="1" customHeight="1">
      <c r="A219" s="37"/>
      <c r="B219" s="38"/>
      <c r="C219" s="38"/>
      <c r="D219" s="37"/>
      <c r="E219" s="23"/>
      <c r="F219" s="23"/>
      <c r="G219" s="23"/>
      <c r="H219" s="23"/>
      <c r="I219" s="39"/>
      <c r="J219" s="39"/>
    </row>
    <row r="220" spans="1:20" s="22" customFormat="1" ht="15.75" hidden="1" customHeight="1">
      <c r="A220" s="37"/>
      <c r="B220" s="38"/>
      <c r="C220" s="38"/>
      <c r="D220" s="37"/>
      <c r="E220" s="23"/>
      <c r="F220" s="23"/>
      <c r="G220" s="23"/>
      <c r="H220" s="23"/>
      <c r="I220" s="39"/>
      <c r="J220" s="39"/>
    </row>
    <row r="221" spans="1:20" ht="30" customHeight="1">
      <c r="D221" s="232" t="s">
        <v>2460</v>
      </c>
      <c r="E221" s="233"/>
      <c r="F221" s="233"/>
      <c r="G221" s="233"/>
      <c r="H221" s="233"/>
      <c r="I221" s="233"/>
      <c r="J221" s="234"/>
      <c r="L221" s="1">
        <v>6</v>
      </c>
    </row>
    <row r="222" spans="1:20" ht="22.5" customHeight="1">
      <c r="A222" s="284" t="str">
        <f>"臨時・非常勤等職員のうち「"&amp;L222&amp;"」の労働条件についてお聞きします。"</f>
        <v>臨時・非常勤等職員のうち「保育士」の労働条件についてお聞きします。</v>
      </c>
      <c r="B222" s="284"/>
      <c r="C222" s="284"/>
      <c r="D222" s="284"/>
      <c r="E222" s="284"/>
      <c r="F222" s="284"/>
      <c r="G222" s="284"/>
      <c r="H222" s="284"/>
      <c r="L222" s="1" t="str">
        <f>SUBSTITUTE(D221,LEFT(D221,2),"")</f>
        <v>保育士</v>
      </c>
    </row>
    <row r="223" spans="1:20" s="20" customFormat="1" ht="15.75" customHeight="1" thickBot="1">
      <c r="A223" s="109" t="s">
        <v>1199</v>
      </c>
      <c r="B223" s="106" t="str">
        <f>"週の勤務時間が２０時間以上の臨時・非常勤等職員（"&amp;L222&amp;"）はいますか。"</f>
        <v>週の勤務時間が２０時間以上の臨時・非常勤等職員（保育士）はいますか。</v>
      </c>
      <c r="C223" s="106"/>
      <c r="D223" s="106"/>
      <c r="E223" s="106"/>
      <c r="F223" s="106"/>
      <c r="G223" s="106"/>
      <c r="H223" s="106"/>
      <c r="I223" s="106"/>
      <c r="J223" s="106"/>
      <c r="T223" s="1" t="s">
        <v>738</v>
      </c>
    </row>
    <row r="224" spans="1:20" ht="23.1" customHeight="1" thickBot="1">
      <c r="B224" s="103" t="str">
        <f>"１．いる　　　２．いない　（→"&amp;L221+2&amp;"ページ："&amp;D318&amp;"へ）"</f>
        <v>１．いる　　　２．いない　（→8ページ：ｂ．学校給食調理員へ）</v>
      </c>
      <c r="H224" s="145"/>
      <c r="L224" s="1">
        <f>IF(H224="",1,IF(T224=1,2,3))</f>
        <v>1</v>
      </c>
      <c r="T224" s="1">
        <f>IF(AND(H224&lt;&gt;1,H224&lt;&gt;2),1,0)</f>
        <v>1</v>
      </c>
    </row>
    <row r="225" spans="1:20" ht="8.25" customHeight="1"/>
    <row r="226" spans="1:20" ht="23.25" customHeight="1">
      <c r="B226" s="247" t="s">
        <v>2464</v>
      </c>
      <c r="C226" s="248"/>
      <c r="D226" s="248"/>
      <c r="E226" s="248"/>
      <c r="F226" s="248"/>
      <c r="G226" s="248"/>
      <c r="H226" s="249"/>
    </row>
    <row r="227" spans="1:20" s="20" customFormat="1" ht="35.25" customHeight="1" thickBot="1">
      <c r="A227" s="109" t="s">
        <v>1200</v>
      </c>
      <c r="B227" s="259" t="s">
        <v>3462</v>
      </c>
      <c r="C227" s="260"/>
      <c r="D227" s="260"/>
      <c r="E227" s="260"/>
      <c r="F227" s="260"/>
      <c r="G227" s="260"/>
      <c r="H227" s="260"/>
      <c r="I227" s="260"/>
      <c r="J227" s="260"/>
      <c r="T227" s="1" t="s">
        <v>738</v>
      </c>
    </row>
    <row r="228" spans="1:20" ht="21.95" customHeight="1" thickBot="1">
      <c r="B228" s="103" t="s">
        <v>2477</v>
      </c>
      <c r="H228" s="145"/>
      <c r="L228" s="1">
        <f>IF(H224&lt;&gt;1,0,IF(H228="",1,IF(T228=1,2,3)))</f>
        <v>0</v>
      </c>
      <c r="T228" s="1">
        <f>IF(AND(H228&lt;&gt;1,H228&lt;&gt;2,H228&lt;&gt;3),1,0)</f>
        <v>1</v>
      </c>
    </row>
    <row r="229" spans="1:20" ht="8.25" customHeight="1">
      <c r="B229" s="110"/>
    </row>
    <row r="230" spans="1:20" ht="23.25" customHeight="1">
      <c r="B230" s="247" t="s">
        <v>2478</v>
      </c>
      <c r="C230" s="248"/>
      <c r="D230" s="248"/>
      <c r="E230" s="248"/>
      <c r="F230" s="248"/>
      <c r="G230" s="248"/>
      <c r="H230" s="249"/>
    </row>
    <row r="231" spans="1:20" s="20" customFormat="1" ht="35.25" customHeight="1">
      <c r="A231" s="109" t="s">
        <v>1201</v>
      </c>
      <c r="B231" s="259" t="s">
        <v>3463</v>
      </c>
      <c r="C231" s="285"/>
      <c r="D231" s="285"/>
      <c r="E231" s="285"/>
      <c r="F231" s="285"/>
      <c r="G231" s="285"/>
      <c r="H231" s="285"/>
      <c r="I231" s="285"/>
      <c r="J231" s="285"/>
    </row>
    <row r="232" spans="1:20" ht="12" customHeight="1">
      <c r="B232" s="91" t="s">
        <v>3452</v>
      </c>
    </row>
    <row r="233" spans="1:20" ht="12" customHeight="1">
      <c r="B233" s="91" t="s">
        <v>3489</v>
      </c>
    </row>
    <row r="234" spans="1:20" ht="12" customHeight="1">
      <c r="B234" s="91" t="s">
        <v>3490</v>
      </c>
    </row>
    <row r="235" spans="1:20" ht="12" customHeight="1">
      <c r="B235" s="91" t="s">
        <v>3491</v>
      </c>
    </row>
    <row r="236" spans="1:20" ht="12" customHeight="1">
      <c r="B236" s="91" t="s">
        <v>3492</v>
      </c>
    </row>
    <row r="237" spans="1:20" ht="12" customHeight="1" thickBot="1">
      <c r="B237" s="91" t="s">
        <v>3493</v>
      </c>
      <c r="T237" s="1" t="s">
        <v>738</v>
      </c>
    </row>
    <row r="238" spans="1:20" ht="23.1" customHeight="1" thickBot="1">
      <c r="B238" s="104" t="s">
        <v>3494</v>
      </c>
      <c r="H238" s="145"/>
      <c r="L238" s="1">
        <f>IF(H224&lt;&gt;1,0,IF(H238="",1,IF(T238=1,2,3)))</f>
        <v>0</v>
      </c>
      <c r="T238" s="221">
        <f>IF(AND(H238&lt;&gt;1,H238&lt;&gt;2,H238&lt;&gt;3,H238&lt;&gt;4,H238&lt;&gt;5,H238&lt;&gt;6,H238&lt;&gt;7),1,0)</f>
        <v>1</v>
      </c>
    </row>
    <row r="239" spans="1:20" ht="6.75" customHeight="1">
      <c r="B239" s="110"/>
    </row>
    <row r="240" spans="1:20" s="20" customFormat="1" ht="12">
      <c r="A240" s="109" t="s">
        <v>1202</v>
      </c>
      <c r="B240" s="106" t="s">
        <v>2465</v>
      </c>
      <c r="C240" s="106"/>
      <c r="D240" s="106"/>
      <c r="E240" s="106"/>
      <c r="F240" s="106"/>
      <c r="G240" s="106"/>
      <c r="H240" s="106"/>
      <c r="I240" s="106"/>
      <c r="J240" s="106"/>
    </row>
    <row r="241" spans="1:21" s="20" customFormat="1" ht="16.5" customHeight="1" thickBot="1">
      <c r="A241" s="109"/>
      <c r="B241" s="106" t="s">
        <v>2467</v>
      </c>
      <c r="C241" s="106"/>
      <c r="D241" s="106"/>
      <c r="E241" s="106"/>
      <c r="F241" s="106"/>
      <c r="G241" s="106"/>
      <c r="H241" s="106"/>
      <c r="I241" s="106"/>
      <c r="J241" s="106"/>
      <c r="T241" s="1" t="s">
        <v>738</v>
      </c>
    </row>
    <row r="242" spans="1:21" ht="21.95" customHeight="1" thickBot="1">
      <c r="B242" s="103" t="s">
        <v>2466</v>
      </c>
      <c r="H242" s="145"/>
      <c r="L242" s="1">
        <f>IF(H224&lt;&gt;1,0,IF(H242="",1,IF(T242=1,2,3)))</f>
        <v>0</v>
      </c>
      <c r="T242" s="1">
        <f>IF(AND(H242&lt;&gt;1,H242&lt;&gt;2,H242&lt;&gt;3),1,0)</f>
        <v>1</v>
      </c>
    </row>
    <row r="243" spans="1:21" ht="3" customHeight="1"/>
    <row r="244" spans="1:21" s="20" customFormat="1" ht="16.5" customHeight="1">
      <c r="A244" s="109"/>
      <c r="B244" s="106" t="s">
        <v>2468</v>
      </c>
      <c r="C244" s="106"/>
      <c r="D244" s="106"/>
      <c r="E244" s="106"/>
      <c r="F244" s="106"/>
      <c r="G244" s="106"/>
      <c r="H244" s="106"/>
      <c r="I244" s="106"/>
      <c r="J244" s="106"/>
    </row>
    <row r="245" spans="1:21" s="20" customFormat="1" ht="16.5" customHeight="1">
      <c r="A245" s="106"/>
      <c r="B245" s="106" t="s">
        <v>2469</v>
      </c>
      <c r="C245" s="106"/>
      <c r="D245" s="106"/>
      <c r="E245" s="106" t="s">
        <v>2470</v>
      </c>
      <c r="F245" s="106"/>
      <c r="G245" s="106"/>
      <c r="H245" s="106"/>
      <c r="I245" s="106"/>
      <c r="J245" s="106"/>
    </row>
    <row r="246" spans="1:21" ht="4.5" customHeight="1"/>
    <row r="247" spans="1:21" ht="105" customHeight="1" thickBot="1">
      <c r="B247" s="250" t="s">
        <v>1156</v>
      </c>
      <c r="C247" s="250"/>
      <c r="D247" s="106"/>
      <c r="E247" s="250" t="s">
        <v>3466</v>
      </c>
      <c r="F247" s="250"/>
      <c r="G247" s="250"/>
      <c r="H247" s="250"/>
      <c r="T247" s="1" t="s">
        <v>738</v>
      </c>
      <c r="U247" s="1" t="s">
        <v>738</v>
      </c>
    </row>
    <row r="248" spans="1:21" ht="21.95" customHeight="1" thickBot="1">
      <c r="B248" s="26" t="s">
        <v>1157</v>
      </c>
      <c r="C248" s="145"/>
      <c r="G248" s="26" t="s">
        <v>1158</v>
      </c>
      <c r="H248" s="145"/>
      <c r="L248" s="1">
        <f>IF(H224&lt;&gt;1,0,IF(H242=3,0,IF(C248="",1,IF(T248=1,2,3))))</f>
        <v>0</v>
      </c>
      <c r="M248" s="1">
        <f>IF(H224&lt;&gt;1,0,IF(OR(H242=1,H242=2),0,IF(H248="",1,IF(U248=1,2,3))))</f>
        <v>0</v>
      </c>
      <c r="T248" s="1">
        <f>IF(AND(C248&lt;&gt;1,C248&lt;&gt;2,C248&lt;&gt;3,C248&lt;&gt;4,C248&lt;&gt;5,C248&lt;&gt;6),1,0)</f>
        <v>1</v>
      </c>
      <c r="U248" s="221">
        <f>IF(AND(H248&lt;&gt;1,H248&lt;&gt;2,H248&lt;&gt;3,H248&lt;&gt;4,H248&lt;&gt;5,H248&lt;&gt;6,H248&lt;&gt;7,H248&lt;&gt;8),1,0)</f>
        <v>1</v>
      </c>
    </row>
    <row r="249" spans="1:21" ht="12" customHeight="1">
      <c r="B249" s="111"/>
      <c r="C249" s="112"/>
      <c r="G249" s="111"/>
      <c r="H249" s="112"/>
    </row>
    <row r="250" spans="1:21" s="20" customFormat="1" ht="16.5" customHeight="1" thickBot="1">
      <c r="A250" s="109"/>
      <c r="B250" s="106" t="s">
        <v>722</v>
      </c>
      <c r="C250" s="113"/>
      <c r="D250" s="113"/>
      <c r="E250" s="113"/>
      <c r="F250" s="113"/>
      <c r="G250" s="113"/>
      <c r="H250" s="113"/>
      <c r="I250" s="106"/>
      <c r="J250" s="106"/>
      <c r="T250" s="1" t="s">
        <v>738</v>
      </c>
    </row>
    <row r="251" spans="1:21" s="20" customFormat="1" ht="21.95" customHeight="1" thickBot="1">
      <c r="A251" s="106"/>
      <c r="B251" s="103" t="s">
        <v>1170</v>
      </c>
      <c r="C251" s="106"/>
      <c r="D251" s="106"/>
      <c r="E251" s="106"/>
      <c r="F251" s="106"/>
      <c r="G251" s="106"/>
      <c r="H251" s="145"/>
      <c r="I251" s="106"/>
      <c r="J251" s="106"/>
      <c r="L251" s="1">
        <f>IF(H224&lt;&gt;1,0,IF(H251="",1,IF(T251=1,2,3)))</f>
        <v>0</v>
      </c>
      <c r="T251" s="1">
        <f>IF(AND(H251&lt;&gt;1,H251&lt;&gt;2),1,0)</f>
        <v>1</v>
      </c>
    </row>
    <row r="252" spans="1:21" ht="4.5" customHeight="1">
      <c r="B252" s="111"/>
      <c r="C252" s="27"/>
      <c r="G252" s="111"/>
      <c r="H252" s="112"/>
    </row>
    <row r="253" spans="1:21" s="20" customFormat="1" ht="16.5" customHeight="1">
      <c r="A253" s="109"/>
      <c r="B253" s="106" t="s">
        <v>3464</v>
      </c>
      <c r="C253" s="106"/>
      <c r="D253" s="106"/>
      <c r="E253" s="106"/>
      <c r="F253" s="106"/>
      <c r="G253" s="106"/>
      <c r="H253" s="106"/>
      <c r="I253" s="106"/>
      <c r="J253" s="106"/>
    </row>
    <row r="254" spans="1:21" s="20" customFormat="1" ht="16.5" customHeight="1">
      <c r="A254" s="106"/>
      <c r="B254" s="106" t="s">
        <v>2469</v>
      </c>
      <c r="C254" s="106"/>
      <c r="D254" s="106"/>
      <c r="E254" s="106" t="s">
        <v>2470</v>
      </c>
      <c r="F254" s="106"/>
      <c r="G254" s="106"/>
      <c r="H254" s="106"/>
      <c r="I254" s="106"/>
      <c r="J254" s="106"/>
    </row>
    <row r="255" spans="1:21" ht="4.5" customHeight="1"/>
    <row r="256" spans="1:21" ht="105" customHeight="1" thickBot="1">
      <c r="B256" s="250" t="s">
        <v>1156</v>
      </c>
      <c r="C256" s="250"/>
      <c r="D256" s="106"/>
      <c r="E256" s="250" t="s">
        <v>3466</v>
      </c>
      <c r="F256" s="250"/>
      <c r="G256" s="250"/>
      <c r="H256" s="250"/>
      <c r="T256" s="1" t="s">
        <v>738</v>
      </c>
      <c r="U256" s="1" t="s">
        <v>738</v>
      </c>
    </row>
    <row r="257" spans="1:21" ht="21.75" customHeight="1" thickBot="1">
      <c r="B257" s="26" t="s">
        <v>1157</v>
      </c>
      <c r="C257" s="145"/>
      <c r="G257" s="26" t="s">
        <v>1158</v>
      </c>
      <c r="H257" s="145"/>
      <c r="L257" s="1">
        <f>IF(H224&lt;&gt;1,0,IF(H251&lt;&gt;1,0,IF(H242=3,0,IF(C257="",1,IF(T257=1,2,3)))))</f>
        <v>0</v>
      </c>
      <c r="M257" s="1">
        <f>IF(H224&lt;&gt;1,0,IF(H251&lt;&gt;1,0,IF(OR(H242=1,H242=2),0,IF(H257="",1,IF(U257=1,2,3)))))</f>
        <v>0</v>
      </c>
      <c r="T257" s="1">
        <f>IF(AND(C257&lt;&gt;1,C257&lt;&gt;2,C257&lt;&gt;3,C257&lt;&gt;4,C257&lt;&gt;5,C257&lt;&gt;6),1,0)</f>
        <v>1</v>
      </c>
      <c r="U257" s="221">
        <f>IF(AND(H257&lt;&gt;1,H257&lt;&gt;2,H257&lt;&gt;3,H257&lt;&gt;4,H257&lt;&gt;5,H257&lt;&gt;6,H257&lt;&gt;7,H257&lt;&gt;8),1,0)</f>
        <v>1</v>
      </c>
    </row>
    <row r="258" spans="1:21" s="22" customFormat="1" ht="15.75" customHeight="1">
      <c r="A258" s="37" t="str">
        <f>IF($C$29="","","　　（"&amp;$C$29&amp;"）")</f>
        <v/>
      </c>
      <c r="B258" s="38"/>
      <c r="C258" s="38"/>
      <c r="D258" s="37"/>
      <c r="E258" s="23"/>
      <c r="F258" s="23"/>
      <c r="G258" s="23"/>
      <c r="H258" s="23"/>
      <c r="I258" s="235" t="str">
        <f>"（"&amp;L221&amp;"ページ）"</f>
        <v>（6ページ）</v>
      </c>
      <c r="J258" s="235"/>
    </row>
    <row r="259" spans="1:21" ht="27.75" customHeight="1">
      <c r="D259" s="232" t="str">
        <f>D221&amp;"（続き）"</f>
        <v>ａ．保育士（続き）</v>
      </c>
      <c r="E259" s="233"/>
      <c r="F259" s="233"/>
      <c r="G259" s="233"/>
      <c r="H259" s="233"/>
      <c r="I259" s="233"/>
      <c r="J259" s="234"/>
    </row>
    <row r="260" spans="1:21" s="20" customFormat="1" ht="16.5" customHeight="1">
      <c r="A260" s="109" t="s">
        <v>1203</v>
      </c>
      <c r="B260" s="106" t="s">
        <v>712</v>
      </c>
      <c r="C260" s="106"/>
      <c r="D260" s="106"/>
      <c r="E260" s="106"/>
      <c r="F260" s="106"/>
      <c r="G260" s="106"/>
      <c r="H260" s="106"/>
      <c r="I260" s="106"/>
      <c r="J260" s="106"/>
    </row>
    <row r="261" spans="1:21">
      <c r="B261" s="91" t="s">
        <v>1159</v>
      </c>
      <c r="C261" s="91" t="s">
        <v>1163</v>
      </c>
      <c r="D261" s="106"/>
    </row>
    <row r="262" spans="1:21">
      <c r="B262" s="91" t="s">
        <v>1160</v>
      </c>
      <c r="C262" s="91" t="s">
        <v>1164</v>
      </c>
      <c r="D262" s="106"/>
    </row>
    <row r="263" spans="1:21" ht="14.25" thickBot="1">
      <c r="B263" s="91" t="s">
        <v>1161</v>
      </c>
      <c r="C263" s="104" t="s">
        <v>1165</v>
      </c>
      <c r="D263" s="106"/>
      <c r="T263" s="1" t="s">
        <v>738</v>
      </c>
    </row>
    <row r="264" spans="1:21" ht="23.1" customHeight="1" thickBot="1">
      <c r="B264" s="104" t="s">
        <v>1162</v>
      </c>
      <c r="C264" s="104" t="s">
        <v>2479</v>
      </c>
      <c r="D264" s="106"/>
      <c r="H264" s="145"/>
      <c r="L264" s="1">
        <f>IF(H224&lt;&gt;1,0,IF(H264="",1,IF(T264=1,2,3)))</f>
        <v>0</v>
      </c>
      <c r="T264" s="1">
        <f>IF(AND(H264&lt;&gt;1,H264&lt;&gt;2,H264&lt;&gt;3,H264&lt;&gt;4,H264&lt;&gt;5,H264&lt;&gt;6,H264&lt;&gt;7,H264&lt;&gt;8),1,0)</f>
        <v>1</v>
      </c>
    </row>
    <row r="265" spans="1:21" ht="9.75" customHeight="1">
      <c r="B265" s="105"/>
      <c r="C265" s="114"/>
      <c r="H265" s="27"/>
    </row>
    <row r="266" spans="1:21" ht="9.75" hidden="1" customHeight="1">
      <c r="B266" s="105"/>
      <c r="C266" s="114"/>
      <c r="H266" s="27"/>
    </row>
    <row r="267" spans="1:21" ht="9.75" hidden="1" customHeight="1">
      <c r="B267" s="105"/>
      <c r="C267" s="114"/>
      <c r="H267" s="27"/>
    </row>
    <row r="268" spans="1:21" ht="9.75" hidden="1" customHeight="1">
      <c r="B268" s="105"/>
      <c r="C268" s="114"/>
      <c r="H268" s="27"/>
    </row>
    <row r="269" spans="1:21" ht="9.75" hidden="1" customHeight="1">
      <c r="B269" s="105"/>
      <c r="C269" s="114"/>
      <c r="H269" s="27"/>
    </row>
    <row r="270" spans="1:21" ht="9.75" hidden="1" customHeight="1">
      <c r="B270" s="105"/>
      <c r="C270" s="114"/>
      <c r="H270" s="27"/>
    </row>
    <row r="271" spans="1:21" s="20" customFormat="1" ht="16.5" customHeight="1">
      <c r="A271" s="109" t="s">
        <v>1204</v>
      </c>
      <c r="B271" s="106" t="s">
        <v>3465</v>
      </c>
      <c r="C271" s="106"/>
      <c r="D271" s="106"/>
      <c r="E271" s="106"/>
      <c r="F271" s="106"/>
      <c r="G271" s="106"/>
      <c r="H271" s="106"/>
      <c r="I271" s="115"/>
      <c r="J271" s="115"/>
    </row>
    <row r="272" spans="1:21" ht="13.5" customHeight="1">
      <c r="B272" s="91" t="s">
        <v>713</v>
      </c>
      <c r="C272" s="91" t="s">
        <v>717</v>
      </c>
      <c r="I272" s="44"/>
      <c r="J272" s="44"/>
    </row>
    <row r="273" spans="1:20">
      <c r="B273" s="91" t="s">
        <v>714</v>
      </c>
      <c r="C273" s="91" t="s">
        <v>718</v>
      </c>
    </row>
    <row r="274" spans="1:20" ht="14.25" thickBot="1">
      <c r="B274" s="91" t="s">
        <v>715</v>
      </c>
      <c r="C274" s="104" t="s">
        <v>719</v>
      </c>
      <c r="T274" s="1" t="s">
        <v>738</v>
      </c>
    </row>
    <row r="275" spans="1:20" ht="23.1" customHeight="1" thickBot="1">
      <c r="B275" s="104" t="s">
        <v>716</v>
      </c>
      <c r="C275" s="106"/>
      <c r="H275" s="145"/>
      <c r="L275" s="1">
        <f>IF(H224&lt;&gt;1,0,IF(H275="",1,IF(T275=1,2,3)))</f>
        <v>0</v>
      </c>
      <c r="T275" s="1">
        <f>IF(AND(H275&lt;&gt;1,H275&lt;&gt;2,H275&lt;&gt;3,H275&lt;&gt;4,H275&lt;&gt;5,H275&lt;&gt;6,H275&lt;&gt;7),1,0)</f>
        <v>1</v>
      </c>
    </row>
    <row r="276" spans="1:20" ht="6" customHeight="1">
      <c r="B276" s="104"/>
      <c r="H276" s="27"/>
    </row>
    <row r="277" spans="1:20" s="20" customFormat="1" ht="12">
      <c r="A277" s="109" t="s">
        <v>1205</v>
      </c>
      <c r="B277" s="106" t="s">
        <v>3436</v>
      </c>
      <c r="C277" s="106"/>
      <c r="D277" s="106"/>
      <c r="E277" s="106"/>
      <c r="F277" s="106"/>
      <c r="G277" s="106"/>
      <c r="H277" s="106"/>
      <c r="I277" s="106"/>
      <c r="J277" s="106"/>
    </row>
    <row r="278" spans="1:20" ht="6" customHeight="1"/>
    <row r="279" spans="1:20">
      <c r="B279" s="91" t="s">
        <v>720</v>
      </c>
      <c r="C279" s="91" t="s">
        <v>3434</v>
      </c>
    </row>
    <row r="280" spans="1:20" ht="14.25" thickBot="1">
      <c r="B280" s="91" t="s">
        <v>721</v>
      </c>
      <c r="C280" s="91" t="s">
        <v>3435</v>
      </c>
      <c r="T280" s="1" t="s">
        <v>738</v>
      </c>
    </row>
    <row r="281" spans="1:20" ht="23.1" customHeight="1" thickBot="1">
      <c r="B281" s="104" t="s">
        <v>3433</v>
      </c>
      <c r="C281" s="106"/>
      <c r="H281" s="145"/>
      <c r="L281" s="1">
        <f>IF(H224&lt;&gt;1,0,IF(H281="",1,IF(T281=1,2,3)))</f>
        <v>0</v>
      </c>
      <c r="T281" s="1">
        <f>IF(AND(H281&lt;&gt;1,H281&lt;&gt;2,H281&lt;&gt;3,H281&lt;&gt;4,H281&lt;&gt;5),1,0)</f>
        <v>1</v>
      </c>
    </row>
    <row r="282" spans="1:20" ht="3" customHeight="1"/>
    <row r="283" spans="1:20" s="20" customFormat="1" ht="18" customHeight="1" thickBot="1">
      <c r="A283" s="109" t="s">
        <v>1206</v>
      </c>
      <c r="B283" s="106" t="s">
        <v>3437</v>
      </c>
      <c r="C283" s="106"/>
      <c r="D283" s="106"/>
      <c r="E283" s="106"/>
      <c r="F283" s="106"/>
      <c r="G283" s="106"/>
      <c r="H283" s="106"/>
      <c r="I283" s="106"/>
      <c r="J283" s="106"/>
      <c r="T283" s="1" t="s">
        <v>738</v>
      </c>
    </row>
    <row r="284" spans="1:20" ht="34.5" customHeight="1">
      <c r="B284" s="252" t="s">
        <v>1153</v>
      </c>
      <c r="C284" s="283"/>
      <c r="D284" s="244" t="s">
        <v>3439</v>
      </c>
      <c r="E284" s="245"/>
      <c r="F284" s="246"/>
      <c r="G284" s="116" t="s">
        <v>3438</v>
      </c>
      <c r="H284" s="149"/>
      <c r="L284" s="1">
        <f>IF(H224&lt;&gt;1,0,IF(H284="",1,IF(T284=1,2,3)))</f>
        <v>0</v>
      </c>
      <c r="T284" s="1">
        <f>IF(AND(H284&lt;&gt;1,H284&lt;&gt;2),1,0)</f>
        <v>1</v>
      </c>
    </row>
    <row r="285" spans="1:20" ht="23.1" customHeight="1">
      <c r="B285" s="242" t="s">
        <v>2480</v>
      </c>
      <c r="C285" s="243"/>
      <c r="D285" s="244" t="s">
        <v>3439</v>
      </c>
      <c r="E285" s="245"/>
      <c r="F285" s="246"/>
      <c r="G285" s="116" t="s">
        <v>3438</v>
      </c>
      <c r="H285" s="150"/>
      <c r="L285" s="1">
        <f>IF(H224&lt;&gt;1,0,IF(H285="",1,IF(T285=1,2,3)))</f>
        <v>0</v>
      </c>
      <c r="T285" s="1">
        <f>IF(AND(H285&lt;&gt;1,H285&lt;&gt;2),1,0)</f>
        <v>1</v>
      </c>
    </row>
    <row r="286" spans="1:20" ht="23.1" customHeight="1" thickBot="1">
      <c r="B286" s="242" t="s">
        <v>1154</v>
      </c>
      <c r="C286" s="243"/>
      <c r="D286" s="244" t="s">
        <v>3439</v>
      </c>
      <c r="E286" s="245"/>
      <c r="F286" s="246"/>
      <c r="G286" s="116" t="s">
        <v>3438</v>
      </c>
      <c r="H286" s="151"/>
      <c r="L286" s="1">
        <f>IF(H224&lt;&gt;1,0,IF(H286="",1,IF(T286=1,2,3)))</f>
        <v>0</v>
      </c>
      <c r="T286" s="1">
        <f>IF(AND(H286&lt;&gt;1,H286&lt;&gt;2),1,0)</f>
        <v>1</v>
      </c>
    </row>
    <row r="287" spans="1:20" ht="8.25" customHeight="1"/>
    <row r="288" spans="1:20" s="20" customFormat="1" ht="21" customHeight="1">
      <c r="A288" s="109" t="s">
        <v>1207</v>
      </c>
      <c r="B288" s="106" t="s">
        <v>1173</v>
      </c>
      <c r="C288" s="106"/>
      <c r="D288" s="106"/>
      <c r="E288" s="106"/>
      <c r="F288" s="106"/>
      <c r="G288" s="106"/>
      <c r="H288" s="106"/>
      <c r="I288" s="106"/>
      <c r="J288" s="106"/>
    </row>
    <row r="289" spans="1:20" ht="16.5" customHeight="1">
      <c r="A289" s="117"/>
      <c r="B289" s="118" t="s">
        <v>1171</v>
      </c>
    </row>
    <row r="290" spans="1:20" ht="16.5" customHeight="1" thickBot="1">
      <c r="A290" s="117"/>
      <c r="B290" s="118" t="s">
        <v>1172</v>
      </c>
      <c r="T290" s="1" t="s">
        <v>738</v>
      </c>
    </row>
    <row r="291" spans="1:20" ht="23.1" customHeight="1" thickBot="1">
      <c r="B291" s="103" t="s">
        <v>1155</v>
      </c>
      <c r="H291" s="145"/>
      <c r="L291" s="1">
        <f>IF(H224&lt;&gt;1,0,IF(H291="",1,IF(T291=1,2,3)))</f>
        <v>0</v>
      </c>
      <c r="T291" s="1">
        <f>IF(AND(H291&lt;&gt;1,H291&lt;&gt;2,H291&lt;&gt;3),1,0)</f>
        <v>1</v>
      </c>
    </row>
    <row r="292" spans="1:20" ht="3" customHeight="1"/>
    <row r="293" spans="1:20" ht="16.5" customHeight="1" thickBot="1">
      <c r="A293" s="117"/>
      <c r="B293" s="118" t="s">
        <v>1174</v>
      </c>
      <c r="T293" s="1" t="s">
        <v>738</v>
      </c>
    </row>
    <row r="294" spans="1:20" ht="23.1" customHeight="1">
      <c r="B294" s="119" t="s">
        <v>3440</v>
      </c>
      <c r="C294" s="244" t="s">
        <v>3444</v>
      </c>
      <c r="D294" s="245"/>
      <c r="E294" s="245"/>
      <c r="F294" s="246"/>
      <c r="G294" s="116" t="s">
        <v>3438</v>
      </c>
      <c r="H294" s="149"/>
      <c r="L294" s="1">
        <f>IF(H224&lt;&gt;1,0,IF(H294="",1,IF(T294=1,2,3)))</f>
        <v>0</v>
      </c>
      <c r="T294" s="1">
        <f>IF(AND(H294&lt;&gt;1,H294&lt;&gt;2,H294&lt;&gt;3),1,0)</f>
        <v>1</v>
      </c>
    </row>
    <row r="295" spans="1:20" ht="23.1" customHeight="1">
      <c r="B295" s="119" t="s">
        <v>3441</v>
      </c>
      <c r="C295" s="244" t="s">
        <v>3444</v>
      </c>
      <c r="D295" s="245"/>
      <c r="E295" s="245"/>
      <c r="F295" s="246"/>
      <c r="G295" s="116" t="s">
        <v>3438</v>
      </c>
      <c r="H295" s="150"/>
      <c r="L295" s="1">
        <f>IF(H224&lt;&gt;1,0,IF(H295="",1,IF(T295=1,2,3)))</f>
        <v>0</v>
      </c>
      <c r="T295" s="1">
        <f t="shared" ref="T295:T302" si="30">IF(AND(H295&lt;&gt;1,H295&lt;&gt;2,H295&lt;&gt;3),1,0)</f>
        <v>1</v>
      </c>
    </row>
    <row r="296" spans="1:20" ht="23.1" customHeight="1">
      <c r="B296" s="120" t="s">
        <v>3442</v>
      </c>
      <c r="C296" s="244" t="s">
        <v>3444</v>
      </c>
      <c r="D296" s="245"/>
      <c r="E296" s="245"/>
      <c r="F296" s="246"/>
      <c r="G296" s="116" t="s">
        <v>3438</v>
      </c>
      <c r="H296" s="150"/>
      <c r="L296" s="1">
        <f>IF(H224&lt;&gt;1,0,IF(H296="",1,IF(T296=1,2,3)))</f>
        <v>0</v>
      </c>
      <c r="T296" s="1">
        <f t="shared" si="30"/>
        <v>1</v>
      </c>
    </row>
    <row r="297" spans="1:20" ht="23.1" customHeight="1">
      <c r="B297" s="120" t="s">
        <v>3443</v>
      </c>
      <c r="C297" s="244" t="s">
        <v>3444</v>
      </c>
      <c r="D297" s="245"/>
      <c r="E297" s="245"/>
      <c r="F297" s="246"/>
      <c r="G297" s="116" t="s">
        <v>3438</v>
      </c>
      <c r="H297" s="150"/>
      <c r="L297" s="1">
        <f>IF(H224&lt;&gt;1,0,IF(H297="",1,IF(T297=1,2,3)))</f>
        <v>0</v>
      </c>
      <c r="T297" s="1">
        <f t="shared" si="30"/>
        <v>1</v>
      </c>
    </row>
    <row r="298" spans="1:20" ht="23.1" customHeight="1">
      <c r="B298" s="120" t="s">
        <v>1175</v>
      </c>
      <c r="C298" s="244" t="s">
        <v>3444</v>
      </c>
      <c r="D298" s="245"/>
      <c r="E298" s="245"/>
      <c r="F298" s="246"/>
      <c r="G298" s="116" t="s">
        <v>3438</v>
      </c>
      <c r="H298" s="150"/>
      <c r="L298" s="1">
        <f>IF(H224&lt;&gt;1,0,IF(H298="",1,IF(T298=1,2,3)))</f>
        <v>0</v>
      </c>
      <c r="T298" s="1">
        <f t="shared" si="30"/>
        <v>1</v>
      </c>
    </row>
    <row r="299" spans="1:20" ht="23.1" customHeight="1">
      <c r="B299" s="120" t="s">
        <v>1176</v>
      </c>
      <c r="C299" s="244" t="s">
        <v>3444</v>
      </c>
      <c r="D299" s="245"/>
      <c r="E299" s="245"/>
      <c r="F299" s="246"/>
      <c r="G299" s="116" t="s">
        <v>3438</v>
      </c>
      <c r="H299" s="150"/>
      <c r="L299" s="1">
        <f>IF(H224&lt;&gt;1,0,IF(H299="",1,IF(T299=1,2,3)))</f>
        <v>0</v>
      </c>
      <c r="T299" s="1">
        <f t="shared" si="30"/>
        <v>1</v>
      </c>
    </row>
    <row r="300" spans="1:20" ht="23.1" customHeight="1">
      <c r="B300" s="120" t="s">
        <v>1177</v>
      </c>
      <c r="C300" s="244" t="s">
        <v>3444</v>
      </c>
      <c r="D300" s="245"/>
      <c r="E300" s="245"/>
      <c r="F300" s="246"/>
      <c r="G300" s="116" t="s">
        <v>3438</v>
      </c>
      <c r="H300" s="150"/>
      <c r="L300" s="1">
        <f>IF(H224&lt;&gt;1,0,IF(H300="",1,IF(T300=1,2,3)))</f>
        <v>0</v>
      </c>
      <c r="T300" s="1">
        <f t="shared" si="30"/>
        <v>1</v>
      </c>
    </row>
    <row r="301" spans="1:20" ht="23.1" customHeight="1">
      <c r="B301" s="120" t="s">
        <v>1178</v>
      </c>
      <c r="C301" s="244" t="s">
        <v>3444</v>
      </c>
      <c r="D301" s="245"/>
      <c r="E301" s="245"/>
      <c r="F301" s="246"/>
      <c r="G301" s="116" t="s">
        <v>3438</v>
      </c>
      <c r="H301" s="150"/>
      <c r="L301" s="1">
        <f>IF(H224&lt;&gt;1,0,IF(H301="",1,IF(T301=1,2,3)))</f>
        <v>0</v>
      </c>
      <c r="T301" s="1">
        <f t="shared" si="30"/>
        <v>1</v>
      </c>
    </row>
    <row r="302" spans="1:20" ht="23.1" customHeight="1" thickBot="1">
      <c r="B302" s="121" t="s">
        <v>1179</v>
      </c>
      <c r="C302" s="244" t="s">
        <v>3444</v>
      </c>
      <c r="D302" s="245"/>
      <c r="E302" s="245"/>
      <c r="F302" s="246"/>
      <c r="G302" s="116" t="s">
        <v>3438</v>
      </c>
      <c r="H302" s="151"/>
      <c r="L302" s="1">
        <f>IF(H224&lt;&gt;1,0,IF(H302="",1,IF(T302=1,2,3)))</f>
        <v>0</v>
      </c>
      <c r="T302" s="1">
        <f t="shared" si="30"/>
        <v>1</v>
      </c>
    </row>
    <row r="304" spans="1:20" s="20" customFormat="1" ht="14.25" thickBot="1">
      <c r="A304" s="109" t="s">
        <v>1208</v>
      </c>
      <c r="B304" s="106" t="s">
        <v>1180</v>
      </c>
      <c r="C304" s="106"/>
      <c r="D304" s="106"/>
      <c r="E304" s="106"/>
      <c r="F304" s="106"/>
      <c r="G304" s="106"/>
      <c r="H304" s="106"/>
      <c r="I304" s="106"/>
      <c r="J304" s="106"/>
      <c r="T304" s="1" t="s">
        <v>738</v>
      </c>
    </row>
    <row r="305" spans="1:20" ht="21.75" customHeight="1" thickBot="1">
      <c r="B305" s="103" t="s">
        <v>3445</v>
      </c>
      <c r="H305" s="145"/>
      <c r="L305" s="1">
        <f>IF(H224&lt;&gt;1,0,IF(H305="",1,IF(T305=1,2,3)))</f>
        <v>0</v>
      </c>
      <c r="T305" s="1">
        <f>IF(AND(H305&lt;&gt;1,H305&lt;&gt;2,H305&lt;&gt;3),1,0)</f>
        <v>1</v>
      </c>
    </row>
    <row r="306" spans="1:20" s="22" customFormat="1" ht="15.75" hidden="1" customHeight="1">
      <c r="A306" s="37"/>
      <c r="B306" s="38"/>
      <c r="C306" s="38"/>
      <c r="D306" s="37"/>
      <c r="E306" s="23"/>
      <c r="F306" s="23"/>
      <c r="G306" s="23"/>
      <c r="H306" s="23"/>
      <c r="I306" s="39"/>
      <c r="J306" s="39"/>
    </row>
    <row r="307" spans="1:20" s="22" customFormat="1" ht="15.75" hidden="1" customHeight="1">
      <c r="A307" s="37"/>
      <c r="B307" s="38"/>
      <c r="C307" s="38"/>
      <c r="D307" s="37"/>
      <c r="E307" s="23"/>
      <c r="F307" s="23"/>
      <c r="G307" s="23"/>
      <c r="H307" s="23"/>
      <c r="I307" s="39"/>
      <c r="J307" s="39"/>
    </row>
    <row r="308" spans="1:20" s="22" customFormat="1" ht="15.75" hidden="1" customHeight="1">
      <c r="A308" s="37"/>
      <c r="B308" s="38"/>
      <c r="C308" s="38"/>
      <c r="D308" s="37"/>
      <c r="E308" s="23"/>
      <c r="F308" s="23"/>
      <c r="G308" s="23"/>
      <c r="H308" s="23"/>
      <c r="I308" s="39"/>
      <c r="J308" s="39"/>
    </row>
    <row r="309" spans="1:20" s="22" customFormat="1" ht="15.75" hidden="1" customHeight="1">
      <c r="A309" s="37"/>
      <c r="B309" s="38"/>
      <c r="C309" s="38"/>
      <c r="D309" s="37"/>
      <c r="E309" s="23"/>
      <c r="F309" s="23"/>
      <c r="G309" s="23"/>
      <c r="H309" s="23"/>
      <c r="I309" s="39"/>
      <c r="J309" s="39"/>
    </row>
    <row r="310" spans="1:20" s="22" customFormat="1" ht="15.75" hidden="1" customHeight="1">
      <c r="A310" s="37"/>
      <c r="B310" s="38"/>
      <c r="C310" s="38"/>
      <c r="D310" s="37"/>
      <c r="E310" s="23"/>
      <c r="F310" s="23"/>
      <c r="G310" s="23"/>
      <c r="H310" s="23"/>
      <c r="I310" s="39"/>
      <c r="J310" s="39"/>
    </row>
    <row r="311" spans="1:20" s="22" customFormat="1" ht="15.75" hidden="1" customHeight="1">
      <c r="A311" s="37"/>
      <c r="B311" s="38"/>
      <c r="C311" s="38"/>
      <c r="D311" s="37"/>
      <c r="E311" s="23"/>
      <c r="F311" s="23"/>
      <c r="G311" s="23"/>
      <c r="H311" s="23"/>
      <c r="I311" s="39"/>
      <c r="J311" s="39"/>
    </row>
    <row r="312" spans="1:20" s="22" customFormat="1" ht="15.75" hidden="1" customHeight="1">
      <c r="A312" s="37"/>
      <c r="B312" s="38"/>
      <c r="C312" s="38"/>
      <c r="D312" s="37"/>
      <c r="E312" s="23"/>
      <c r="F312" s="23"/>
      <c r="G312" s="23"/>
      <c r="H312" s="23"/>
      <c r="I312" s="39"/>
      <c r="J312" s="39"/>
    </row>
    <row r="313" spans="1:20" s="22" customFormat="1" ht="15.75" hidden="1" customHeight="1">
      <c r="A313" s="37"/>
      <c r="B313" s="38"/>
      <c r="C313" s="38"/>
      <c r="D313" s="37"/>
      <c r="E313" s="23"/>
      <c r="F313" s="23"/>
      <c r="G313" s="23"/>
      <c r="H313" s="23"/>
      <c r="I313" s="39"/>
      <c r="J313" s="39"/>
    </row>
    <row r="314" spans="1:20" s="22" customFormat="1" ht="15.75" hidden="1" customHeight="1">
      <c r="A314" s="37"/>
      <c r="B314" s="38"/>
      <c r="C314" s="38"/>
      <c r="D314" s="37"/>
      <c r="E314" s="23"/>
      <c r="F314" s="23"/>
      <c r="G314" s="23"/>
      <c r="H314" s="23"/>
      <c r="I314" s="39"/>
      <c r="J314" s="39"/>
    </row>
    <row r="315" spans="1:20" s="22" customFormat="1" ht="15.75" hidden="1" customHeight="1">
      <c r="A315" s="37"/>
      <c r="B315" s="38"/>
      <c r="C315" s="38"/>
      <c r="D315" s="37"/>
      <c r="E315" s="23"/>
      <c r="F315" s="23"/>
      <c r="G315" s="23"/>
      <c r="H315" s="23"/>
      <c r="I315" s="39"/>
      <c r="J315" s="39"/>
    </row>
    <row r="316" spans="1:20" s="22" customFormat="1" ht="15.75" customHeight="1">
      <c r="A316" s="37"/>
      <c r="B316" s="38"/>
      <c r="C316" s="38"/>
      <c r="D316" s="37"/>
      <c r="E316" s="23"/>
      <c r="F316" s="23"/>
      <c r="G316" s="23"/>
      <c r="H316" s="23"/>
      <c r="I316" s="39"/>
      <c r="J316" s="39"/>
    </row>
    <row r="317" spans="1:20" s="22" customFormat="1" ht="15.75" customHeight="1">
      <c r="A317" s="37" t="str">
        <f>IF($C$29="","","　　（"&amp;$C$29&amp;"）")</f>
        <v/>
      </c>
      <c r="B317" s="38"/>
      <c r="C317" s="38"/>
      <c r="D317" s="37"/>
      <c r="E317" s="23"/>
      <c r="F317" s="23"/>
      <c r="G317" s="23"/>
      <c r="H317" s="23"/>
      <c r="I317" s="235" t="str">
        <f>"（"&amp;L221+1&amp;"ページ）"</f>
        <v>（7ページ）</v>
      </c>
      <c r="J317" s="235"/>
    </row>
    <row r="318" spans="1:20" ht="30" customHeight="1">
      <c r="D318" s="232" t="s">
        <v>2461</v>
      </c>
      <c r="E318" s="233"/>
      <c r="F318" s="233"/>
      <c r="G318" s="233"/>
      <c r="H318" s="233"/>
      <c r="I318" s="233"/>
      <c r="J318" s="234"/>
      <c r="L318" s="1">
        <v>8</v>
      </c>
    </row>
    <row r="319" spans="1:20" ht="22.5" customHeight="1">
      <c r="A319" s="284" t="str">
        <f>"臨時・非常勤等職員のうち「"&amp;L319&amp;"」の労働条件についてお聞きします。"</f>
        <v>臨時・非常勤等職員のうち「学校給食調理員」の労働条件についてお聞きします。</v>
      </c>
      <c r="B319" s="284"/>
      <c r="C319" s="284"/>
      <c r="D319" s="284"/>
      <c r="E319" s="284"/>
      <c r="F319" s="284"/>
      <c r="G319" s="284"/>
      <c r="H319" s="284"/>
      <c r="L319" s="1" t="str">
        <f>SUBSTITUTE(D318,LEFT(D318,2),"")</f>
        <v>学校給食調理員</v>
      </c>
    </row>
    <row r="320" spans="1:20" s="20" customFormat="1" ht="15.75" customHeight="1" thickBot="1">
      <c r="A320" s="109" t="s">
        <v>1199</v>
      </c>
      <c r="B320" s="106" t="str">
        <f>"週の勤務時間が２０時間以上の臨時・非常勤等職員（"&amp;L319&amp;"）はいますか。"</f>
        <v>週の勤務時間が２０時間以上の臨時・非常勤等職員（学校給食調理員）はいますか。</v>
      </c>
      <c r="C320" s="106"/>
      <c r="D320" s="106"/>
      <c r="E320" s="106"/>
      <c r="F320" s="106"/>
      <c r="G320" s="106"/>
      <c r="H320" s="106"/>
      <c r="I320" s="106"/>
      <c r="J320" s="106"/>
      <c r="T320" s="1" t="s">
        <v>738</v>
      </c>
    </row>
    <row r="321" spans="1:20" ht="23.1" customHeight="1" thickBot="1">
      <c r="B321" s="103" t="str">
        <f>"１．いる　　　２．いない　（→"&amp;L318+2&amp;"ページ："&amp;D415&amp;"へ）"</f>
        <v>１．いる　　　２．いない　（→10ページ：ｃ．図書館職員へ）</v>
      </c>
      <c r="H321" s="145"/>
      <c r="L321" s="1">
        <f>IF(H321="",1,IF(T321=1,2,3))</f>
        <v>1</v>
      </c>
      <c r="T321" s="1">
        <f>IF(AND(H321&lt;&gt;1,H321&lt;&gt;2),1,0)</f>
        <v>1</v>
      </c>
    </row>
    <row r="322" spans="1:20" ht="8.25" customHeight="1"/>
    <row r="323" spans="1:20" ht="23.25" customHeight="1">
      <c r="B323" s="247" t="s">
        <v>740</v>
      </c>
      <c r="C323" s="248"/>
      <c r="D323" s="248"/>
      <c r="E323" s="248"/>
      <c r="F323" s="248"/>
      <c r="G323" s="248"/>
      <c r="H323" s="249"/>
    </row>
    <row r="324" spans="1:20" s="20" customFormat="1" ht="35.25" customHeight="1" thickBot="1">
      <c r="A324" s="109" t="s">
        <v>1200</v>
      </c>
      <c r="B324" s="259" t="s">
        <v>3462</v>
      </c>
      <c r="C324" s="260"/>
      <c r="D324" s="260"/>
      <c r="E324" s="260"/>
      <c r="F324" s="260"/>
      <c r="G324" s="260"/>
      <c r="H324" s="260"/>
      <c r="I324" s="260"/>
      <c r="J324" s="260"/>
      <c r="T324" s="1" t="s">
        <v>738</v>
      </c>
    </row>
    <row r="325" spans="1:20" ht="21.95" customHeight="1" thickBot="1">
      <c r="B325" s="103" t="s">
        <v>2477</v>
      </c>
      <c r="H325" s="145"/>
      <c r="L325" s="1">
        <f>IF(H321&lt;&gt;1,0,IF(H325="",1,IF(T325=1,2,3)))</f>
        <v>0</v>
      </c>
      <c r="T325" s="1">
        <f>IF(AND(H325&lt;&gt;1,H325&lt;&gt;2,H325&lt;&gt;3),1,0)</f>
        <v>1</v>
      </c>
    </row>
    <row r="326" spans="1:20" ht="8.25" customHeight="1">
      <c r="B326" s="110"/>
    </row>
    <row r="327" spans="1:20" ht="23.25" customHeight="1">
      <c r="B327" s="247" t="s">
        <v>2478</v>
      </c>
      <c r="C327" s="248"/>
      <c r="D327" s="248"/>
      <c r="E327" s="248"/>
      <c r="F327" s="248"/>
      <c r="G327" s="248"/>
      <c r="H327" s="249"/>
    </row>
    <row r="328" spans="1:20" s="20" customFormat="1" ht="35.25" customHeight="1">
      <c r="A328" s="109" t="s">
        <v>1201</v>
      </c>
      <c r="B328" s="259" t="s">
        <v>3463</v>
      </c>
      <c r="C328" s="285"/>
      <c r="D328" s="285"/>
      <c r="E328" s="285"/>
      <c r="F328" s="285"/>
      <c r="G328" s="285"/>
      <c r="H328" s="285"/>
      <c r="I328" s="285"/>
      <c r="J328" s="285"/>
    </row>
    <row r="329" spans="1:20" ht="12" customHeight="1">
      <c r="B329" s="91" t="s">
        <v>3452</v>
      </c>
    </row>
    <row r="330" spans="1:20" ht="12" customHeight="1">
      <c r="B330" s="91" t="s">
        <v>3489</v>
      </c>
    </row>
    <row r="331" spans="1:20" ht="12" customHeight="1">
      <c r="B331" s="91" t="s">
        <v>3490</v>
      </c>
    </row>
    <row r="332" spans="1:20" ht="12" customHeight="1">
      <c r="B332" s="91" t="s">
        <v>3491</v>
      </c>
    </row>
    <row r="333" spans="1:20" ht="12" customHeight="1">
      <c r="B333" s="91" t="s">
        <v>3492</v>
      </c>
    </row>
    <row r="334" spans="1:20" ht="12" customHeight="1" thickBot="1">
      <c r="B334" s="91" t="s">
        <v>3493</v>
      </c>
      <c r="T334" s="1" t="s">
        <v>738</v>
      </c>
    </row>
    <row r="335" spans="1:20" ht="23.1" customHeight="1" thickBot="1">
      <c r="B335" s="104" t="s">
        <v>3494</v>
      </c>
      <c r="H335" s="145"/>
      <c r="L335" s="1">
        <f>IF(H321&lt;&gt;1,0,IF(H335="",1,IF(T335=1,2,3)))</f>
        <v>0</v>
      </c>
      <c r="T335" s="221">
        <f>IF(AND(H335&lt;&gt;1,H335&lt;&gt;2,H335&lt;&gt;3,H335&lt;&gt;4,H335&lt;&gt;5,H335&lt;&gt;6,H335&lt;&gt;7),1,0)</f>
        <v>1</v>
      </c>
    </row>
    <row r="336" spans="1:20" ht="6.75" customHeight="1">
      <c r="B336" s="110"/>
    </row>
    <row r="337" spans="1:21" s="20" customFormat="1" ht="12">
      <c r="A337" s="109" t="s">
        <v>1202</v>
      </c>
      <c r="B337" s="106" t="s">
        <v>2465</v>
      </c>
      <c r="C337" s="106"/>
      <c r="D337" s="106"/>
      <c r="E337" s="106"/>
      <c r="F337" s="106"/>
      <c r="G337" s="106"/>
      <c r="H337" s="106"/>
      <c r="I337" s="106"/>
      <c r="J337" s="106"/>
    </row>
    <row r="338" spans="1:21" s="20" customFormat="1" ht="16.5" customHeight="1" thickBot="1">
      <c r="A338" s="109"/>
      <c r="B338" s="106" t="s">
        <v>2467</v>
      </c>
      <c r="C338" s="106"/>
      <c r="D338" s="106"/>
      <c r="E338" s="106"/>
      <c r="F338" s="106"/>
      <c r="G338" s="106"/>
      <c r="H338" s="106"/>
      <c r="I338" s="106"/>
      <c r="J338" s="106"/>
      <c r="T338" s="1" t="s">
        <v>738</v>
      </c>
    </row>
    <row r="339" spans="1:21" ht="21.95" customHeight="1" thickBot="1">
      <c r="B339" s="103" t="s">
        <v>2466</v>
      </c>
      <c r="H339" s="145"/>
      <c r="L339" s="1">
        <f>IF(H321&lt;&gt;1,0,IF(H339="",1,IF(T339=1,2,3)))</f>
        <v>0</v>
      </c>
      <c r="T339" s="1">
        <f>IF(AND(H339&lt;&gt;1,H339&lt;&gt;2,H339&lt;&gt;3),1,0)</f>
        <v>1</v>
      </c>
    </row>
    <row r="340" spans="1:21" ht="3" customHeight="1"/>
    <row r="341" spans="1:21" s="20" customFormat="1" ht="16.5" customHeight="1">
      <c r="A341" s="109"/>
      <c r="B341" s="106" t="s">
        <v>2468</v>
      </c>
      <c r="C341" s="106"/>
      <c r="D341" s="106"/>
      <c r="E341" s="106"/>
      <c r="F341" s="106"/>
      <c r="G341" s="106"/>
      <c r="H341" s="106"/>
      <c r="I341" s="106"/>
      <c r="J341" s="106"/>
    </row>
    <row r="342" spans="1:21" s="20" customFormat="1" ht="16.5" customHeight="1">
      <c r="A342" s="106"/>
      <c r="B342" s="106" t="s">
        <v>2469</v>
      </c>
      <c r="C342" s="106"/>
      <c r="D342" s="106"/>
      <c r="E342" s="106" t="s">
        <v>2470</v>
      </c>
      <c r="F342" s="106"/>
      <c r="G342" s="106"/>
      <c r="H342" s="106"/>
      <c r="I342" s="106"/>
      <c r="J342" s="106"/>
    </row>
    <row r="343" spans="1:21" ht="4.5" customHeight="1"/>
    <row r="344" spans="1:21" ht="105" customHeight="1" thickBot="1">
      <c r="B344" s="250" t="s">
        <v>1156</v>
      </c>
      <c r="C344" s="250"/>
      <c r="D344" s="106"/>
      <c r="E344" s="250" t="s">
        <v>3466</v>
      </c>
      <c r="F344" s="250"/>
      <c r="G344" s="250"/>
      <c r="H344" s="250"/>
      <c r="T344" s="1" t="s">
        <v>738</v>
      </c>
      <c r="U344" s="1" t="s">
        <v>738</v>
      </c>
    </row>
    <row r="345" spans="1:21" ht="21.95" customHeight="1" thickBot="1">
      <c r="B345" s="26" t="s">
        <v>1157</v>
      </c>
      <c r="C345" s="145"/>
      <c r="G345" s="26" t="s">
        <v>1158</v>
      </c>
      <c r="H345" s="145"/>
      <c r="L345" s="1">
        <f>IF(H321&lt;&gt;1,0,IF(H339=3,0,IF(C345="",1,IF(T345=1,2,3))))</f>
        <v>0</v>
      </c>
      <c r="M345" s="1">
        <f>IF(H321&lt;&gt;1,0,IF(OR(H339=1,H339=2),0,IF(H345="",1,IF(U345=1,2,3))))</f>
        <v>0</v>
      </c>
      <c r="T345" s="1">
        <f>IF(AND(C345&lt;&gt;1,C345&lt;&gt;2,C345&lt;&gt;3,C345&lt;&gt;4,C345&lt;&gt;5,C345&lt;&gt;6),1,0)</f>
        <v>1</v>
      </c>
      <c r="U345" s="221">
        <f>IF(AND(H345&lt;&gt;1,H345&lt;&gt;2,H345&lt;&gt;3,H345&lt;&gt;4,H345&lt;&gt;5,H345&lt;&gt;6,H345&lt;&gt;7,H345&lt;&gt;8),1,0)</f>
        <v>1</v>
      </c>
    </row>
    <row r="346" spans="1:21" ht="12" customHeight="1">
      <c r="B346" s="111"/>
      <c r="C346" s="112"/>
      <c r="G346" s="111"/>
      <c r="H346" s="112"/>
    </row>
    <row r="347" spans="1:21" s="20" customFormat="1" ht="16.5" customHeight="1" thickBot="1">
      <c r="A347" s="109"/>
      <c r="B347" s="106" t="s">
        <v>722</v>
      </c>
      <c r="C347" s="113"/>
      <c r="D347" s="113"/>
      <c r="E347" s="113"/>
      <c r="F347" s="113"/>
      <c r="G347" s="113"/>
      <c r="H347" s="113"/>
      <c r="I347" s="106"/>
      <c r="J347" s="106"/>
      <c r="T347" s="1" t="s">
        <v>738</v>
      </c>
    </row>
    <row r="348" spans="1:21" s="20" customFormat="1" ht="21.95" customHeight="1" thickBot="1">
      <c r="A348" s="106"/>
      <c r="B348" s="103" t="s">
        <v>1170</v>
      </c>
      <c r="C348" s="106"/>
      <c r="D348" s="106"/>
      <c r="E348" s="106"/>
      <c r="F348" s="106"/>
      <c r="G348" s="106"/>
      <c r="H348" s="145"/>
      <c r="I348" s="106"/>
      <c r="J348" s="106"/>
      <c r="L348" s="1">
        <f>IF(H321&lt;&gt;1,0,IF(H348="",1,IF(T348=1,2,3)))</f>
        <v>0</v>
      </c>
      <c r="T348" s="1">
        <f>IF(AND(H348&lt;&gt;1,H348&lt;&gt;2),1,0)</f>
        <v>1</v>
      </c>
    </row>
    <row r="349" spans="1:21" ht="4.5" customHeight="1">
      <c r="B349" s="111"/>
      <c r="C349" s="27"/>
      <c r="G349" s="111"/>
      <c r="H349" s="112"/>
    </row>
    <row r="350" spans="1:21" s="20" customFormat="1" ht="16.5" customHeight="1">
      <c r="A350" s="109"/>
      <c r="B350" s="106" t="s">
        <v>3464</v>
      </c>
      <c r="C350" s="106"/>
      <c r="D350" s="106"/>
      <c r="E350" s="106"/>
      <c r="F350" s="106"/>
      <c r="G350" s="106"/>
      <c r="H350" s="106"/>
      <c r="I350" s="106"/>
      <c r="J350" s="106"/>
    </row>
    <row r="351" spans="1:21" s="20" customFormat="1" ht="16.5" customHeight="1">
      <c r="A351" s="106"/>
      <c r="B351" s="106" t="s">
        <v>2469</v>
      </c>
      <c r="C351" s="106"/>
      <c r="D351" s="106"/>
      <c r="E351" s="106" t="s">
        <v>2470</v>
      </c>
      <c r="F351" s="106"/>
      <c r="G351" s="106"/>
      <c r="H351" s="106"/>
      <c r="I351" s="106"/>
      <c r="J351" s="106"/>
    </row>
    <row r="352" spans="1:21" ht="4.5" customHeight="1"/>
    <row r="353" spans="1:21" ht="105" customHeight="1" thickBot="1">
      <c r="B353" s="250" t="s">
        <v>1156</v>
      </c>
      <c r="C353" s="250"/>
      <c r="D353" s="106"/>
      <c r="E353" s="250" t="s">
        <v>3466</v>
      </c>
      <c r="F353" s="250"/>
      <c r="G353" s="250"/>
      <c r="H353" s="250"/>
      <c r="T353" s="1" t="s">
        <v>738</v>
      </c>
      <c r="U353" s="1" t="s">
        <v>738</v>
      </c>
    </row>
    <row r="354" spans="1:21" ht="21.75" customHeight="1" thickBot="1">
      <c r="B354" s="26" t="s">
        <v>1157</v>
      </c>
      <c r="C354" s="145"/>
      <c r="G354" s="26" t="s">
        <v>1158</v>
      </c>
      <c r="H354" s="145"/>
      <c r="L354" s="1">
        <f>IF(H321&lt;&gt;1,0,IF(H348&lt;&gt;1,0,IF(H339=3,0,IF(C354="",1,IF(T354=1,2,3)))))</f>
        <v>0</v>
      </c>
      <c r="M354" s="1">
        <f>IF(H321&lt;&gt;1,0,IF(H348&lt;&gt;1,0,IF(OR(H339=1,H339=2),0,IF(H354="",1,IF(U354=1,2,3)))))</f>
        <v>0</v>
      </c>
      <c r="T354" s="1">
        <f>IF(AND(C354&lt;&gt;1,C354&lt;&gt;2,C354&lt;&gt;3,C354&lt;&gt;4,C354&lt;&gt;5,C354&lt;&gt;6),1,0)</f>
        <v>1</v>
      </c>
      <c r="U354" s="221">
        <f>IF(AND(H354&lt;&gt;1,H354&lt;&gt;2,H354&lt;&gt;3,H354&lt;&gt;4,H354&lt;&gt;5,H354&lt;&gt;6,H354&lt;&gt;7,H354&lt;&gt;8),1,0)</f>
        <v>1</v>
      </c>
    </row>
    <row r="355" spans="1:21" s="22" customFormat="1" ht="15.75" customHeight="1">
      <c r="A355" s="37" t="str">
        <f>IF($C$29="","","　　（"&amp;$C$29&amp;"）")</f>
        <v/>
      </c>
      <c r="B355" s="38"/>
      <c r="C355" s="38"/>
      <c r="D355" s="37"/>
      <c r="E355" s="23"/>
      <c r="F355" s="23"/>
      <c r="G355" s="23"/>
      <c r="H355" s="23"/>
      <c r="I355" s="235" t="str">
        <f>"（"&amp;L318&amp;"ページ）"</f>
        <v>（8ページ）</v>
      </c>
      <c r="J355" s="235"/>
    </row>
    <row r="356" spans="1:21" ht="27.75" customHeight="1">
      <c r="D356" s="232" t="str">
        <f>D318&amp;"（続き）"</f>
        <v>ｂ．学校給食調理員（続き）</v>
      </c>
      <c r="E356" s="233"/>
      <c r="F356" s="233"/>
      <c r="G356" s="233"/>
      <c r="H356" s="233"/>
      <c r="I356" s="233"/>
      <c r="J356" s="234"/>
    </row>
    <row r="357" spans="1:21" s="20" customFormat="1" ht="16.5" customHeight="1">
      <c r="A357" s="109" t="s">
        <v>1203</v>
      </c>
      <c r="B357" s="106" t="s">
        <v>712</v>
      </c>
      <c r="C357" s="106"/>
      <c r="D357" s="106"/>
      <c r="E357" s="106"/>
      <c r="F357" s="106"/>
      <c r="G357" s="106"/>
      <c r="H357" s="106"/>
      <c r="I357" s="106"/>
      <c r="J357" s="106"/>
    </row>
    <row r="358" spans="1:21">
      <c r="B358" s="91" t="s">
        <v>1159</v>
      </c>
      <c r="C358" s="91" t="s">
        <v>1163</v>
      </c>
      <c r="D358" s="106"/>
    </row>
    <row r="359" spans="1:21">
      <c r="B359" s="91" t="s">
        <v>1160</v>
      </c>
      <c r="C359" s="91" t="s">
        <v>1164</v>
      </c>
      <c r="D359" s="106"/>
    </row>
    <row r="360" spans="1:21" ht="14.25" thickBot="1">
      <c r="B360" s="91" t="s">
        <v>1161</v>
      </c>
      <c r="C360" s="104" t="s">
        <v>1165</v>
      </c>
      <c r="D360" s="106"/>
      <c r="T360" s="1" t="s">
        <v>738</v>
      </c>
    </row>
    <row r="361" spans="1:21" ht="23.1" customHeight="1" thickBot="1">
      <c r="B361" s="104" t="s">
        <v>1162</v>
      </c>
      <c r="C361" s="104" t="s">
        <v>2479</v>
      </c>
      <c r="D361" s="106"/>
      <c r="H361" s="145"/>
      <c r="L361" s="1">
        <f>IF(H321&lt;&gt;1,0,IF(H361="",1,IF(T361=1,2,3)))</f>
        <v>0</v>
      </c>
      <c r="T361" s="1">
        <f>IF(AND(H361&lt;&gt;1,H361&lt;&gt;2,H361&lt;&gt;3,H361&lt;&gt;4,H361&lt;&gt;5,H361&lt;&gt;6,H361&lt;&gt;7,H361&lt;&gt;8),1,0)</f>
        <v>1</v>
      </c>
    </row>
    <row r="362" spans="1:21" ht="9.75" customHeight="1">
      <c r="B362" s="105"/>
      <c r="C362" s="114"/>
      <c r="H362" s="27"/>
    </row>
    <row r="363" spans="1:21" s="20" customFormat="1">
      <c r="A363" s="109" t="s">
        <v>1204</v>
      </c>
      <c r="B363" s="106" t="s">
        <v>3447</v>
      </c>
      <c r="C363" s="106"/>
      <c r="D363" s="106"/>
      <c r="E363" s="106"/>
      <c r="F363" s="106"/>
      <c r="G363" s="106"/>
      <c r="H363" s="106"/>
      <c r="I363" s="106"/>
      <c r="J363" s="106"/>
      <c r="L363" s="1"/>
      <c r="M363" s="1"/>
    </row>
    <row r="364" spans="1:21" ht="13.5" customHeight="1">
      <c r="B364" s="250" t="s">
        <v>1167</v>
      </c>
      <c r="C364" s="250"/>
      <c r="D364" s="250"/>
      <c r="E364" s="250"/>
      <c r="H364" s="27"/>
    </row>
    <row r="365" spans="1:21" ht="13.5" customHeight="1" thickBot="1">
      <c r="B365" s="250" t="s">
        <v>1166</v>
      </c>
      <c r="C365" s="250"/>
      <c r="D365" s="250"/>
      <c r="E365" s="250"/>
      <c r="H365" s="27"/>
      <c r="T365" s="1" t="s">
        <v>738</v>
      </c>
    </row>
    <row r="366" spans="1:21" ht="22.5" customHeight="1" thickBot="1">
      <c r="B366" s="250" t="s">
        <v>1168</v>
      </c>
      <c r="C366" s="250"/>
      <c r="D366" s="250"/>
      <c r="E366" s="250"/>
      <c r="H366" s="145"/>
      <c r="L366" s="1">
        <f>IF(H321&lt;&gt;1,0,IF(H366="",1,IF(T366=1,2,3)))</f>
        <v>0</v>
      </c>
      <c r="T366" s="1">
        <f>IF(AND(H366&lt;&gt;1,H366&lt;&gt;2,H366&lt;&gt;3),1,0)</f>
        <v>1</v>
      </c>
    </row>
    <row r="367" spans="1:21" ht="9.75" hidden="1" customHeight="1">
      <c r="B367" s="105"/>
      <c r="C367" s="114"/>
      <c r="H367" s="27"/>
    </row>
    <row r="368" spans="1:21" s="20" customFormat="1" ht="16.5" customHeight="1">
      <c r="A368" s="109" t="s">
        <v>741</v>
      </c>
      <c r="B368" s="106" t="s">
        <v>3465</v>
      </c>
      <c r="C368" s="106"/>
      <c r="D368" s="106"/>
      <c r="E368" s="106"/>
      <c r="F368" s="106"/>
      <c r="G368" s="106"/>
      <c r="H368" s="106"/>
      <c r="I368" s="115"/>
      <c r="J368" s="115"/>
    </row>
    <row r="369" spans="1:20" ht="13.5" customHeight="1">
      <c r="B369" s="91" t="s">
        <v>713</v>
      </c>
      <c r="C369" s="91" t="s">
        <v>717</v>
      </c>
      <c r="I369" s="44"/>
      <c r="J369" s="44"/>
    </row>
    <row r="370" spans="1:20">
      <c r="B370" s="91" t="s">
        <v>714</v>
      </c>
      <c r="C370" s="91" t="s">
        <v>718</v>
      </c>
    </row>
    <row r="371" spans="1:20" ht="14.25" thickBot="1">
      <c r="B371" s="91" t="s">
        <v>715</v>
      </c>
      <c r="C371" s="104" t="s">
        <v>719</v>
      </c>
      <c r="T371" s="1" t="s">
        <v>738</v>
      </c>
    </row>
    <row r="372" spans="1:20" ht="23.1" customHeight="1" thickBot="1">
      <c r="B372" s="104" t="s">
        <v>716</v>
      </c>
      <c r="C372" s="106"/>
      <c r="H372" s="145"/>
      <c r="L372" s="1">
        <f>IF(H321&lt;&gt;1,0,IF(H372="",1,IF(T372=1,2,3)))</f>
        <v>0</v>
      </c>
      <c r="T372" s="1">
        <f>IF(AND(H372&lt;&gt;1,H372&lt;&gt;2,H372&lt;&gt;3,H372&lt;&gt;4,H372&lt;&gt;5,H372&lt;&gt;6,H372&lt;&gt;7),1,0)</f>
        <v>1</v>
      </c>
    </row>
    <row r="373" spans="1:20" ht="6" hidden="1" customHeight="1">
      <c r="B373" s="104"/>
      <c r="H373" s="27"/>
    </row>
    <row r="374" spans="1:20" s="20" customFormat="1" ht="12">
      <c r="A374" s="109" t="s">
        <v>742</v>
      </c>
      <c r="B374" s="106" t="s">
        <v>3436</v>
      </c>
      <c r="C374" s="106"/>
      <c r="D374" s="106"/>
      <c r="E374" s="106"/>
      <c r="F374" s="106"/>
      <c r="G374" s="106"/>
      <c r="H374" s="106"/>
      <c r="I374" s="106"/>
      <c r="J374" s="106"/>
    </row>
    <row r="375" spans="1:20" ht="6" customHeight="1"/>
    <row r="376" spans="1:20">
      <c r="B376" s="91" t="s">
        <v>720</v>
      </c>
      <c r="C376" s="91" t="s">
        <v>3434</v>
      </c>
    </row>
    <row r="377" spans="1:20" ht="14.25" thickBot="1">
      <c r="B377" s="91" t="s">
        <v>721</v>
      </c>
      <c r="C377" s="91" t="s">
        <v>3435</v>
      </c>
      <c r="T377" s="1" t="s">
        <v>738</v>
      </c>
    </row>
    <row r="378" spans="1:20" ht="23.1" customHeight="1" thickBot="1">
      <c r="B378" s="104" t="s">
        <v>3433</v>
      </c>
      <c r="C378" s="106"/>
      <c r="H378" s="145"/>
      <c r="L378" s="1">
        <f>IF(H321&lt;&gt;1,0,IF(H378="",1,IF(T378=1,2,3)))</f>
        <v>0</v>
      </c>
      <c r="T378" s="1">
        <f>IF(AND(H378&lt;&gt;1,H378&lt;&gt;2,H378&lt;&gt;3,H378&lt;&gt;4,H378&lt;&gt;5),1,0)</f>
        <v>1</v>
      </c>
    </row>
    <row r="379" spans="1:20" ht="3" customHeight="1"/>
    <row r="380" spans="1:20" s="20" customFormat="1" ht="18" customHeight="1" thickBot="1">
      <c r="A380" s="109" t="s">
        <v>743</v>
      </c>
      <c r="B380" s="106" t="s">
        <v>3437</v>
      </c>
      <c r="C380" s="106"/>
      <c r="D380" s="106"/>
      <c r="E380" s="106"/>
      <c r="F380" s="106"/>
      <c r="G380" s="106"/>
      <c r="H380" s="106"/>
      <c r="I380" s="106"/>
      <c r="J380" s="106"/>
      <c r="T380" s="1" t="s">
        <v>738</v>
      </c>
    </row>
    <row r="381" spans="1:20" ht="34.5" customHeight="1">
      <c r="B381" s="252" t="s">
        <v>1153</v>
      </c>
      <c r="C381" s="283"/>
      <c r="D381" s="244" t="s">
        <v>3439</v>
      </c>
      <c r="E381" s="245"/>
      <c r="F381" s="246"/>
      <c r="G381" s="116" t="s">
        <v>3438</v>
      </c>
      <c r="H381" s="149"/>
      <c r="L381" s="1">
        <f>IF(H321&lt;&gt;1,0,IF(H381="",1,IF(T381=1,2,3)))</f>
        <v>0</v>
      </c>
      <c r="T381" s="1">
        <f>IF(AND(H381&lt;&gt;1,H381&lt;&gt;2),1,0)</f>
        <v>1</v>
      </c>
    </row>
    <row r="382" spans="1:20" ht="23.1" customHeight="1">
      <c r="B382" s="242" t="s">
        <v>2480</v>
      </c>
      <c r="C382" s="243"/>
      <c r="D382" s="244" t="s">
        <v>3439</v>
      </c>
      <c r="E382" s="245"/>
      <c r="F382" s="246"/>
      <c r="G382" s="116" t="s">
        <v>3438</v>
      </c>
      <c r="H382" s="150"/>
      <c r="L382" s="1">
        <f>IF(H321&lt;&gt;1,0,IF(H382="",1,IF(T382=1,2,3)))</f>
        <v>0</v>
      </c>
      <c r="T382" s="1">
        <f>IF(AND(H382&lt;&gt;1,H382&lt;&gt;2),1,0)</f>
        <v>1</v>
      </c>
    </row>
    <row r="383" spans="1:20" ht="23.1" customHeight="1" thickBot="1">
      <c r="B383" s="242" t="s">
        <v>1154</v>
      </c>
      <c r="C383" s="243"/>
      <c r="D383" s="244" t="s">
        <v>3439</v>
      </c>
      <c r="E383" s="245"/>
      <c r="F383" s="246"/>
      <c r="G383" s="116" t="s">
        <v>3438</v>
      </c>
      <c r="H383" s="151"/>
      <c r="L383" s="1">
        <f>IF(H321&lt;&gt;1,0,IF(H383="",1,IF(T383=1,2,3)))</f>
        <v>0</v>
      </c>
      <c r="T383" s="1">
        <f>IF(AND(H383&lt;&gt;1,H383&lt;&gt;2),1,0)</f>
        <v>1</v>
      </c>
    </row>
    <row r="384" spans="1:20" ht="3" customHeight="1"/>
    <row r="385" spans="1:20" s="20" customFormat="1" ht="21" customHeight="1">
      <c r="A385" s="109" t="s">
        <v>744</v>
      </c>
      <c r="B385" s="106" t="s">
        <v>1173</v>
      </c>
      <c r="C385" s="106"/>
      <c r="D385" s="106"/>
      <c r="E385" s="106"/>
      <c r="F385" s="106"/>
      <c r="G385" s="106"/>
      <c r="H385" s="106"/>
      <c r="I385" s="106"/>
      <c r="J385" s="106"/>
    </row>
    <row r="386" spans="1:20" ht="16.5" customHeight="1">
      <c r="A386" s="117"/>
      <c r="B386" s="118" t="s">
        <v>1171</v>
      </c>
    </row>
    <row r="387" spans="1:20" ht="16.5" customHeight="1" thickBot="1">
      <c r="A387" s="117"/>
      <c r="B387" s="118" t="s">
        <v>1172</v>
      </c>
      <c r="T387" s="1" t="s">
        <v>738</v>
      </c>
    </row>
    <row r="388" spans="1:20" ht="23.1" customHeight="1" thickBot="1">
      <c r="B388" s="103" t="s">
        <v>1155</v>
      </c>
      <c r="H388" s="145"/>
      <c r="L388" s="1">
        <f>IF(H321&lt;&gt;1,0,IF(H388="",1,IF(T388=1,2,3)))</f>
        <v>0</v>
      </c>
      <c r="T388" s="1">
        <f>IF(AND(H388&lt;&gt;1,H388&lt;&gt;2,H388&lt;&gt;3),1,0)</f>
        <v>1</v>
      </c>
    </row>
    <row r="389" spans="1:20" ht="3" customHeight="1"/>
    <row r="390" spans="1:20" ht="16.5" customHeight="1" thickBot="1">
      <c r="A390" s="117"/>
      <c r="B390" s="118" t="s">
        <v>1174</v>
      </c>
      <c r="T390" s="1" t="s">
        <v>738</v>
      </c>
    </row>
    <row r="391" spans="1:20" ht="23.1" customHeight="1">
      <c r="B391" s="119" t="s">
        <v>3440</v>
      </c>
      <c r="C391" s="244" t="s">
        <v>3444</v>
      </c>
      <c r="D391" s="245"/>
      <c r="E391" s="245"/>
      <c r="F391" s="246"/>
      <c r="G391" s="116" t="s">
        <v>3438</v>
      </c>
      <c r="H391" s="149"/>
      <c r="L391" s="1">
        <f>IF(H321&lt;&gt;1,0,IF(H391="",1,IF(T391=1,2,3)))</f>
        <v>0</v>
      </c>
      <c r="T391" s="1">
        <f>IF(AND(H391&lt;&gt;1,H391&lt;&gt;2,H391&lt;&gt;3),1,0)</f>
        <v>1</v>
      </c>
    </row>
    <row r="392" spans="1:20" ht="23.1" customHeight="1">
      <c r="B392" s="119" t="s">
        <v>3441</v>
      </c>
      <c r="C392" s="244" t="s">
        <v>3444</v>
      </c>
      <c r="D392" s="245"/>
      <c r="E392" s="245"/>
      <c r="F392" s="246"/>
      <c r="G392" s="116" t="s">
        <v>3438</v>
      </c>
      <c r="H392" s="150"/>
      <c r="L392" s="1">
        <f>IF(H321&lt;&gt;1,0,IF(H392="",1,IF(T392=1,2,3)))</f>
        <v>0</v>
      </c>
      <c r="T392" s="1">
        <f t="shared" ref="T392:T399" si="31">IF(AND(H392&lt;&gt;1,H392&lt;&gt;2,H392&lt;&gt;3),1,0)</f>
        <v>1</v>
      </c>
    </row>
    <row r="393" spans="1:20" ht="23.1" customHeight="1">
      <c r="B393" s="120" t="s">
        <v>3442</v>
      </c>
      <c r="C393" s="244" t="s">
        <v>3444</v>
      </c>
      <c r="D393" s="245"/>
      <c r="E393" s="245"/>
      <c r="F393" s="246"/>
      <c r="G393" s="116" t="s">
        <v>3438</v>
      </c>
      <c r="H393" s="150"/>
      <c r="L393" s="1">
        <f>IF(H321&lt;&gt;1,0,IF(H393="",1,IF(T393=1,2,3)))</f>
        <v>0</v>
      </c>
      <c r="T393" s="1">
        <f t="shared" si="31"/>
        <v>1</v>
      </c>
    </row>
    <row r="394" spans="1:20" ht="23.1" customHeight="1">
      <c r="B394" s="120" t="s">
        <v>3443</v>
      </c>
      <c r="C394" s="244" t="s">
        <v>3444</v>
      </c>
      <c r="D394" s="245"/>
      <c r="E394" s="245"/>
      <c r="F394" s="246"/>
      <c r="G394" s="116" t="s">
        <v>3438</v>
      </c>
      <c r="H394" s="150"/>
      <c r="L394" s="1">
        <f>IF(H321&lt;&gt;1,0,IF(H394="",1,IF(T394=1,2,3)))</f>
        <v>0</v>
      </c>
      <c r="T394" s="1">
        <f t="shared" si="31"/>
        <v>1</v>
      </c>
    </row>
    <row r="395" spans="1:20" ht="23.1" customHeight="1">
      <c r="B395" s="120" t="s">
        <v>1175</v>
      </c>
      <c r="C395" s="244" t="s">
        <v>3444</v>
      </c>
      <c r="D395" s="245"/>
      <c r="E395" s="245"/>
      <c r="F395" s="246"/>
      <c r="G395" s="116" t="s">
        <v>3438</v>
      </c>
      <c r="H395" s="150"/>
      <c r="L395" s="1">
        <f>IF(H321&lt;&gt;1,0,IF(H395="",1,IF(T395=1,2,3)))</f>
        <v>0</v>
      </c>
      <c r="T395" s="1">
        <f t="shared" si="31"/>
        <v>1</v>
      </c>
    </row>
    <row r="396" spans="1:20" ht="23.1" customHeight="1">
      <c r="B396" s="120" t="s">
        <v>1176</v>
      </c>
      <c r="C396" s="244" t="s">
        <v>3444</v>
      </c>
      <c r="D396" s="245"/>
      <c r="E396" s="245"/>
      <c r="F396" s="246"/>
      <c r="G396" s="116" t="s">
        <v>3438</v>
      </c>
      <c r="H396" s="150"/>
      <c r="L396" s="1">
        <f>IF(H321&lt;&gt;1,0,IF(H396="",1,IF(T396=1,2,3)))</f>
        <v>0</v>
      </c>
      <c r="T396" s="1">
        <f t="shared" si="31"/>
        <v>1</v>
      </c>
    </row>
    <row r="397" spans="1:20" ht="23.1" customHeight="1">
      <c r="B397" s="120" t="s">
        <v>1177</v>
      </c>
      <c r="C397" s="244" t="s">
        <v>3444</v>
      </c>
      <c r="D397" s="245"/>
      <c r="E397" s="245"/>
      <c r="F397" s="246"/>
      <c r="G397" s="116" t="s">
        <v>3438</v>
      </c>
      <c r="H397" s="150"/>
      <c r="L397" s="1">
        <f>IF(H321&lt;&gt;1,0,IF(H397="",1,IF(T397=1,2,3)))</f>
        <v>0</v>
      </c>
      <c r="T397" s="1">
        <f t="shared" si="31"/>
        <v>1</v>
      </c>
    </row>
    <row r="398" spans="1:20" ht="23.1" customHeight="1">
      <c r="B398" s="120" t="s">
        <v>1178</v>
      </c>
      <c r="C398" s="244" t="s">
        <v>3444</v>
      </c>
      <c r="D398" s="245"/>
      <c r="E398" s="245"/>
      <c r="F398" s="246"/>
      <c r="G398" s="116" t="s">
        <v>3438</v>
      </c>
      <c r="H398" s="150"/>
      <c r="L398" s="1">
        <f>IF(H321&lt;&gt;1,0,IF(H398="",1,IF(T398=1,2,3)))</f>
        <v>0</v>
      </c>
      <c r="T398" s="1">
        <f t="shared" si="31"/>
        <v>1</v>
      </c>
    </row>
    <row r="399" spans="1:20" ht="23.1" customHeight="1" thickBot="1">
      <c r="B399" s="121" t="s">
        <v>1179</v>
      </c>
      <c r="C399" s="244" t="s">
        <v>3444</v>
      </c>
      <c r="D399" s="245"/>
      <c r="E399" s="245"/>
      <c r="F399" s="246"/>
      <c r="G399" s="116" t="s">
        <v>3438</v>
      </c>
      <c r="H399" s="151"/>
      <c r="L399" s="1">
        <f>IF(H321&lt;&gt;1,0,IF(H399="",1,IF(T399=1,2,3)))</f>
        <v>0</v>
      </c>
      <c r="T399" s="1">
        <f t="shared" si="31"/>
        <v>1</v>
      </c>
    </row>
    <row r="400" spans="1:20" ht="6.75" customHeight="1"/>
    <row r="401" spans="1:20" s="20" customFormat="1" ht="14.25" thickBot="1">
      <c r="A401" s="109" t="s">
        <v>745</v>
      </c>
      <c r="B401" s="106" t="s">
        <v>1180</v>
      </c>
      <c r="C401" s="106"/>
      <c r="D401" s="106"/>
      <c r="E401" s="106"/>
      <c r="F401" s="106"/>
      <c r="G401" s="106"/>
      <c r="H401" s="106"/>
      <c r="I401" s="106"/>
      <c r="J401" s="106"/>
      <c r="T401" s="1" t="s">
        <v>738</v>
      </c>
    </row>
    <row r="402" spans="1:20" ht="21.75" customHeight="1" thickBot="1">
      <c r="B402" s="103" t="s">
        <v>3445</v>
      </c>
      <c r="H402" s="145"/>
      <c r="L402" s="1">
        <f>IF(H321&lt;&gt;1,0,IF(H402="",1,IF(T402=1,2,3)))</f>
        <v>0</v>
      </c>
      <c r="T402" s="1">
        <f>IF(AND(H402&lt;&gt;1,H402&lt;&gt;2,H402&lt;&gt;3),1,0)</f>
        <v>1</v>
      </c>
    </row>
    <row r="403" spans="1:20" s="22" customFormat="1" ht="15.75" hidden="1" customHeight="1">
      <c r="A403" s="37"/>
      <c r="B403" s="38"/>
      <c r="C403" s="38"/>
      <c r="D403" s="37"/>
      <c r="E403" s="23"/>
      <c r="F403" s="23"/>
      <c r="G403" s="23"/>
      <c r="H403" s="23"/>
      <c r="I403" s="39"/>
      <c r="J403" s="39"/>
    </row>
    <row r="404" spans="1:20" s="22" customFormat="1" ht="15.75" hidden="1" customHeight="1">
      <c r="A404" s="37"/>
      <c r="B404" s="38"/>
      <c r="C404" s="38"/>
      <c r="D404" s="37"/>
      <c r="E404" s="23"/>
      <c r="F404" s="23"/>
      <c r="G404" s="23"/>
      <c r="H404" s="23"/>
      <c r="I404" s="39"/>
      <c r="J404" s="39"/>
    </row>
    <row r="405" spans="1:20" s="22" customFormat="1" ht="15.75" hidden="1" customHeight="1">
      <c r="A405" s="37"/>
      <c r="B405" s="38"/>
      <c r="C405" s="38"/>
      <c r="D405" s="37"/>
      <c r="E405" s="23"/>
      <c r="F405" s="23"/>
      <c r="G405" s="23"/>
      <c r="H405" s="23"/>
      <c r="I405" s="39"/>
      <c r="J405" s="39"/>
    </row>
    <row r="406" spans="1:20" s="22" customFormat="1" ht="15.75" hidden="1" customHeight="1">
      <c r="A406" s="37"/>
      <c r="B406" s="38"/>
      <c r="C406" s="38"/>
      <c r="D406" s="37"/>
      <c r="E406" s="23"/>
      <c r="F406" s="23"/>
      <c r="G406" s="23"/>
      <c r="H406" s="23"/>
      <c r="I406" s="39"/>
      <c r="J406" s="39"/>
    </row>
    <row r="407" spans="1:20" s="22" customFormat="1" ht="15.75" hidden="1" customHeight="1">
      <c r="A407" s="37"/>
      <c r="B407" s="38"/>
      <c r="C407" s="38"/>
      <c r="D407" s="37"/>
      <c r="E407" s="23"/>
      <c r="F407" s="23"/>
      <c r="G407" s="23"/>
      <c r="H407" s="23"/>
      <c r="I407" s="39"/>
      <c r="J407" s="39"/>
    </row>
    <row r="408" spans="1:20" s="22" customFormat="1" ht="15.75" hidden="1" customHeight="1">
      <c r="A408" s="37"/>
      <c r="B408" s="38"/>
      <c r="C408" s="38"/>
      <c r="D408" s="37"/>
      <c r="E408" s="23"/>
      <c r="F408" s="23"/>
      <c r="G408" s="23"/>
      <c r="H408" s="23"/>
      <c r="I408" s="39"/>
      <c r="J408" s="39"/>
    </row>
    <row r="409" spans="1:20" s="22" customFormat="1" ht="15.75" hidden="1" customHeight="1">
      <c r="A409" s="37"/>
      <c r="B409" s="38"/>
      <c r="C409" s="38"/>
      <c r="D409" s="37"/>
      <c r="E409" s="23"/>
      <c r="F409" s="23"/>
      <c r="G409" s="23"/>
      <c r="H409" s="23"/>
      <c r="I409" s="39"/>
      <c r="J409" s="39"/>
    </row>
    <row r="410" spans="1:20" s="22" customFormat="1" ht="15.75" hidden="1" customHeight="1">
      <c r="A410" s="37"/>
      <c r="B410" s="38"/>
      <c r="C410" s="38"/>
      <c r="D410" s="37"/>
      <c r="E410" s="23"/>
      <c r="F410" s="23"/>
      <c r="G410" s="23"/>
      <c r="H410" s="23"/>
      <c r="I410" s="39"/>
      <c r="J410" s="39"/>
    </row>
    <row r="411" spans="1:20" s="22" customFormat="1" ht="15.75" hidden="1" customHeight="1">
      <c r="A411" s="37"/>
      <c r="B411" s="38"/>
      <c r="C411" s="38"/>
      <c r="D411" s="37"/>
      <c r="E411" s="23"/>
      <c r="F411" s="23"/>
      <c r="G411" s="23"/>
      <c r="H411" s="23"/>
      <c r="I411" s="39"/>
      <c r="J411" s="39"/>
    </row>
    <row r="412" spans="1:20" s="22" customFormat="1" ht="15.75" hidden="1" customHeight="1">
      <c r="A412" s="37"/>
      <c r="B412" s="38"/>
      <c r="C412" s="38"/>
      <c r="D412" s="37"/>
      <c r="E412" s="23"/>
      <c r="F412" s="23"/>
      <c r="G412" s="23"/>
      <c r="H412" s="23"/>
      <c r="I412" s="39"/>
      <c r="J412" s="39"/>
    </row>
    <row r="413" spans="1:20" s="22" customFormat="1" ht="3.75" customHeight="1">
      <c r="A413" s="37"/>
      <c r="B413" s="38"/>
      <c r="C413" s="38"/>
      <c r="D413" s="37"/>
      <c r="E413" s="23"/>
      <c r="F413" s="23"/>
      <c r="G413" s="23"/>
      <c r="H413" s="23"/>
      <c r="I413" s="39"/>
      <c r="J413" s="39"/>
    </row>
    <row r="414" spans="1:20" s="22" customFormat="1" ht="15.75" customHeight="1">
      <c r="A414" s="37" t="str">
        <f>IF($C$29="","","　　（"&amp;$C$29&amp;"）")</f>
        <v/>
      </c>
      <c r="B414" s="38"/>
      <c r="C414" s="38"/>
      <c r="D414" s="37"/>
      <c r="E414" s="23"/>
      <c r="F414" s="23"/>
      <c r="G414" s="23"/>
      <c r="H414" s="23"/>
      <c r="I414" s="235" t="str">
        <f>"（"&amp;L318+1&amp;"ページ）"</f>
        <v>（9ページ）</v>
      </c>
      <c r="J414" s="235"/>
    </row>
    <row r="415" spans="1:20" ht="30" customHeight="1">
      <c r="D415" s="232" t="s">
        <v>2481</v>
      </c>
      <c r="E415" s="233"/>
      <c r="F415" s="233"/>
      <c r="G415" s="233"/>
      <c r="H415" s="233"/>
      <c r="I415" s="233"/>
      <c r="J415" s="234"/>
      <c r="L415" s="1">
        <v>10</v>
      </c>
    </row>
    <row r="416" spans="1:20" ht="22.5" customHeight="1">
      <c r="A416" s="284" t="str">
        <f>"臨時・非常勤等職員のうち「"&amp;L416&amp;"」の労働条件についてお聞きします。"</f>
        <v>臨時・非常勤等職員のうち「図書館職員」の労働条件についてお聞きします。</v>
      </c>
      <c r="B416" s="284"/>
      <c r="C416" s="284"/>
      <c r="D416" s="284"/>
      <c r="E416" s="284"/>
      <c r="F416" s="284"/>
      <c r="G416" s="284"/>
      <c r="H416" s="284"/>
      <c r="L416" s="1" t="str">
        <f>SUBSTITUTE(D415,LEFT(D415,2),"")</f>
        <v>図書館職員</v>
      </c>
    </row>
    <row r="417" spans="1:20" s="20" customFormat="1" ht="15.75" customHeight="1" thickBot="1">
      <c r="A417" s="109" t="s">
        <v>1199</v>
      </c>
      <c r="B417" s="106" t="str">
        <f>"週の勤務時間が２０時間以上の臨時・非常勤等職員（"&amp;L416&amp;"）はいますか。"</f>
        <v>週の勤務時間が２０時間以上の臨時・非常勤等職員（図書館職員）はいますか。</v>
      </c>
      <c r="C417" s="106"/>
      <c r="D417" s="106"/>
      <c r="E417" s="106"/>
      <c r="F417" s="106"/>
      <c r="G417" s="106"/>
      <c r="H417" s="106"/>
      <c r="I417" s="106"/>
      <c r="J417" s="106"/>
      <c r="T417" s="1" t="s">
        <v>738</v>
      </c>
    </row>
    <row r="418" spans="1:20" ht="23.1" customHeight="1" thickBot="1">
      <c r="B418" s="103" t="str">
        <f>"１．いる　　　２．いない　（→"&amp;L415+2&amp;"ページ："&amp;C512&amp;"へ）"</f>
        <v>１．いる　　　２．いない　（→12ページ：ｄ．看護師（准看護師除く）へ）</v>
      </c>
      <c r="H418" s="145"/>
      <c r="L418" s="1">
        <f>IF(H418="",1,IF(T418=1,2,3))</f>
        <v>1</v>
      </c>
      <c r="T418" s="1">
        <f>IF(AND(H418&lt;&gt;1,H418&lt;&gt;2),1,0)</f>
        <v>1</v>
      </c>
    </row>
    <row r="419" spans="1:20" ht="8.25" customHeight="1"/>
    <row r="420" spans="1:20" ht="23.25" customHeight="1">
      <c r="B420" s="247" t="s">
        <v>2464</v>
      </c>
      <c r="C420" s="248"/>
      <c r="D420" s="248"/>
      <c r="E420" s="248"/>
      <c r="F420" s="248"/>
      <c r="G420" s="248"/>
      <c r="H420" s="249"/>
    </row>
    <row r="421" spans="1:20" s="20" customFormat="1" ht="35.25" customHeight="1" thickBot="1">
      <c r="A421" s="109" t="s">
        <v>1200</v>
      </c>
      <c r="B421" s="259" t="s">
        <v>3462</v>
      </c>
      <c r="C421" s="260"/>
      <c r="D421" s="260"/>
      <c r="E421" s="260"/>
      <c r="F421" s="260"/>
      <c r="G421" s="260"/>
      <c r="H421" s="260"/>
      <c r="I421" s="260"/>
      <c r="J421" s="260"/>
      <c r="T421" s="1" t="s">
        <v>738</v>
      </c>
    </row>
    <row r="422" spans="1:20" ht="21.95" customHeight="1" thickBot="1">
      <c r="B422" s="103" t="s">
        <v>2477</v>
      </c>
      <c r="H422" s="145"/>
      <c r="L422" s="1">
        <f>IF(H418&lt;&gt;1,0,IF(H422="",1,IF(T422=1,2,3)))</f>
        <v>0</v>
      </c>
      <c r="T422" s="1">
        <f>IF(AND(H422&lt;&gt;1,H422&lt;&gt;2,H422&lt;&gt;3),1,0)</f>
        <v>1</v>
      </c>
    </row>
    <row r="423" spans="1:20" ht="8.25" customHeight="1">
      <c r="B423" s="110"/>
    </row>
    <row r="424" spans="1:20" ht="23.25" customHeight="1">
      <c r="B424" s="247" t="s">
        <v>2478</v>
      </c>
      <c r="C424" s="248"/>
      <c r="D424" s="248"/>
      <c r="E424" s="248"/>
      <c r="F424" s="248"/>
      <c r="G424" s="248"/>
      <c r="H424" s="249"/>
    </row>
    <row r="425" spans="1:20" s="20" customFormat="1" ht="35.25" customHeight="1">
      <c r="A425" s="109" t="s">
        <v>1201</v>
      </c>
      <c r="B425" s="259" t="s">
        <v>3463</v>
      </c>
      <c r="C425" s="285"/>
      <c r="D425" s="285"/>
      <c r="E425" s="285"/>
      <c r="F425" s="285"/>
      <c r="G425" s="285"/>
      <c r="H425" s="285"/>
      <c r="I425" s="285"/>
      <c r="J425" s="285"/>
    </row>
    <row r="426" spans="1:20" ht="12" customHeight="1">
      <c r="B426" s="91" t="s">
        <v>3452</v>
      </c>
    </row>
    <row r="427" spans="1:20" ht="12" customHeight="1">
      <c r="B427" s="91" t="s">
        <v>3489</v>
      </c>
    </row>
    <row r="428" spans="1:20" ht="12" customHeight="1">
      <c r="B428" s="91" t="s">
        <v>3490</v>
      </c>
    </row>
    <row r="429" spans="1:20" ht="12" customHeight="1">
      <c r="B429" s="91" t="s">
        <v>3491</v>
      </c>
    </row>
    <row r="430" spans="1:20" ht="12" customHeight="1">
      <c r="B430" s="91" t="s">
        <v>3492</v>
      </c>
    </row>
    <row r="431" spans="1:20" ht="12" customHeight="1" thickBot="1">
      <c r="B431" s="91" t="s">
        <v>3493</v>
      </c>
      <c r="T431" s="1" t="s">
        <v>738</v>
      </c>
    </row>
    <row r="432" spans="1:20" ht="23.1" customHeight="1" thickBot="1">
      <c r="B432" s="104" t="s">
        <v>3494</v>
      </c>
      <c r="H432" s="145"/>
      <c r="L432" s="1">
        <f>IF(H418&lt;&gt;1,0,IF(H432="",1,IF(T432=1,2,3)))</f>
        <v>0</v>
      </c>
      <c r="T432" s="221">
        <f>IF(AND(H432&lt;&gt;1,H432&lt;&gt;2,H432&lt;&gt;3,H432&lt;&gt;4,H432&lt;&gt;5,H432&lt;&gt;6,H432&lt;&gt;7),1,0)</f>
        <v>1</v>
      </c>
    </row>
    <row r="433" spans="1:21" ht="6.75" customHeight="1">
      <c r="B433" s="110"/>
    </row>
    <row r="434" spans="1:21" s="20" customFormat="1" ht="12">
      <c r="A434" s="109" t="s">
        <v>1202</v>
      </c>
      <c r="B434" s="106" t="s">
        <v>2465</v>
      </c>
      <c r="C434" s="106"/>
      <c r="D434" s="106"/>
      <c r="E434" s="106"/>
      <c r="F434" s="106"/>
      <c r="G434" s="106"/>
      <c r="H434" s="106"/>
      <c r="I434" s="106"/>
      <c r="J434" s="106"/>
    </row>
    <row r="435" spans="1:21" s="20" customFormat="1" ht="16.5" customHeight="1" thickBot="1">
      <c r="A435" s="109"/>
      <c r="B435" s="106" t="s">
        <v>2467</v>
      </c>
      <c r="C435" s="106"/>
      <c r="D435" s="106"/>
      <c r="E435" s="106"/>
      <c r="F435" s="106"/>
      <c r="G435" s="106"/>
      <c r="H435" s="106"/>
      <c r="I435" s="106"/>
      <c r="J435" s="106"/>
      <c r="T435" s="1" t="s">
        <v>738</v>
      </c>
    </row>
    <row r="436" spans="1:21" ht="21.95" customHeight="1" thickBot="1">
      <c r="B436" s="103" t="s">
        <v>2466</v>
      </c>
      <c r="H436" s="145"/>
      <c r="L436" s="1">
        <f>IF(H418&lt;&gt;1,0,IF(H436="",1,IF(T436=1,2,3)))</f>
        <v>0</v>
      </c>
      <c r="T436" s="1">
        <f>IF(AND(H436&lt;&gt;1,H436&lt;&gt;2,H436&lt;&gt;3),1,0)</f>
        <v>1</v>
      </c>
    </row>
    <row r="437" spans="1:21" ht="3" customHeight="1"/>
    <row r="438" spans="1:21" s="20" customFormat="1" ht="16.5" customHeight="1">
      <c r="A438" s="109"/>
      <c r="B438" s="106" t="s">
        <v>2468</v>
      </c>
      <c r="C438" s="106"/>
      <c r="D438" s="106"/>
      <c r="E438" s="106"/>
      <c r="F438" s="106"/>
      <c r="G438" s="106"/>
      <c r="H438" s="106"/>
      <c r="I438" s="106"/>
      <c r="J438" s="106"/>
    </row>
    <row r="439" spans="1:21" s="20" customFormat="1" ht="16.5" customHeight="1">
      <c r="A439" s="106"/>
      <c r="B439" s="106" t="s">
        <v>2469</v>
      </c>
      <c r="C439" s="106"/>
      <c r="D439" s="106"/>
      <c r="E439" s="106" t="s">
        <v>2470</v>
      </c>
      <c r="F439" s="106"/>
      <c r="G439" s="106"/>
      <c r="H439" s="106"/>
      <c r="I439" s="106"/>
      <c r="J439" s="106"/>
    </row>
    <row r="440" spans="1:21" ht="4.5" customHeight="1"/>
    <row r="441" spans="1:21" ht="105" customHeight="1" thickBot="1">
      <c r="B441" s="250" t="s">
        <v>1156</v>
      </c>
      <c r="C441" s="250"/>
      <c r="D441" s="106"/>
      <c r="E441" s="250" t="s">
        <v>3466</v>
      </c>
      <c r="F441" s="250"/>
      <c r="G441" s="250"/>
      <c r="H441" s="250"/>
      <c r="T441" s="1" t="s">
        <v>738</v>
      </c>
      <c r="U441" s="1" t="s">
        <v>738</v>
      </c>
    </row>
    <row r="442" spans="1:21" ht="21.95" customHeight="1" thickBot="1">
      <c r="B442" s="26" t="s">
        <v>1157</v>
      </c>
      <c r="C442" s="145"/>
      <c r="G442" s="26" t="s">
        <v>1158</v>
      </c>
      <c r="H442" s="145"/>
      <c r="L442" s="1">
        <f>IF(H418&lt;&gt;1,0,IF(H436=3,0,IF(C442="",1,IF(T442=1,2,3))))</f>
        <v>0</v>
      </c>
      <c r="M442" s="1">
        <f>IF(H418&lt;&gt;1,0,IF(OR(H436=1,H436=2),0,IF(H442="",1,IF(U442=1,2,3))))</f>
        <v>0</v>
      </c>
      <c r="T442" s="1">
        <f>IF(AND(C442&lt;&gt;1,C442&lt;&gt;2,C442&lt;&gt;3,C442&lt;&gt;4,C442&lt;&gt;5,C442&lt;&gt;6),1,0)</f>
        <v>1</v>
      </c>
      <c r="U442" s="221">
        <f>IF(AND(H442&lt;&gt;1,H442&lt;&gt;2,H442&lt;&gt;3,H442&lt;&gt;4,H442&lt;&gt;5,H442&lt;&gt;6,H442&lt;&gt;7,H442&lt;&gt;8),1,0)</f>
        <v>1</v>
      </c>
    </row>
    <row r="443" spans="1:21" ht="12" customHeight="1">
      <c r="B443" s="111"/>
      <c r="C443" s="112"/>
      <c r="G443" s="111"/>
      <c r="H443" s="112"/>
    </row>
    <row r="444" spans="1:21" s="20" customFormat="1" ht="16.5" customHeight="1" thickBot="1">
      <c r="A444" s="109"/>
      <c r="B444" s="106" t="s">
        <v>722</v>
      </c>
      <c r="C444" s="113"/>
      <c r="D444" s="113"/>
      <c r="E444" s="113"/>
      <c r="F444" s="113"/>
      <c r="G444" s="113"/>
      <c r="H444" s="113"/>
      <c r="I444" s="106"/>
      <c r="J444" s="106"/>
      <c r="T444" s="1" t="s">
        <v>738</v>
      </c>
    </row>
    <row r="445" spans="1:21" s="20" customFormat="1" ht="21.95" customHeight="1" thickBot="1">
      <c r="A445" s="106"/>
      <c r="B445" s="103" t="s">
        <v>1170</v>
      </c>
      <c r="C445" s="106"/>
      <c r="D445" s="106"/>
      <c r="E445" s="106"/>
      <c r="F445" s="106"/>
      <c r="G445" s="106"/>
      <c r="H445" s="145"/>
      <c r="I445" s="106"/>
      <c r="J445" s="106"/>
      <c r="L445" s="1">
        <f>IF(H418&lt;&gt;1,0,IF(H445="",1,IF(T445=1,2,3)))</f>
        <v>0</v>
      </c>
      <c r="T445" s="1">
        <f>IF(AND(H445&lt;&gt;1,H445&lt;&gt;2),1,0)</f>
        <v>1</v>
      </c>
    </row>
    <row r="446" spans="1:21" ht="4.5" customHeight="1">
      <c r="B446" s="111"/>
      <c r="C446" s="27"/>
      <c r="G446" s="111"/>
      <c r="H446" s="112"/>
    </row>
    <row r="447" spans="1:21" s="20" customFormat="1" ht="16.5" customHeight="1">
      <c r="A447" s="109"/>
      <c r="B447" s="106" t="s">
        <v>3464</v>
      </c>
      <c r="C447" s="106"/>
      <c r="D447" s="106"/>
      <c r="E447" s="106"/>
      <c r="F447" s="106"/>
      <c r="G447" s="106"/>
      <c r="H447" s="106"/>
      <c r="I447" s="106"/>
      <c r="J447" s="106"/>
    </row>
    <row r="448" spans="1:21" s="20" customFormat="1" ht="16.5" customHeight="1">
      <c r="A448" s="106"/>
      <c r="B448" s="106" t="s">
        <v>2469</v>
      </c>
      <c r="C448" s="106"/>
      <c r="D448" s="106"/>
      <c r="E448" s="106" t="s">
        <v>2470</v>
      </c>
      <c r="F448" s="106"/>
      <c r="G448" s="106"/>
      <c r="H448" s="106"/>
      <c r="I448" s="106"/>
      <c r="J448" s="106"/>
    </row>
    <row r="449" spans="1:21" ht="4.5" customHeight="1"/>
    <row r="450" spans="1:21" ht="105" customHeight="1" thickBot="1">
      <c r="B450" s="250" t="s">
        <v>1156</v>
      </c>
      <c r="C450" s="250"/>
      <c r="D450" s="106"/>
      <c r="E450" s="250" t="s">
        <v>3466</v>
      </c>
      <c r="F450" s="250"/>
      <c r="G450" s="250"/>
      <c r="H450" s="250"/>
      <c r="T450" s="1" t="s">
        <v>738</v>
      </c>
      <c r="U450" s="1" t="s">
        <v>738</v>
      </c>
    </row>
    <row r="451" spans="1:21" ht="21.75" customHeight="1" thickBot="1">
      <c r="B451" s="26" t="s">
        <v>1157</v>
      </c>
      <c r="C451" s="145"/>
      <c r="G451" s="26" t="s">
        <v>1158</v>
      </c>
      <c r="H451" s="145"/>
      <c r="L451" s="1">
        <f>IF(H418&lt;&gt;1,0,IF(H445&lt;&gt;1,0,IF(H436=3,0,IF(C451="",1,IF(T451=1,2,3)))))</f>
        <v>0</v>
      </c>
      <c r="M451" s="1">
        <f>IF(H418&lt;&gt;1,0,IF(H445&lt;&gt;1,0,IF(OR(H436=1,H436=2),0,IF(H451="",1,IF(U451=1,2,3)))))</f>
        <v>0</v>
      </c>
      <c r="T451" s="1">
        <f>IF(AND(C451&lt;&gt;1,C451&lt;&gt;2,C451&lt;&gt;3,C451&lt;&gt;4,C451&lt;&gt;5,C451&lt;&gt;6),1,0)</f>
        <v>1</v>
      </c>
      <c r="U451" s="221">
        <f>IF(AND(H451&lt;&gt;1,H451&lt;&gt;2,H451&lt;&gt;3,H451&lt;&gt;4,H451&lt;&gt;5,H451&lt;&gt;6,H451&lt;&gt;7,H451&lt;&gt;8),1,0)</f>
        <v>1</v>
      </c>
    </row>
    <row r="452" spans="1:21" s="22" customFormat="1" ht="15.75" customHeight="1">
      <c r="A452" s="37" t="str">
        <f>IF($C$29="","","　　（"&amp;$C$29&amp;"）")</f>
        <v/>
      </c>
      <c r="B452" s="38"/>
      <c r="C452" s="38"/>
      <c r="D452" s="37"/>
      <c r="E452" s="23"/>
      <c r="F452" s="23"/>
      <c r="G452" s="23"/>
      <c r="H452" s="23"/>
      <c r="I452" s="326" t="str">
        <f>"（"&amp;L415&amp;"ページ）"</f>
        <v>（10ページ）</v>
      </c>
      <c r="J452" s="326"/>
    </row>
    <row r="453" spans="1:21" ht="27.75" customHeight="1">
      <c r="D453" s="232" t="str">
        <f>D415&amp;"（続き）"</f>
        <v>ｃ．図書館職員（続き）</v>
      </c>
      <c r="E453" s="233"/>
      <c r="F453" s="233"/>
      <c r="G453" s="233"/>
      <c r="H453" s="233"/>
      <c r="I453" s="233"/>
      <c r="J453" s="234"/>
    </row>
    <row r="454" spans="1:21" s="20" customFormat="1" ht="16.5" customHeight="1">
      <c r="A454" s="109" t="s">
        <v>1203</v>
      </c>
      <c r="B454" s="106" t="s">
        <v>712</v>
      </c>
      <c r="C454" s="106"/>
      <c r="D454" s="106"/>
      <c r="E454" s="106"/>
      <c r="F454" s="106"/>
      <c r="G454" s="106"/>
      <c r="H454" s="106"/>
      <c r="I454" s="106"/>
      <c r="J454" s="106"/>
    </row>
    <row r="455" spans="1:21">
      <c r="B455" s="91" t="s">
        <v>1159</v>
      </c>
      <c r="C455" s="91" t="s">
        <v>1163</v>
      </c>
      <c r="D455" s="106"/>
    </row>
    <row r="456" spans="1:21">
      <c r="B456" s="91" t="s">
        <v>1160</v>
      </c>
      <c r="C456" s="91" t="s">
        <v>1164</v>
      </c>
      <c r="D456" s="106"/>
    </row>
    <row r="457" spans="1:21" ht="14.25" thickBot="1">
      <c r="B457" s="91" t="s">
        <v>1161</v>
      </c>
      <c r="C457" s="104" t="s">
        <v>1165</v>
      </c>
      <c r="D457" s="106"/>
      <c r="T457" s="1" t="s">
        <v>738</v>
      </c>
    </row>
    <row r="458" spans="1:21" ht="23.1" customHeight="1" thickBot="1">
      <c r="B458" s="104" t="s">
        <v>1162</v>
      </c>
      <c r="C458" s="104" t="s">
        <v>2479</v>
      </c>
      <c r="D458" s="106"/>
      <c r="H458" s="145"/>
      <c r="L458" s="1">
        <f>IF(H418&lt;&gt;1,0,IF(H458="",1,IF(T458=1,2,3)))</f>
        <v>0</v>
      </c>
      <c r="T458" s="1">
        <f>IF(AND(H458&lt;&gt;1,H458&lt;&gt;2,H458&lt;&gt;3,H458&lt;&gt;4,H458&lt;&gt;5,H458&lt;&gt;6,H458&lt;&gt;7,H458&lt;&gt;8),1,0)</f>
        <v>1</v>
      </c>
    </row>
    <row r="459" spans="1:21" ht="9.75" customHeight="1">
      <c r="B459" s="105"/>
      <c r="C459" s="114"/>
      <c r="H459" s="27"/>
    </row>
    <row r="460" spans="1:21" ht="9.75" hidden="1" customHeight="1">
      <c r="B460" s="105"/>
      <c r="C460" s="114"/>
      <c r="H460" s="27"/>
    </row>
    <row r="461" spans="1:21" ht="9.75" hidden="1" customHeight="1">
      <c r="B461" s="105"/>
      <c r="C461" s="114"/>
      <c r="H461" s="27"/>
    </row>
    <row r="462" spans="1:21" ht="9.75" hidden="1" customHeight="1">
      <c r="B462" s="105"/>
      <c r="C462" s="114"/>
      <c r="H462" s="27"/>
    </row>
    <row r="463" spans="1:21" ht="9.75" hidden="1" customHeight="1">
      <c r="B463" s="105"/>
      <c r="C463" s="114"/>
      <c r="H463" s="27"/>
    </row>
    <row r="464" spans="1:21" ht="9.75" hidden="1" customHeight="1">
      <c r="B464" s="105"/>
      <c r="C464" s="114"/>
      <c r="H464" s="27"/>
    </row>
    <row r="465" spans="1:20" s="20" customFormat="1" ht="16.5" customHeight="1">
      <c r="A465" s="109" t="s">
        <v>1204</v>
      </c>
      <c r="B465" s="106" t="s">
        <v>3465</v>
      </c>
      <c r="C465" s="106"/>
      <c r="D465" s="106"/>
      <c r="E465" s="106"/>
      <c r="F465" s="106"/>
      <c r="G465" s="106"/>
      <c r="H465" s="106"/>
      <c r="I465" s="115"/>
      <c r="J465" s="115"/>
    </row>
    <row r="466" spans="1:20" ht="13.5" customHeight="1">
      <c r="B466" s="91" t="s">
        <v>713</v>
      </c>
      <c r="C466" s="91" t="s">
        <v>717</v>
      </c>
      <c r="I466" s="44"/>
      <c r="J466" s="44"/>
    </row>
    <row r="467" spans="1:20">
      <c r="B467" s="91" t="s">
        <v>714</v>
      </c>
      <c r="C467" s="91" t="s">
        <v>718</v>
      </c>
    </row>
    <row r="468" spans="1:20" ht="14.25" thickBot="1">
      <c r="B468" s="91" t="s">
        <v>715</v>
      </c>
      <c r="C468" s="104" t="s">
        <v>719</v>
      </c>
      <c r="T468" s="1" t="s">
        <v>738</v>
      </c>
    </row>
    <row r="469" spans="1:20" ht="23.1" customHeight="1" thickBot="1">
      <c r="B469" s="104" t="s">
        <v>716</v>
      </c>
      <c r="C469" s="106"/>
      <c r="H469" s="145"/>
      <c r="L469" s="1">
        <f>IF(H418&lt;&gt;1,0,IF(H469="",1,IF(T469=1,2,3)))</f>
        <v>0</v>
      </c>
      <c r="T469" s="1">
        <f>IF(AND(H469&lt;&gt;1,H469&lt;&gt;2,H469&lt;&gt;3,H469&lt;&gt;4,H469&lt;&gt;5,H469&lt;&gt;6,H469&lt;&gt;7),1,0)</f>
        <v>1</v>
      </c>
    </row>
    <row r="470" spans="1:20" ht="6" customHeight="1">
      <c r="B470" s="104"/>
      <c r="H470" s="27"/>
    </row>
    <row r="471" spans="1:20" s="20" customFormat="1" ht="12">
      <c r="A471" s="109" t="s">
        <v>1205</v>
      </c>
      <c r="B471" s="106" t="s">
        <v>3436</v>
      </c>
      <c r="C471" s="106"/>
      <c r="D471" s="106"/>
      <c r="E471" s="106"/>
      <c r="F471" s="106"/>
      <c r="G471" s="106"/>
      <c r="H471" s="106"/>
      <c r="I471" s="106"/>
      <c r="J471" s="106"/>
    </row>
    <row r="472" spans="1:20" ht="6" customHeight="1"/>
    <row r="473" spans="1:20">
      <c r="B473" s="91" t="s">
        <v>720</v>
      </c>
      <c r="C473" s="91" t="s">
        <v>3434</v>
      </c>
    </row>
    <row r="474" spans="1:20" ht="14.25" thickBot="1">
      <c r="B474" s="91" t="s">
        <v>721</v>
      </c>
      <c r="C474" s="91" t="s">
        <v>3435</v>
      </c>
      <c r="T474" s="1" t="s">
        <v>738</v>
      </c>
    </row>
    <row r="475" spans="1:20" ht="23.1" customHeight="1" thickBot="1">
      <c r="B475" s="104" t="s">
        <v>3433</v>
      </c>
      <c r="C475" s="106"/>
      <c r="H475" s="145"/>
      <c r="L475" s="1">
        <f>IF(H418&lt;&gt;1,0,IF(H475="",1,IF(T475=1,2,3)))</f>
        <v>0</v>
      </c>
      <c r="T475" s="1">
        <f>IF(AND(H475&lt;&gt;1,H475&lt;&gt;2,H475&lt;&gt;3,H475&lt;&gt;4,H475&lt;&gt;5),1,0)</f>
        <v>1</v>
      </c>
    </row>
    <row r="476" spans="1:20" ht="3" customHeight="1"/>
    <row r="477" spans="1:20" s="20" customFormat="1" ht="18" customHeight="1" thickBot="1">
      <c r="A477" s="109" t="s">
        <v>1206</v>
      </c>
      <c r="B477" s="106" t="s">
        <v>3437</v>
      </c>
      <c r="C477" s="106"/>
      <c r="D477" s="106"/>
      <c r="E477" s="106"/>
      <c r="F477" s="106"/>
      <c r="G477" s="106"/>
      <c r="H477" s="106"/>
      <c r="I477" s="106"/>
      <c r="J477" s="106"/>
      <c r="T477" s="1" t="s">
        <v>738</v>
      </c>
    </row>
    <row r="478" spans="1:20" ht="34.5" customHeight="1">
      <c r="B478" s="252" t="s">
        <v>1153</v>
      </c>
      <c r="C478" s="283"/>
      <c r="D478" s="244" t="s">
        <v>3439</v>
      </c>
      <c r="E478" s="245"/>
      <c r="F478" s="246"/>
      <c r="G478" s="116" t="s">
        <v>3438</v>
      </c>
      <c r="H478" s="149"/>
      <c r="L478" s="1">
        <f>IF(H418&lt;&gt;1,0,IF(H478="",1,IF(T478=1,2,3)))</f>
        <v>0</v>
      </c>
      <c r="T478" s="1">
        <f>IF(AND(H478&lt;&gt;1,H478&lt;&gt;2),1,0)</f>
        <v>1</v>
      </c>
    </row>
    <row r="479" spans="1:20" ht="23.1" customHeight="1">
      <c r="B479" s="242" t="s">
        <v>2480</v>
      </c>
      <c r="C479" s="243"/>
      <c r="D479" s="244" t="s">
        <v>3439</v>
      </c>
      <c r="E479" s="245"/>
      <c r="F479" s="246"/>
      <c r="G479" s="116" t="s">
        <v>3438</v>
      </c>
      <c r="H479" s="150"/>
      <c r="L479" s="1">
        <f>IF(H418&lt;&gt;1,0,IF(H479="",1,IF(T479=1,2,3)))</f>
        <v>0</v>
      </c>
      <c r="T479" s="1">
        <f>IF(AND(H479&lt;&gt;1,H479&lt;&gt;2),1,0)</f>
        <v>1</v>
      </c>
    </row>
    <row r="480" spans="1:20" ht="23.1" customHeight="1" thickBot="1">
      <c r="B480" s="242" t="s">
        <v>1154</v>
      </c>
      <c r="C480" s="243"/>
      <c r="D480" s="244" t="s">
        <v>3439</v>
      </c>
      <c r="E480" s="245"/>
      <c r="F480" s="246"/>
      <c r="G480" s="116" t="s">
        <v>3438</v>
      </c>
      <c r="H480" s="151"/>
      <c r="L480" s="1">
        <f>IF(H418&lt;&gt;1,0,IF(H480="",1,IF(T480=1,2,3)))</f>
        <v>0</v>
      </c>
      <c r="T480" s="1">
        <f>IF(AND(H480&lt;&gt;1,H480&lt;&gt;2),1,0)</f>
        <v>1</v>
      </c>
    </row>
    <row r="481" spans="1:20" ht="8.25" customHeight="1"/>
    <row r="482" spans="1:20" s="20" customFormat="1" ht="21" customHeight="1">
      <c r="A482" s="109" t="s">
        <v>1207</v>
      </c>
      <c r="B482" s="106" t="s">
        <v>1173</v>
      </c>
      <c r="C482" s="106"/>
      <c r="D482" s="106"/>
      <c r="E482" s="106"/>
      <c r="F482" s="106"/>
      <c r="G482" s="106"/>
      <c r="H482" s="106"/>
      <c r="I482" s="106"/>
      <c r="J482" s="106"/>
    </row>
    <row r="483" spans="1:20" ht="16.5" customHeight="1">
      <c r="A483" s="117"/>
      <c r="B483" s="118" t="s">
        <v>1171</v>
      </c>
    </row>
    <row r="484" spans="1:20" ht="16.5" customHeight="1" thickBot="1">
      <c r="A484" s="117"/>
      <c r="B484" s="118" t="s">
        <v>1172</v>
      </c>
      <c r="T484" s="1" t="s">
        <v>738</v>
      </c>
    </row>
    <row r="485" spans="1:20" ht="23.1" customHeight="1" thickBot="1">
      <c r="B485" s="103" t="s">
        <v>1155</v>
      </c>
      <c r="H485" s="145"/>
      <c r="L485" s="1">
        <f>IF(H418&lt;&gt;1,0,IF(H485="",1,IF(T485=1,2,3)))</f>
        <v>0</v>
      </c>
      <c r="T485" s="1">
        <f>IF(AND(H485&lt;&gt;1,H485&lt;&gt;2,H485&lt;&gt;3),1,0)</f>
        <v>1</v>
      </c>
    </row>
    <row r="486" spans="1:20" ht="3" customHeight="1"/>
    <row r="487" spans="1:20" ht="16.5" customHeight="1" thickBot="1">
      <c r="A487" s="117"/>
      <c r="B487" s="118" t="s">
        <v>1174</v>
      </c>
      <c r="T487" s="1" t="s">
        <v>738</v>
      </c>
    </row>
    <row r="488" spans="1:20" ht="23.1" customHeight="1">
      <c r="B488" s="119" t="s">
        <v>3440</v>
      </c>
      <c r="C488" s="244" t="s">
        <v>3444</v>
      </c>
      <c r="D488" s="245"/>
      <c r="E488" s="245"/>
      <c r="F488" s="246"/>
      <c r="G488" s="116" t="s">
        <v>3438</v>
      </c>
      <c r="H488" s="149"/>
      <c r="L488" s="1">
        <f>IF(H418&lt;&gt;1,0,IF(H488="",1,IF(T488=1,2,3)))</f>
        <v>0</v>
      </c>
      <c r="T488" s="1">
        <f>IF(AND(H488&lt;&gt;1,H488&lt;&gt;2,H488&lt;&gt;3),1,0)</f>
        <v>1</v>
      </c>
    </row>
    <row r="489" spans="1:20" ht="23.1" customHeight="1">
      <c r="B489" s="119" t="s">
        <v>3441</v>
      </c>
      <c r="C489" s="244" t="s">
        <v>3444</v>
      </c>
      <c r="D489" s="245"/>
      <c r="E489" s="245"/>
      <c r="F489" s="246"/>
      <c r="G489" s="116" t="s">
        <v>3438</v>
      </c>
      <c r="H489" s="150"/>
      <c r="L489" s="1">
        <f>IF(H418&lt;&gt;1,0,IF(H489="",1,IF(T489=1,2,3)))</f>
        <v>0</v>
      </c>
      <c r="T489" s="1">
        <f t="shared" ref="T489:T496" si="32">IF(AND(H489&lt;&gt;1,H489&lt;&gt;2,H489&lt;&gt;3),1,0)</f>
        <v>1</v>
      </c>
    </row>
    <row r="490" spans="1:20" ht="23.1" customHeight="1">
      <c r="B490" s="120" t="s">
        <v>3442</v>
      </c>
      <c r="C490" s="244" t="s">
        <v>3444</v>
      </c>
      <c r="D490" s="245"/>
      <c r="E490" s="245"/>
      <c r="F490" s="246"/>
      <c r="G490" s="116" t="s">
        <v>3438</v>
      </c>
      <c r="H490" s="150"/>
      <c r="L490" s="1">
        <f>IF(H418&lt;&gt;1,0,IF(H490="",1,IF(T490=1,2,3)))</f>
        <v>0</v>
      </c>
      <c r="T490" s="1">
        <f t="shared" si="32"/>
        <v>1</v>
      </c>
    </row>
    <row r="491" spans="1:20" ht="23.1" customHeight="1">
      <c r="B491" s="120" t="s">
        <v>3443</v>
      </c>
      <c r="C491" s="244" t="s">
        <v>3444</v>
      </c>
      <c r="D491" s="245"/>
      <c r="E491" s="245"/>
      <c r="F491" s="246"/>
      <c r="G491" s="116" t="s">
        <v>3438</v>
      </c>
      <c r="H491" s="150"/>
      <c r="L491" s="1">
        <f>IF(H418&lt;&gt;1,0,IF(H491="",1,IF(T491=1,2,3)))</f>
        <v>0</v>
      </c>
      <c r="T491" s="1">
        <f t="shared" si="32"/>
        <v>1</v>
      </c>
    </row>
    <row r="492" spans="1:20" ht="23.1" customHeight="1">
      <c r="B492" s="120" t="s">
        <v>1175</v>
      </c>
      <c r="C492" s="244" t="s">
        <v>3444</v>
      </c>
      <c r="D492" s="245"/>
      <c r="E492" s="245"/>
      <c r="F492" s="246"/>
      <c r="G492" s="116" t="s">
        <v>3438</v>
      </c>
      <c r="H492" s="150"/>
      <c r="L492" s="1">
        <f>IF(H418&lt;&gt;1,0,IF(H492="",1,IF(T492=1,2,3)))</f>
        <v>0</v>
      </c>
      <c r="T492" s="1">
        <f t="shared" si="32"/>
        <v>1</v>
      </c>
    </row>
    <row r="493" spans="1:20" ht="23.1" customHeight="1">
      <c r="B493" s="120" t="s">
        <v>1176</v>
      </c>
      <c r="C493" s="244" t="s">
        <v>3444</v>
      </c>
      <c r="D493" s="245"/>
      <c r="E493" s="245"/>
      <c r="F493" s="246"/>
      <c r="G493" s="116" t="s">
        <v>3438</v>
      </c>
      <c r="H493" s="150"/>
      <c r="L493" s="1">
        <f>IF(H418&lt;&gt;1,0,IF(H493="",1,IF(T493=1,2,3)))</f>
        <v>0</v>
      </c>
      <c r="T493" s="1">
        <f t="shared" si="32"/>
        <v>1</v>
      </c>
    </row>
    <row r="494" spans="1:20" ht="23.1" customHeight="1">
      <c r="B494" s="120" t="s">
        <v>1177</v>
      </c>
      <c r="C494" s="244" t="s">
        <v>3444</v>
      </c>
      <c r="D494" s="245"/>
      <c r="E494" s="245"/>
      <c r="F494" s="246"/>
      <c r="G494" s="116" t="s">
        <v>3438</v>
      </c>
      <c r="H494" s="150"/>
      <c r="L494" s="1">
        <f>IF(H418&lt;&gt;1,0,IF(H494="",1,IF(T494=1,2,3)))</f>
        <v>0</v>
      </c>
      <c r="T494" s="1">
        <f t="shared" si="32"/>
        <v>1</v>
      </c>
    </row>
    <row r="495" spans="1:20" ht="23.1" customHeight="1">
      <c r="B495" s="120" t="s">
        <v>1178</v>
      </c>
      <c r="C495" s="244" t="s">
        <v>3444</v>
      </c>
      <c r="D495" s="245"/>
      <c r="E495" s="245"/>
      <c r="F495" s="246"/>
      <c r="G495" s="116" t="s">
        <v>3438</v>
      </c>
      <c r="H495" s="150"/>
      <c r="L495" s="1">
        <f>IF(H418&lt;&gt;1,0,IF(H495="",1,IF(T495=1,2,3)))</f>
        <v>0</v>
      </c>
      <c r="T495" s="1">
        <f t="shared" si="32"/>
        <v>1</v>
      </c>
    </row>
    <row r="496" spans="1:20" ht="23.1" customHeight="1" thickBot="1">
      <c r="B496" s="121" t="s">
        <v>1179</v>
      </c>
      <c r="C496" s="244" t="s">
        <v>3444</v>
      </c>
      <c r="D496" s="245"/>
      <c r="E496" s="245"/>
      <c r="F496" s="246"/>
      <c r="G496" s="116" t="s">
        <v>3438</v>
      </c>
      <c r="H496" s="151"/>
      <c r="L496" s="1">
        <f>IF(H418&lt;&gt;1,0,IF(H496="",1,IF(T496=1,2,3)))</f>
        <v>0</v>
      </c>
      <c r="T496" s="1">
        <f t="shared" si="32"/>
        <v>1</v>
      </c>
    </row>
    <row r="498" spans="1:20" s="20" customFormat="1" ht="14.25" thickBot="1">
      <c r="A498" s="109" t="s">
        <v>1208</v>
      </c>
      <c r="B498" s="106" t="s">
        <v>1180</v>
      </c>
      <c r="C498" s="106"/>
      <c r="D498" s="106"/>
      <c r="E498" s="106"/>
      <c r="F498" s="106"/>
      <c r="G498" s="106"/>
      <c r="H498" s="106"/>
      <c r="I498" s="106"/>
      <c r="J498" s="106"/>
      <c r="T498" s="1" t="s">
        <v>738</v>
      </c>
    </row>
    <row r="499" spans="1:20" ht="21.75" customHeight="1" thickBot="1">
      <c r="B499" s="103" t="s">
        <v>3445</v>
      </c>
      <c r="H499" s="145"/>
      <c r="L499" s="1">
        <f>IF(H418&lt;&gt;1,0,IF(H499="",1,IF(T499=1,2,3)))</f>
        <v>0</v>
      </c>
      <c r="T499" s="1">
        <f>IF(AND(H499&lt;&gt;1,H499&lt;&gt;2,H499&lt;&gt;3),1,0)</f>
        <v>1</v>
      </c>
    </row>
    <row r="500" spans="1:20" s="22" customFormat="1" ht="15.75" hidden="1" customHeight="1">
      <c r="A500" s="37"/>
      <c r="B500" s="38"/>
      <c r="C500" s="38"/>
      <c r="D500" s="37"/>
      <c r="E500" s="23"/>
      <c r="F500" s="23"/>
      <c r="G500" s="23"/>
      <c r="H500" s="23"/>
      <c r="I500" s="39"/>
      <c r="J500" s="39"/>
    </row>
    <row r="501" spans="1:20" s="22" customFormat="1" ht="15.75" hidden="1" customHeight="1">
      <c r="A501" s="37"/>
      <c r="B501" s="38"/>
      <c r="C501" s="38"/>
      <c r="D501" s="37"/>
      <c r="E501" s="23"/>
      <c r="F501" s="23"/>
      <c r="G501" s="23"/>
      <c r="H501" s="23"/>
      <c r="I501" s="39"/>
      <c r="J501" s="39"/>
    </row>
    <row r="502" spans="1:20" s="22" customFormat="1" ht="15.75" hidden="1" customHeight="1">
      <c r="A502" s="37"/>
      <c r="B502" s="38"/>
      <c r="C502" s="38"/>
      <c r="D502" s="37"/>
      <c r="E502" s="23"/>
      <c r="F502" s="23"/>
      <c r="G502" s="23"/>
      <c r="H502" s="23"/>
      <c r="I502" s="39"/>
      <c r="J502" s="39"/>
    </row>
    <row r="503" spans="1:20" s="22" customFormat="1" ht="15.75" hidden="1" customHeight="1">
      <c r="A503" s="37"/>
      <c r="B503" s="38"/>
      <c r="C503" s="38"/>
      <c r="D503" s="37"/>
      <c r="E503" s="23"/>
      <c r="F503" s="23"/>
      <c r="G503" s="23"/>
      <c r="H503" s="23"/>
      <c r="I503" s="39"/>
      <c r="J503" s="39"/>
    </row>
    <row r="504" spans="1:20" s="22" customFormat="1" ht="15.75" hidden="1" customHeight="1">
      <c r="A504" s="37"/>
      <c r="B504" s="38"/>
      <c r="C504" s="38"/>
      <c r="D504" s="37"/>
      <c r="E504" s="23"/>
      <c r="F504" s="23"/>
      <c r="G504" s="23"/>
      <c r="H504" s="23"/>
      <c r="I504" s="39"/>
      <c r="J504" s="39"/>
    </row>
    <row r="505" spans="1:20" s="22" customFormat="1" ht="15.75" hidden="1" customHeight="1">
      <c r="A505" s="37"/>
      <c r="B505" s="38"/>
      <c r="C505" s="38"/>
      <c r="D505" s="37"/>
      <c r="E505" s="23"/>
      <c r="F505" s="23"/>
      <c r="G505" s="23"/>
      <c r="H505" s="23"/>
      <c r="I505" s="39"/>
      <c r="J505" s="39"/>
    </row>
    <row r="506" spans="1:20" s="22" customFormat="1" ht="15.75" hidden="1" customHeight="1">
      <c r="A506" s="37"/>
      <c r="B506" s="38"/>
      <c r="C506" s="38"/>
      <c r="D506" s="37"/>
      <c r="E506" s="23"/>
      <c r="F506" s="23"/>
      <c r="G506" s="23"/>
      <c r="H506" s="23"/>
      <c r="I506" s="39"/>
      <c r="J506" s="39"/>
    </row>
    <row r="507" spans="1:20" s="22" customFormat="1" ht="15.75" hidden="1" customHeight="1">
      <c r="A507" s="37"/>
      <c r="B507" s="38"/>
      <c r="C507" s="38"/>
      <c r="D507" s="37"/>
      <c r="E507" s="23"/>
      <c r="F507" s="23"/>
      <c r="G507" s="23"/>
      <c r="H507" s="23"/>
      <c r="I507" s="39"/>
      <c r="J507" s="39"/>
    </row>
    <row r="508" spans="1:20" s="22" customFormat="1" ht="15.75" hidden="1" customHeight="1">
      <c r="A508" s="37"/>
      <c r="B508" s="38"/>
      <c r="C508" s="38"/>
      <c r="D508" s="37"/>
      <c r="E508" s="23"/>
      <c r="F508" s="23"/>
      <c r="G508" s="23"/>
      <c r="H508" s="23"/>
      <c r="I508" s="39"/>
      <c r="J508" s="39"/>
    </row>
    <row r="509" spans="1:20" s="22" customFormat="1" ht="15.75" hidden="1" customHeight="1">
      <c r="A509" s="37"/>
      <c r="B509" s="38"/>
      <c r="C509" s="38"/>
      <c r="D509" s="37"/>
      <c r="E509" s="23"/>
      <c r="F509" s="23"/>
      <c r="G509" s="23"/>
      <c r="H509" s="23"/>
      <c r="I509" s="39"/>
      <c r="J509" s="39"/>
    </row>
    <row r="510" spans="1:20" s="22" customFormat="1" ht="15.75" customHeight="1">
      <c r="A510" s="37"/>
      <c r="B510" s="38"/>
      <c r="C510" s="38"/>
      <c r="D510" s="37"/>
      <c r="E510" s="23"/>
      <c r="F510" s="23"/>
      <c r="G510" s="23"/>
      <c r="H510" s="23"/>
      <c r="I510" s="39"/>
      <c r="J510" s="39"/>
    </row>
    <row r="511" spans="1:20" s="22" customFormat="1" ht="15.75" customHeight="1">
      <c r="A511" s="37" t="str">
        <f>IF($C$29="","","　　（"&amp;$C$29&amp;"）")</f>
        <v/>
      </c>
      <c r="B511" s="38"/>
      <c r="C511" s="38"/>
      <c r="D511" s="37"/>
      <c r="E511" s="23"/>
      <c r="F511" s="23"/>
      <c r="G511" s="23"/>
      <c r="H511" s="23"/>
      <c r="I511" s="326" t="str">
        <f>"（"&amp;L415+1&amp;"ページ）"</f>
        <v>（11ページ）</v>
      </c>
      <c r="J511" s="326"/>
    </row>
    <row r="512" spans="1:20" ht="30" customHeight="1">
      <c r="C512" s="232" t="s">
        <v>3504</v>
      </c>
      <c r="D512" s="240"/>
      <c r="E512" s="240"/>
      <c r="F512" s="240"/>
      <c r="G512" s="240"/>
      <c r="H512" s="240"/>
      <c r="I512" s="240"/>
      <c r="J512" s="241"/>
      <c r="L512" s="1">
        <v>12</v>
      </c>
    </row>
    <row r="513" spans="1:20" ht="22.5" customHeight="1">
      <c r="A513" s="284" t="str">
        <f>"臨時・非常勤等職員のうち「"&amp;L513&amp;"」の労働条件についてお聞きします。"</f>
        <v>臨時・非常勤等職員のうち「看護師（准看護師除く）」の労働条件についてお聞きします。</v>
      </c>
      <c r="B513" s="284"/>
      <c r="C513" s="284"/>
      <c r="D513" s="284"/>
      <c r="E513" s="284"/>
      <c r="F513" s="284"/>
      <c r="G513" s="284"/>
      <c r="H513" s="284"/>
      <c r="L513" s="1" t="str">
        <f>SUBSTITUTE(C512,LEFT(C512,2),"")</f>
        <v>看護師（准看護師除く）</v>
      </c>
    </row>
    <row r="514" spans="1:20" s="20" customFormat="1" ht="15.75" customHeight="1" thickBot="1">
      <c r="A514" s="109" t="s">
        <v>1199</v>
      </c>
      <c r="B514" s="106" t="str">
        <f>"週の勤務時間が２０時間以上の臨時・非常勤等職員（"&amp;L513&amp;"）はいますか。"</f>
        <v>週の勤務時間が２０時間以上の臨時・非常勤等職員（看護師（准看護師除く））はいますか。</v>
      </c>
      <c r="C514" s="106"/>
      <c r="D514" s="106"/>
      <c r="E514" s="106"/>
      <c r="F514" s="106"/>
      <c r="G514" s="106"/>
      <c r="H514" s="106"/>
      <c r="I514" s="106"/>
      <c r="J514" s="106"/>
      <c r="T514" s="1" t="s">
        <v>738</v>
      </c>
    </row>
    <row r="515" spans="1:20" ht="23.1" customHeight="1" thickBot="1">
      <c r="B515" s="103" t="str">
        <f>"１．いる　　　２．いない　（→"&amp;L512+2&amp;"ページ："&amp;B609&amp;"へ）"</f>
        <v>１．いる　　　２．いない　（→14ページ：ｅ．ケースワーカー（生活保護業務）へ）</v>
      </c>
      <c r="H515" s="145"/>
      <c r="L515" s="1">
        <f>IF(H515="",1,IF(T515=1,2,3))</f>
        <v>1</v>
      </c>
      <c r="T515" s="1">
        <f>IF(AND(H515&lt;&gt;1,H515&lt;&gt;2),1,0)</f>
        <v>1</v>
      </c>
    </row>
    <row r="516" spans="1:20" ht="8.25" customHeight="1"/>
    <row r="517" spans="1:20" ht="23.25" customHeight="1">
      <c r="B517" s="247" t="s">
        <v>2464</v>
      </c>
      <c r="C517" s="248"/>
      <c r="D517" s="248"/>
      <c r="E517" s="248"/>
      <c r="F517" s="248"/>
      <c r="G517" s="248"/>
      <c r="H517" s="249"/>
    </row>
    <row r="518" spans="1:20" s="20" customFormat="1" ht="35.25" customHeight="1" thickBot="1">
      <c r="A518" s="109" t="s">
        <v>1200</v>
      </c>
      <c r="B518" s="259" t="s">
        <v>3462</v>
      </c>
      <c r="C518" s="260"/>
      <c r="D518" s="260"/>
      <c r="E518" s="260"/>
      <c r="F518" s="260"/>
      <c r="G518" s="260"/>
      <c r="H518" s="260"/>
      <c r="I518" s="260"/>
      <c r="J518" s="260"/>
      <c r="T518" s="1" t="s">
        <v>738</v>
      </c>
    </row>
    <row r="519" spans="1:20" ht="21.95" customHeight="1" thickBot="1">
      <c r="B519" s="103" t="s">
        <v>2477</v>
      </c>
      <c r="H519" s="145"/>
      <c r="L519" s="1">
        <f>IF(H515&lt;&gt;1,0,IF(H519="",1,IF(T519=1,2,3)))</f>
        <v>0</v>
      </c>
      <c r="T519" s="1">
        <f>IF(AND(H519&lt;&gt;1,H519&lt;&gt;2,H519&lt;&gt;3),1,0)</f>
        <v>1</v>
      </c>
    </row>
    <row r="520" spans="1:20" ht="4.5" customHeight="1">
      <c r="B520" s="110"/>
    </row>
    <row r="521" spans="1:20" ht="23.25" customHeight="1">
      <c r="B521" s="247" t="s">
        <v>2478</v>
      </c>
      <c r="C521" s="248"/>
      <c r="D521" s="248"/>
      <c r="E521" s="248"/>
      <c r="F521" s="248"/>
      <c r="G521" s="248"/>
      <c r="H521" s="249"/>
    </row>
    <row r="522" spans="1:20" s="20" customFormat="1" ht="35.25" customHeight="1">
      <c r="A522" s="109" t="s">
        <v>1201</v>
      </c>
      <c r="B522" s="259" t="s">
        <v>3463</v>
      </c>
      <c r="C522" s="285"/>
      <c r="D522" s="285"/>
      <c r="E522" s="285"/>
      <c r="F522" s="285"/>
      <c r="G522" s="285"/>
      <c r="H522" s="285"/>
      <c r="I522" s="285"/>
      <c r="J522" s="285"/>
    </row>
    <row r="523" spans="1:20" ht="12" customHeight="1">
      <c r="B523" s="91" t="s">
        <v>3452</v>
      </c>
    </row>
    <row r="524" spans="1:20" ht="12" customHeight="1">
      <c r="B524" s="91" t="s">
        <v>3489</v>
      </c>
    </row>
    <row r="525" spans="1:20" ht="12" customHeight="1">
      <c r="B525" s="91" t="s">
        <v>3490</v>
      </c>
    </row>
    <row r="526" spans="1:20" ht="12" customHeight="1">
      <c r="B526" s="91" t="s">
        <v>3491</v>
      </c>
    </row>
    <row r="527" spans="1:20" ht="12" customHeight="1">
      <c r="B527" s="91" t="s">
        <v>3492</v>
      </c>
    </row>
    <row r="528" spans="1:20" ht="12" customHeight="1" thickBot="1">
      <c r="B528" s="91" t="s">
        <v>3493</v>
      </c>
      <c r="T528" s="1" t="s">
        <v>738</v>
      </c>
    </row>
    <row r="529" spans="1:21" ht="23.1" customHeight="1" thickBot="1">
      <c r="B529" s="104" t="s">
        <v>3494</v>
      </c>
      <c r="H529" s="145"/>
      <c r="L529" s="1">
        <f>IF(H515&lt;&gt;1,0,IF(H529="",1,IF(T529=1,2,3)))</f>
        <v>0</v>
      </c>
      <c r="T529" s="221">
        <f>IF(AND(H529&lt;&gt;1,H529&lt;&gt;2,H529&lt;&gt;3,H529&lt;&gt;4,H529&lt;&gt;5,H529&lt;&gt;6,H529&lt;&gt;7),1,0)</f>
        <v>1</v>
      </c>
    </row>
    <row r="530" spans="1:21" ht="4.5" customHeight="1">
      <c r="B530" s="110"/>
    </row>
    <row r="531" spans="1:21" s="20" customFormat="1" ht="12">
      <c r="A531" s="109" t="s">
        <v>1202</v>
      </c>
      <c r="B531" s="106" t="s">
        <v>2465</v>
      </c>
      <c r="C531" s="106"/>
      <c r="D531" s="106"/>
      <c r="E531" s="106"/>
      <c r="F531" s="106"/>
      <c r="G531" s="106"/>
      <c r="H531" s="106"/>
      <c r="I531" s="106"/>
      <c r="J531" s="106"/>
    </row>
    <row r="532" spans="1:21" s="20" customFormat="1" ht="16.5" customHeight="1" thickBot="1">
      <c r="A532" s="109"/>
      <c r="B532" s="106" t="s">
        <v>2467</v>
      </c>
      <c r="C532" s="106"/>
      <c r="D532" s="106"/>
      <c r="E532" s="106"/>
      <c r="F532" s="106"/>
      <c r="G532" s="106"/>
      <c r="H532" s="106"/>
      <c r="I532" s="106"/>
      <c r="J532" s="106"/>
      <c r="T532" s="1" t="s">
        <v>738</v>
      </c>
    </row>
    <row r="533" spans="1:21" ht="21.95" customHeight="1" thickBot="1">
      <c r="B533" s="103" t="s">
        <v>2466</v>
      </c>
      <c r="H533" s="145"/>
      <c r="L533" s="1">
        <f>IF(H515&lt;&gt;1,0,IF(H533="",1,IF(T533=1,2,3)))</f>
        <v>0</v>
      </c>
      <c r="T533" s="1">
        <f>IF(AND(H533&lt;&gt;1,H533&lt;&gt;2,H533&lt;&gt;3),1,0)</f>
        <v>1</v>
      </c>
    </row>
    <row r="534" spans="1:21" ht="3" customHeight="1"/>
    <row r="535" spans="1:21" s="20" customFormat="1" ht="16.5" customHeight="1">
      <c r="A535" s="109"/>
      <c r="B535" s="106" t="s">
        <v>2468</v>
      </c>
      <c r="C535" s="106"/>
      <c r="D535" s="106"/>
      <c r="E535" s="106"/>
      <c r="F535" s="106"/>
      <c r="G535" s="106"/>
      <c r="H535" s="106"/>
      <c r="I535" s="106"/>
      <c r="J535" s="106"/>
    </row>
    <row r="536" spans="1:21" s="20" customFormat="1" ht="16.5" customHeight="1">
      <c r="A536" s="106"/>
      <c r="B536" s="106" t="s">
        <v>2469</v>
      </c>
      <c r="C536" s="106"/>
      <c r="D536" s="106"/>
      <c r="E536" s="106" t="s">
        <v>2470</v>
      </c>
      <c r="F536" s="106"/>
      <c r="G536" s="106"/>
      <c r="H536" s="106"/>
      <c r="I536" s="106"/>
      <c r="J536" s="106"/>
    </row>
    <row r="537" spans="1:21" ht="4.5" customHeight="1"/>
    <row r="538" spans="1:21" ht="111" customHeight="1" thickBot="1">
      <c r="B538" s="250" t="s">
        <v>2490</v>
      </c>
      <c r="C538" s="250"/>
      <c r="D538" s="106"/>
      <c r="E538" s="250" t="s">
        <v>1169</v>
      </c>
      <c r="F538" s="250"/>
      <c r="G538" s="250"/>
      <c r="H538" s="250"/>
      <c r="T538" s="1" t="s">
        <v>738</v>
      </c>
      <c r="U538" s="1" t="s">
        <v>738</v>
      </c>
    </row>
    <row r="539" spans="1:21" ht="21.95" customHeight="1" thickBot="1">
      <c r="B539" s="26" t="s">
        <v>1157</v>
      </c>
      <c r="C539" s="145"/>
      <c r="G539" s="26" t="s">
        <v>1158</v>
      </c>
      <c r="H539" s="145"/>
      <c r="L539" s="1">
        <f>IF(H515&lt;&gt;1,0,IF(H533=3,0,IF(C539="",1,IF(T539=1,2,3))))</f>
        <v>0</v>
      </c>
      <c r="M539" s="1">
        <f>IF(H515&lt;&gt;1,0,IF(OR(H533=1,H533=2),0,IF(H539="",1,IF(U539=1,2,3))))</f>
        <v>0</v>
      </c>
      <c r="T539" s="1">
        <f>IF(AND(C539&lt;&gt;1,C539&lt;&gt;2,C539&lt;&gt;3,C539&lt;&gt;4,C539&lt;&gt;5,C539&lt;&gt;6,C539&lt;&gt;7,C539&lt;&gt;8),1,0)</f>
        <v>1</v>
      </c>
      <c r="U539" s="1">
        <f>IF(AND(H539&lt;&gt;1,H539&lt;&gt;2,H539&lt;&gt;3,H539&lt;&gt;4,H539&lt;&gt;5,H539&lt;&gt;6,H539&lt;&gt;7,H539&lt;&gt;8,H539&lt;&gt;9),1,0)</f>
        <v>1</v>
      </c>
    </row>
    <row r="540" spans="1:21" ht="4.5" customHeight="1">
      <c r="B540" s="111"/>
      <c r="C540" s="112"/>
      <c r="G540" s="111"/>
      <c r="H540" s="112"/>
    </row>
    <row r="541" spans="1:21" s="20" customFormat="1" ht="16.5" customHeight="1" thickBot="1">
      <c r="A541" s="109"/>
      <c r="B541" s="106" t="s">
        <v>722</v>
      </c>
      <c r="C541" s="113"/>
      <c r="D541" s="113"/>
      <c r="E541" s="113"/>
      <c r="F541" s="113"/>
      <c r="G541" s="113"/>
      <c r="H541" s="113"/>
      <c r="I541" s="106"/>
      <c r="J541" s="106"/>
      <c r="T541" s="1" t="s">
        <v>738</v>
      </c>
    </row>
    <row r="542" spans="1:21" s="20" customFormat="1" ht="21.75" customHeight="1" thickBot="1">
      <c r="A542" s="106"/>
      <c r="B542" s="103" t="s">
        <v>1170</v>
      </c>
      <c r="C542" s="106"/>
      <c r="D542" s="106"/>
      <c r="E542" s="106"/>
      <c r="F542" s="106"/>
      <c r="G542" s="106"/>
      <c r="H542" s="145"/>
      <c r="I542" s="106"/>
      <c r="J542" s="106"/>
      <c r="L542" s="1">
        <f>IF(H515&lt;&gt;1,0,IF(H542="",1,IF(T542=1,2,3)))</f>
        <v>0</v>
      </c>
      <c r="T542" s="1">
        <f>IF(AND(H542&lt;&gt;1,H542&lt;&gt;2),1,0)</f>
        <v>1</v>
      </c>
    </row>
    <row r="543" spans="1:21" ht="3" customHeight="1">
      <c r="B543" s="111"/>
      <c r="C543" s="27"/>
      <c r="G543" s="111"/>
      <c r="H543" s="112"/>
    </row>
    <row r="544" spans="1:21" s="20" customFormat="1" ht="16.5" customHeight="1">
      <c r="A544" s="109"/>
      <c r="B544" s="106" t="s">
        <v>3464</v>
      </c>
      <c r="C544" s="106"/>
      <c r="D544" s="106"/>
      <c r="E544" s="106"/>
      <c r="F544" s="106"/>
      <c r="G544" s="106"/>
      <c r="H544" s="106"/>
      <c r="I544" s="106"/>
      <c r="J544" s="106"/>
    </row>
    <row r="545" spans="1:21" s="20" customFormat="1" ht="16.5" customHeight="1">
      <c r="A545" s="106"/>
      <c r="B545" s="106" t="s">
        <v>2469</v>
      </c>
      <c r="C545" s="106"/>
      <c r="D545" s="106"/>
      <c r="E545" s="106" t="s">
        <v>2470</v>
      </c>
      <c r="F545" s="106"/>
      <c r="G545" s="106"/>
      <c r="H545" s="106"/>
      <c r="I545" s="106"/>
      <c r="J545" s="106"/>
    </row>
    <row r="546" spans="1:21" ht="3" customHeight="1"/>
    <row r="547" spans="1:21" ht="109.5" customHeight="1" thickBot="1">
      <c r="B547" s="250" t="s">
        <v>2490</v>
      </c>
      <c r="C547" s="250"/>
      <c r="D547" s="106"/>
      <c r="E547" s="250" t="s">
        <v>1169</v>
      </c>
      <c r="F547" s="250"/>
      <c r="G547" s="250"/>
      <c r="H547" s="250"/>
      <c r="T547" s="1" t="s">
        <v>738</v>
      </c>
      <c r="U547" s="1" t="s">
        <v>738</v>
      </c>
    </row>
    <row r="548" spans="1:21" ht="21.75" customHeight="1" thickBot="1">
      <c r="B548" s="26" t="s">
        <v>1157</v>
      </c>
      <c r="C548" s="145"/>
      <c r="G548" s="26" t="s">
        <v>1158</v>
      </c>
      <c r="H548" s="145"/>
      <c r="L548" s="1">
        <f>IF(H515&lt;&gt;1,0,IF(H542&lt;&gt;1,0,IF(H533=3,0,IF(C548="",1,IF(T548=1,2,3)))))</f>
        <v>0</v>
      </c>
      <c r="M548" s="1">
        <f>IF(H515&lt;&gt;1,0,IF(H542&lt;&gt;1,0,IF(OR(H533=1,H533=2),0,IF(H548="",1,IF(U548=1,2,3)))))</f>
        <v>0</v>
      </c>
      <c r="T548" s="1">
        <f>IF(AND(C548&lt;&gt;1,C548&lt;&gt;2,C548&lt;&gt;3,C548&lt;&gt;4,C548&lt;&gt;5,C548&lt;&gt;6,C548&lt;&gt;7,C548&lt;&gt;8),1,0)</f>
        <v>1</v>
      </c>
      <c r="U548" s="1">
        <f>IF(AND(H548&lt;&gt;1,H548&lt;&gt;2,H548&lt;&gt;3,H548&lt;&gt;4,H548&lt;&gt;5,H548&lt;&gt;6,H548&lt;&gt;7,H548&lt;&gt;8,H548&lt;&gt;9),1,0)</f>
        <v>1</v>
      </c>
    </row>
    <row r="549" spans="1:21" s="22" customFormat="1" ht="15.75" customHeight="1">
      <c r="A549" s="37" t="str">
        <f>IF($C$29="","","　　（"&amp;$C$29&amp;"）")</f>
        <v/>
      </c>
      <c r="B549" s="38"/>
      <c r="C549" s="38"/>
      <c r="D549" s="37"/>
      <c r="E549" s="23"/>
      <c r="F549" s="23"/>
      <c r="G549" s="23"/>
      <c r="H549" s="23"/>
      <c r="I549" s="326" t="str">
        <f>"（"&amp;L512&amp;"ページ）"</f>
        <v>（12ページ）</v>
      </c>
      <c r="J549" s="326"/>
    </row>
    <row r="550" spans="1:21" ht="27.75" customHeight="1">
      <c r="C550" s="232" t="str">
        <f>C512&amp;"（続き）"</f>
        <v>ｄ．看護師（准看護師除く）（続き）</v>
      </c>
      <c r="D550" s="240"/>
      <c r="E550" s="240"/>
      <c r="F550" s="240"/>
      <c r="G550" s="240"/>
      <c r="H550" s="240"/>
      <c r="I550" s="240"/>
      <c r="J550" s="241"/>
    </row>
    <row r="551" spans="1:21" s="20" customFormat="1" ht="16.5" customHeight="1">
      <c r="A551" s="109" t="s">
        <v>1203</v>
      </c>
      <c r="B551" s="106" t="s">
        <v>712</v>
      </c>
      <c r="C551" s="106"/>
      <c r="D551" s="106"/>
      <c r="E551" s="106"/>
      <c r="F551" s="106"/>
      <c r="G551" s="106"/>
      <c r="H551" s="106"/>
      <c r="I551" s="106"/>
      <c r="J551" s="106"/>
    </row>
    <row r="552" spans="1:21">
      <c r="B552" s="91" t="s">
        <v>1159</v>
      </c>
      <c r="C552" s="91" t="s">
        <v>1163</v>
      </c>
      <c r="D552" s="106"/>
    </row>
    <row r="553" spans="1:21">
      <c r="B553" s="91" t="s">
        <v>1160</v>
      </c>
      <c r="C553" s="91" t="s">
        <v>1164</v>
      </c>
      <c r="D553" s="106"/>
    </row>
    <row r="554" spans="1:21" ht="14.25" thickBot="1">
      <c r="B554" s="91" t="s">
        <v>1161</v>
      </c>
      <c r="C554" s="104" t="s">
        <v>1165</v>
      </c>
      <c r="D554" s="106"/>
      <c r="T554" s="1" t="s">
        <v>738</v>
      </c>
    </row>
    <row r="555" spans="1:21" ht="23.1" customHeight="1" thickBot="1">
      <c r="B555" s="104" t="s">
        <v>1162</v>
      </c>
      <c r="C555" s="104" t="s">
        <v>2479</v>
      </c>
      <c r="D555" s="106"/>
      <c r="H555" s="145"/>
      <c r="L555" s="1">
        <f>IF(H515&lt;&gt;1,0,IF(H555="",1,IF(T555=1,2,3)))</f>
        <v>0</v>
      </c>
      <c r="T555" s="1">
        <f>IF(AND(H555&lt;&gt;1,H555&lt;&gt;2,H555&lt;&gt;3,H555&lt;&gt;4,H555&lt;&gt;5,H555&lt;&gt;6,H555&lt;&gt;7,H555&lt;&gt;8),1,0)</f>
        <v>1</v>
      </c>
    </row>
    <row r="556" spans="1:21" ht="9.75" customHeight="1">
      <c r="B556" s="105"/>
      <c r="C556" s="114"/>
      <c r="H556" s="27"/>
    </row>
    <row r="557" spans="1:21" ht="9.75" hidden="1" customHeight="1">
      <c r="B557" s="105"/>
      <c r="C557" s="114"/>
      <c r="H557" s="27"/>
    </row>
    <row r="558" spans="1:21" ht="9.75" hidden="1" customHeight="1">
      <c r="B558" s="105"/>
      <c r="C558" s="114"/>
      <c r="H558" s="27"/>
    </row>
    <row r="559" spans="1:21" ht="9.75" hidden="1" customHeight="1">
      <c r="B559" s="105"/>
      <c r="C559" s="114"/>
      <c r="H559" s="27"/>
    </row>
    <row r="560" spans="1:21" ht="9.75" hidden="1" customHeight="1">
      <c r="B560" s="105"/>
      <c r="C560" s="114"/>
      <c r="H560" s="27"/>
    </row>
    <row r="561" spans="1:20" ht="9.75" hidden="1" customHeight="1">
      <c r="B561" s="105"/>
      <c r="C561" s="114"/>
      <c r="H561" s="27"/>
    </row>
    <row r="562" spans="1:20" s="20" customFormat="1" ht="16.5" customHeight="1">
      <c r="A562" s="109" t="s">
        <v>1204</v>
      </c>
      <c r="B562" s="106" t="s">
        <v>3465</v>
      </c>
      <c r="C562" s="106"/>
      <c r="D562" s="106"/>
      <c r="E562" s="106"/>
      <c r="F562" s="106"/>
      <c r="G562" s="106"/>
      <c r="H562" s="106"/>
      <c r="I562" s="115"/>
      <c r="J562" s="115"/>
    </row>
    <row r="563" spans="1:20" ht="13.5" customHeight="1">
      <c r="B563" s="91" t="s">
        <v>713</v>
      </c>
      <c r="C563" s="91" t="s">
        <v>717</v>
      </c>
      <c r="I563" s="44"/>
      <c r="J563" s="44"/>
    </row>
    <row r="564" spans="1:20">
      <c r="B564" s="91" t="s">
        <v>714</v>
      </c>
      <c r="C564" s="91" t="s">
        <v>718</v>
      </c>
    </row>
    <row r="565" spans="1:20" ht="14.25" thickBot="1">
      <c r="B565" s="91" t="s">
        <v>715</v>
      </c>
      <c r="C565" s="104" t="s">
        <v>719</v>
      </c>
      <c r="T565" s="1" t="s">
        <v>738</v>
      </c>
    </row>
    <row r="566" spans="1:20" ht="23.1" customHeight="1" thickBot="1">
      <c r="B566" s="104" t="s">
        <v>716</v>
      </c>
      <c r="C566" s="106"/>
      <c r="H566" s="145"/>
      <c r="L566" s="1">
        <f>IF(H515&lt;&gt;1,0,IF(H566="",1,IF(T566=1,2,3)))</f>
        <v>0</v>
      </c>
      <c r="T566" s="1">
        <f>IF(AND(H566&lt;&gt;1,H566&lt;&gt;2,H566&lt;&gt;3,H566&lt;&gt;4,H566&lt;&gt;5,H566&lt;&gt;6,H566&lt;&gt;7),1,0)</f>
        <v>1</v>
      </c>
    </row>
    <row r="567" spans="1:20" ht="6" customHeight="1">
      <c r="B567" s="104"/>
      <c r="H567" s="27"/>
    </row>
    <row r="568" spans="1:20" s="20" customFormat="1" ht="12">
      <c r="A568" s="109" t="s">
        <v>1205</v>
      </c>
      <c r="B568" s="106" t="s">
        <v>3436</v>
      </c>
      <c r="C568" s="106"/>
      <c r="D568" s="106"/>
      <c r="E568" s="106"/>
      <c r="F568" s="106"/>
      <c r="G568" s="106"/>
      <c r="H568" s="106"/>
      <c r="I568" s="106"/>
      <c r="J568" s="106"/>
    </row>
    <row r="569" spans="1:20" ht="6" customHeight="1"/>
    <row r="570" spans="1:20">
      <c r="B570" s="91" t="s">
        <v>720</v>
      </c>
      <c r="C570" s="91" t="s">
        <v>3434</v>
      </c>
    </row>
    <row r="571" spans="1:20" ht="14.25" thickBot="1">
      <c r="B571" s="91" t="s">
        <v>721</v>
      </c>
      <c r="C571" s="91" t="s">
        <v>3435</v>
      </c>
      <c r="T571" s="1" t="s">
        <v>738</v>
      </c>
    </row>
    <row r="572" spans="1:20" ht="23.1" customHeight="1" thickBot="1">
      <c r="B572" s="104" t="s">
        <v>3433</v>
      </c>
      <c r="C572" s="106"/>
      <c r="H572" s="145"/>
      <c r="L572" s="1">
        <f>IF(H515&lt;&gt;1,0,IF(H572="",1,IF(T572=1,2,3)))</f>
        <v>0</v>
      </c>
      <c r="T572" s="1">
        <f>IF(AND(H572&lt;&gt;1,H572&lt;&gt;2,H572&lt;&gt;3,H572&lt;&gt;4,H572&lt;&gt;5),1,0)</f>
        <v>1</v>
      </c>
    </row>
    <row r="573" spans="1:20" ht="3" customHeight="1"/>
    <row r="574" spans="1:20" s="20" customFormat="1" ht="18" customHeight="1" thickBot="1">
      <c r="A574" s="109" t="s">
        <v>1206</v>
      </c>
      <c r="B574" s="106" t="s">
        <v>3437</v>
      </c>
      <c r="C574" s="106"/>
      <c r="D574" s="106"/>
      <c r="E574" s="106"/>
      <c r="F574" s="106"/>
      <c r="G574" s="106"/>
      <c r="H574" s="106"/>
      <c r="I574" s="106"/>
      <c r="J574" s="106"/>
      <c r="T574" s="1" t="s">
        <v>738</v>
      </c>
    </row>
    <row r="575" spans="1:20" ht="34.5" customHeight="1">
      <c r="B575" s="252" t="s">
        <v>1153</v>
      </c>
      <c r="C575" s="283"/>
      <c r="D575" s="244" t="s">
        <v>3439</v>
      </c>
      <c r="E575" s="245"/>
      <c r="F575" s="246"/>
      <c r="G575" s="116" t="s">
        <v>3438</v>
      </c>
      <c r="H575" s="149"/>
      <c r="L575" s="1">
        <f>IF(H515&lt;&gt;1,0,IF(H575="",1,IF(T575=1,2,3)))</f>
        <v>0</v>
      </c>
      <c r="T575" s="1">
        <f>IF(AND(H575&lt;&gt;1,H575&lt;&gt;2),1,0)</f>
        <v>1</v>
      </c>
    </row>
    <row r="576" spans="1:20" ht="23.1" customHeight="1">
      <c r="B576" s="242" t="s">
        <v>2480</v>
      </c>
      <c r="C576" s="243"/>
      <c r="D576" s="244" t="s">
        <v>3439</v>
      </c>
      <c r="E576" s="245"/>
      <c r="F576" s="246"/>
      <c r="G576" s="116" t="s">
        <v>3438</v>
      </c>
      <c r="H576" s="150"/>
      <c r="L576" s="1">
        <f>IF(H515&lt;&gt;1,0,IF(H576="",1,IF(T576=1,2,3)))</f>
        <v>0</v>
      </c>
      <c r="T576" s="1">
        <f>IF(AND(H576&lt;&gt;1,H576&lt;&gt;2),1,0)</f>
        <v>1</v>
      </c>
    </row>
    <row r="577" spans="1:20" ht="23.1" customHeight="1" thickBot="1">
      <c r="B577" s="242" t="s">
        <v>1154</v>
      </c>
      <c r="C577" s="243"/>
      <c r="D577" s="244" t="s">
        <v>3439</v>
      </c>
      <c r="E577" s="245"/>
      <c r="F577" s="246"/>
      <c r="G577" s="116" t="s">
        <v>3438</v>
      </c>
      <c r="H577" s="151"/>
      <c r="L577" s="1">
        <f>IF(H515&lt;&gt;1,0,IF(H577="",1,IF(T577=1,2,3)))</f>
        <v>0</v>
      </c>
      <c r="T577" s="1">
        <f>IF(AND(H577&lt;&gt;1,H577&lt;&gt;2),1,0)</f>
        <v>1</v>
      </c>
    </row>
    <row r="578" spans="1:20" ht="8.25" customHeight="1"/>
    <row r="579" spans="1:20" s="20" customFormat="1" ht="21" customHeight="1">
      <c r="A579" s="109" t="s">
        <v>1207</v>
      </c>
      <c r="B579" s="106" t="s">
        <v>1173</v>
      </c>
      <c r="C579" s="106"/>
      <c r="D579" s="106"/>
      <c r="E579" s="106"/>
      <c r="F579" s="106"/>
      <c r="G579" s="106"/>
      <c r="H579" s="106"/>
      <c r="I579" s="106"/>
      <c r="J579" s="106"/>
    </row>
    <row r="580" spans="1:20" ht="16.5" customHeight="1">
      <c r="A580" s="117"/>
      <c r="B580" s="118" t="s">
        <v>1171</v>
      </c>
    </row>
    <row r="581" spans="1:20" ht="16.5" customHeight="1" thickBot="1">
      <c r="A581" s="117"/>
      <c r="B581" s="118" t="s">
        <v>1172</v>
      </c>
      <c r="T581" s="1" t="s">
        <v>738</v>
      </c>
    </row>
    <row r="582" spans="1:20" ht="23.1" customHeight="1" thickBot="1">
      <c r="B582" s="103" t="s">
        <v>1155</v>
      </c>
      <c r="H582" s="145"/>
      <c r="L582" s="1">
        <f>IF(H515&lt;&gt;1,0,IF(H582="",1,IF(T582=1,2,3)))</f>
        <v>0</v>
      </c>
      <c r="T582" s="1">
        <f>IF(AND(H582&lt;&gt;1,H582&lt;&gt;2,H582&lt;&gt;3),1,0)</f>
        <v>1</v>
      </c>
    </row>
    <row r="583" spans="1:20" ht="3" customHeight="1"/>
    <row r="584" spans="1:20" ht="16.5" customHeight="1" thickBot="1">
      <c r="A584" s="117"/>
      <c r="B584" s="118" t="s">
        <v>1174</v>
      </c>
      <c r="T584" s="1" t="s">
        <v>738</v>
      </c>
    </row>
    <row r="585" spans="1:20" ht="23.1" customHeight="1">
      <c r="B585" s="119" t="s">
        <v>3440</v>
      </c>
      <c r="C585" s="244" t="s">
        <v>3444</v>
      </c>
      <c r="D585" s="245"/>
      <c r="E585" s="245"/>
      <c r="F585" s="246"/>
      <c r="G585" s="116" t="s">
        <v>3438</v>
      </c>
      <c r="H585" s="149"/>
      <c r="L585" s="1">
        <f>IF(H515&lt;&gt;1,0,IF(H585="",1,IF(T585=1,2,3)))</f>
        <v>0</v>
      </c>
      <c r="T585" s="1">
        <f>IF(AND(H585&lt;&gt;1,H585&lt;&gt;2,H585&lt;&gt;3),1,0)</f>
        <v>1</v>
      </c>
    </row>
    <row r="586" spans="1:20" ht="23.1" customHeight="1">
      <c r="B586" s="119" t="s">
        <v>3441</v>
      </c>
      <c r="C586" s="244" t="s">
        <v>3444</v>
      </c>
      <c r="D586" s="245"/>
      <c r="E586" s="245"/>
      <c r="F586" s="246"/>
      <c r="G586" s="116" t="s">
        <v>3438</v>
      </c>
      <c r="H586" s="150"/>
      <c r="L586" s="1">
        <f>IF(H515&lt;&gt;1,0,IF(H586="",1,IF(T586=1,2,3)))</f>
        <v>0</v>
      </c>
      <c r="T586" s="1">
        <f t="shared" ref="T586:T593" si="33">IF(AND(H586&lt;&gt;1,H586&lt;&gt;2,H586&lt;&gt;3),1,0)</f>
        <v>1</v>
      </c>
    </row>
    <row r="587" spans="1:20" ht="23.1" customHeight="1">
      <c r="B587" s="120" t="s">
        <v>3442</v>
      </c>
      <c r="C587" s="244" t="s">
        <v>3444</v>
      </c>
      <c r="D587" s="245"/>
      <c r="E587" s="245"/>
      <c r="F587" s="246"/>
      <c r="G587" s="116" t="s">
        <v>3438</v>
      </c>
      <c r="H587" s="150"/>
      <c r="L587" s="1">
        <f>IF(H515&lt;&gt;1,0,IF(H587="",1,IF(T587=1,2,3)))</f>
        <v>0</v>
      </c>
      <c r="T587" s="1">
        <f t="shared" si="33"/>
        <v>1</v>
      </c>
    </row>
    <row r="588" spans="1:20" ht="23.1" customHeight="1">
      <c r="B588" s="120" t="s">
        <v>3443</v>
      </c>
      <c r="C588" s="244" t="s">
        <v>3444</v>
      </c>
      <c r="D588" s="245"/>
      <c r="E588" s="245"/>
      <c r="F588" s="246"/>
      <c r="G588" s="116" t="s">
        <v>3438</v>
      </c>
      <c r="H588" s="150"/>
      <c r="L588" s="1">
        <f>IF(H515&lt;&gt;1,0,IF(H588="",1,IF(T588=1,2,3)))</f>
        <v>0</v>
      </c>
      <c r="T588" s="1">
        <f t="shared" si="33"/>
        <v>1</v>
      </c>
    </row>
    <row r="589" spans="1:20" ht="23.1" customHeight="1">
      <c r="B589" s="120" t="s">
        <v>1175</v>
      </c>
      <c r="C589" s="244" t="s">
        <v>3444</v>
      </c>
      <c r="D589" s="245"/>
      <c r="E589" s="245"/>
      <c r="F589" s="246"/>
      <c r="G589" s="116" t="s">
        <v>3438</v>
      </c>
      <c r="H589" s="150"/>
      <c r="L589" s="1">
        <f>IF(H515&lt;&gt;1,0,IF(H589="",1,IF(T589=1,2,3)))</f>
        <v>0</v>
      </c>
      <c r="T589" s="1">
        <f t="shared" si="33"/>
        <v>1</v>
      </c>
    </row>
    <row r="590" spans="1:20" ht="23.1" customHeight="1">
      <c r="B590" s="120" t="s">
        <v>1176</v>
      </c>
      <c r="C590" s="244" t="s">
        <v>3444</v>
      </c>
      <c r="D590" s="245"/>
      <c r="E590" s="245"/>
      <c r="F590" s="246"/>
      <c r="G590" s="116" t="s">
        <v>3438</v>
      </c>
      <c r="H590" s="150"/>
      <c r="L590" s="1">
        <f>IF(H515&lt;&gt;1,0,IF(H590="",1,IF(T590=1,2,3)))</f>
        <v>0</v>
      </c>
      <c r="T590" s="1">
        <f t="shared" si="33"/>
        <v>1</v>
      </c>
    </row>
    <row r="591" spans="1:20" ht="23.1" customHeight="1">
      <c r="B591" s="120" t="s">
        <v>1177</v>
      </c>
      <c r="C591" s="244" t="s">
        <v>3444</v>
      </c>
      <c r="D591" s="245"/>
      <c r="E591" s="245"/>
      <c r="F591" s="246"/>
      <c r="G591" s="116" t="s">
        <v>3438</v>
      </c>
      <c r="H591" s="150"/>
      <c r="L591" s="1">
        <f>IF(H515&lt;&gt;1,0,IF(H591="",1,IF(T591=1,2,3)))</f>
        <v>0</v>
      </c>
      <c r="T591" s="1">
        <f t="shared" si="33"/>
        <v>1</v>
      </c>
    </row>
    <row r="592" spans="1:20" ht="23.1" customHeight="1">
      <c r="B592" s="120" t="s">
        <v>1178</v>
      </c>
      <c r="C592" s="244" t="s">
        <v>3444</v>
      </c>
      <c r="D592" s="245"/>
      <c r="E592" s="245"/>
      <c r="F592" s="246"/>
      <c r="G592" s="116" t="s">
        <v>3438</v>
      </c>
      <c r="H592" s="150"/>
      <c r="L592" s="1">
        <f>IF(H515&lt;&gt;1,0,IF(H592="",1,IF(T592=1,2,3)))</f>
        <v>0</v>
      </c>
      <c r="T592" s="1">
        <f t="shared" si="33"/>
        <v>1</v>
      </c>
    </row>
    <row r="593" spans="1:20" ht="23.1" customHeight="1" thickBot="1">
      <c r="B593" s="121" t="s">
        <v>1179</v>
      </c>
      <c r="C593" s="244" t="s">
        <v>3444</v>
      </c>
      <c r="D593" s="245"/>
      <c r="E593" s="245"/>
      <c r="F593" s="246"/>
      <c r="G593" s="116" t="s">
        <v>3438</v>
      </c>
      <c r="H593" s="151"/>
      <c r="L593" s="1">
        <f>IF(H515&lt;&gt;1,0,IF(H593="",1,IF(T593=1,2,3)))</f>
        <v>0</v>
      </c>
      <c r="T593" s="1">
        <f t="shared" si="33"/>
        <v>1</v>
      </c>
    </row>
    <row r="595" spans="1:20" s="20" customFormat="1" ht="14.25" thickBot="1">
      <c r="A595" s="109" t="s">
        <v>1208</v>
      </c>
      <c r="B595" s="106" t="s">
        <v>1180</v>
      </c>
      <c r="C595" s="106"/>
      <c r="D595" s="106"/>
      <c r="E595" s="106"/>
      <c r="F595" s="106"/>
      <c r="G595" s="106"/>
      <c r="H595" s="106"/>
      <c r="I595" s="106"/>
      <c r="J595" s="106"/>
      <c r="T595" s="1" t="s">
        <v>738</v>
      </c>
    </row>
    <row r="596" spans="1:20" ht="21.75" customHeight="1" thickBot="1">
      <c r="B596" s="103" t="s">
        <v>3445</v>
      </c>
      <c r="H596" s="145"/>
      <c r="L596" s="1">
        <f>IF(H515&lt;&gt;1,0,IF(H596="",1,IF(T596=1,2,3)))</f>
        <v>0</v>
      </c>
      <c r="T596" s="1">
        <f>IF(AND(H596&lt;&gt;1,H596&lt;&gt;2,H596&lt;&gt;3),1,0)</f>
        <v>1</v>
      </c>
    </row>
    <row r="597" spans="1:20" s="22" customFormat="1" ht="15.75" hidden="1" customHeight="1">
      <c r="A597" s="37"/>
      <c r="B597" s="38"/>
      <c r="C597" s="38"/>
      <c r="D597" s="37"/>
      <c r="E597" s="23"/>
      <c r="F597" s="23"/>
      <c r="G597" s="23"/>
      <c r="H597" s="23"/>
      <c r="I597" s="39"/>
      <c r="J597" s="39"/>
    </row>
    <row r="598" spans="1:20" s="22" customFormat="1" ht="15.75" hidden="1" customHeight="1">
      <c r="A598" s="37"/>
      <c r="B598" s="38"/>
      <c r="C598" s="38"/>
      <c r="D598" s="37"/>
      <c r="E598" s="23"/>
      <c r="F598" s="23"/>
      <c r="G598" s="23"/>
      <c r="H598" s="23"/>
      <c r="I598" s="39"/>
      <c r="J598" s="39"/>
    </row>
    <row r="599" spans="1:20" s="22" customFormat="1" ht="15.75" hidden="1" customHeight="1">
      <c r="A599" s="37"/>
      <c r="B599" s="38"/>
      <c r="C599" s="38"/>
      <c r="D599" s="37"/>
      <c r="E599" s="23"/>
      <c r="F599" s="23"/>
      <c r="G599" s="23"/>
      <c r="H599" s="23"/>
      <c r="I599" s="39"/>
      <c r="J599" s="39"/>
    </row>
    <row r="600" spans="1:20" s="22" customFormat="1" ht="15.75" hidden="1" customHeight="1">
      <c r="A600" s="37"/>
      <c r="B600" s="38"/>
      <c r="C600" s="38"/>
      <c r="D600" s="37"/>
      <c r="E600" s="23"/>
      <c r="F600" s="23"/>
      <c r="G600" s="23"/>
      <c r="H600" s="23"/>
      <c r="I600" s="39"/>
      <c r="J600" s="39"/>
    </row>
    <row r="601" spans="1:20" s="22" customFormat="1" ht="15.75" hidden="1" customHeight="1">
      <c r="A601" s="37"/>
      <c r="B601" s="38"/>
      <c r="C601" s="38"/>
      <c r="D601" s="37"/>
      <c r="E601" s="23"/>
      <c r="F601" s="23"/>
      <c r="G601" s="23"/>
      <c r="H601" s="23"/>
      <c r="I601" s="39"/>
      <c r="J601" s="39"/>
    </row>
    <row r="602" spans="1:20" s="22" customFormat="1" ht="15.75" hidden="1" customHeight="1">
      <c r="A602" s="37"/>
      <c r="B602" s="38"/>
      <c r="C602" s="38"/>
      <c r="D602" s="37"/>
      <c r="E602" s="23"/>
      <c r="F602" s="23"/>
      <c r="G602" s="23"/>
      <c r="H602" s="23"/>
      <c r="I602" s="39"/>
      <c r="J602" s="39"/>
    </row>
    <row r="603" spans="1:20" s="22" customFormat="1" ht="15.75" hidden="1" customHeight="1">
      <c r="A603" s="37"/>
      <c r="B603" s="38"/>
      <c r="C603" s="38"/>
      <c r="D603" s="37"/>
      <c r="E603" s="23"/>
      <c r="F603" s="23"/>
      <c r="G603" s="23"/>
      <c r="H603" s="23"/>
      <c r="I603" s="39"/>
      <c r="J603" s="39"/>
    </row>
    <row r="604" spans="1:20" s="22" customFormat="1" ht="15.75" hidden="1" customHeight="1">
      <c r="A604" s="37"/>
      <c r="B604" s="38"/>
      <c r="C604" s="38"/>
      <c r="D604" s="37"/>
      <c r="E604" s="23"/>
      <c r="F604" s="23"/>
      <c r="G604" s="23"/>
      <c r="H604" s="23"/>
      <c r="I604" s="39"/>
      <c r="J604" s="39"/>
    </row>
    <row r="605" spans="1:20" s="22" customFormat="1" ht="15.75" hidden="1" customHeight="1">
      <c r="A605" s="37"/>
      <c r="B605" s="38"/>
      <c r="C605" s="38"/>
      <c r="D605" s="37"/>
      <c r="E605" s="23"/>
      <c r="F605" s="23"/>
      <c r="G605" s="23"/>
      <c r="H605" s="23"/>
      <c r="I605" s="39"/>
      <c r="J605" s="39"/>
    </row>
    <row r="606" spans="1:20" s="22" customFormat="1" ht="15.75" hidden="1" customHeight="1">
      <c r="A606" s="37"/>
      <c r="B606" s="38"/>
      <c r="C606" s="38"/>
      <c r="D606" s="37"/>
      <c r="E606" s="23"/>
      <c r="F606" s="23"/>
      <c r="G606" s="23"/>
      <c r="H606" s="23"/>
      <c r="I606" s="39"/>
      <c r="J606" s="39"/>
    </row>
    <row r="607" spans="1:20" s="22" customFormat="1" ht="15.75" customHeight="1">
      <c r="A607" s="37"/>
      <c r="B607" s="38"/>
      <c r="C607" s="38"/>
      <c r="D607" s="37"/>
      <c r="E607" s="23"/>
      <c r="F607" s="23"/>
      <c r="G607" s="23"/>
      <c r="H607" s="23"/>
      <c r="I607" s="39"/>
      <c r="J607" s="39"/>
    </row>
    <row r="608" spans="1:20" s="22" customFormat="1" ht="15.75" customHeight="1">
      <c r="A608" s="37" t="str">
        <f>IF($C$29="","","　　（"&amp;$C$29&amp;"）")</f>
        <v/>
      </c>
      <c r="B608" s="38"/>
      <c r="C608" s="38"/>
      <c r="D608" s="37"/>
      <c r="E608" s="23"/>
      <c r="F608" s="23"/>
      <c r="G608" s="23"/>
      <c r="H608" s="23"/>
      <c r="I608" s="326" t="str">
        <f>"（"&amp;L512+1&amp;"ページ）"</f>
        <v>（13ページ）</v>
      </c>
      <c r="J608" s="326"/>
    </row>
    <row r="609" spans="1:20" ht="30" customHeight="1">
      <c r="B609" s="232" t="s">
        <v>3467</v>
      </c>
      <c r="C609" s="240"/>
      <c r="D609" s="240"/>
      <c r="E609" s="240"/>
      <c r="F609" s="240"/>
      <c r="G609" s="240"/>
      <c r="H609" s="240"/>
      <c r="I609" s="240"/>
      <c r="J609" s="241"/>
      <c r="L609" s="1">
        <v>14</v>
      </c>
    </row>
    <row r="610" spans="1:20" ht="22.5" customHeight="1">
      <c r="A610" s="284" t="str">
        <f>"臨時・非常勤等職員のうち「"&amp;L610&amp;"」の労働条件についてお聞きします。"</f>
        <v>臨時・非常勤等職員のうち「ケースワーカー（生活保護業務）」の労働条件についてお聞きします。</v>
      </c>
      <c r="B610" s="284"/>
      <c r="C610" s="284"/>
      <c r="D610" s="284"/>
      <c r="E610" s="284"/>
      <c r="F610" s="284"/>
      <c r="G610" s="284"/>
      <c r="H610" s="284"/>
      <c r="L610" s="1" t="str">
        <f>SUBSTITUTE(B609,LEFT(B609,2),"")</f>
        <v>ケースワーカー（生活保護業務）</v>
      </c>
    </row>
    <row r="611" spans="1:20" s="20" customFormat="1" ht="15.75" customHeight="1" thickBot="1">
      <c r="A611" s="109" t="s">
        <v>1199</v>
      </c>
      <c r="B611" s="106" t="str">
        <f>"週の勤務時間が２０時間以上の臨時・非常勤等職員（"&amp;L610&amp;"）はいますか。"</f>
        <v>週の勤務時間が２０時間以上の臨時・非常勤等職員（ケースワーカー（生活保護業務））はいますか。</v>
      </c>
      <c r="C611" s="106"/>
      <c r="D611" s="106"/>
      <c r="E611" s="106"/>
      <c r="F611" s="106"/>
      <c r="G611" s="106"/>
      <c r="H611" s="106"/>
      <c r="I611" s="106"/>
      <c r="J611" s="106"/>
      <c r="T611" s="1" t="s">
        <v>738</v>
      </c>
    </row>
    <row r="612" spans="1:20" ht="23.1" customHeight="1" thickBot="1">
      <c r="B612" s="103" t="str">
        <f>"１．いる　　　２．いない　（→"&amp;L609+2&amp;"ページ："&amp;D706&amp;"へ）"</f>
        <v>１．いる　　　２．いない　（→16ページ：ｆ．本庁・支所等での一般事務へ）</v>
      </c>
      <c r="H612" s="145"/>
      <c r="L612" s="1">
        <f>IF(H612="",1,IF(T612=1,2,3))</f>
        <v>1</v>
      </c>
      <c r="T612" s="1">
        <f>IF(AND(H612&lt;&gt;1,H612&lt;&gt;2),1,0)</f>
        <v>1</v>
      </c>
    </row>
    <row r="613" spans="1:20" ht="8.25" customHeight="1"/>
    <row r="614" spans="1:20" ht="23.25" customHeight="1">
      <c r="B614" s="247" t="s">
        <v>2464</v>
      </c>
      <c r="C614" s="248"/>
      <c r="D614" s="248"/>
      <c r="E614" s="248"/>
      <c r="F614" s="248"/>
      <c r="G614" s="248"/>
      <c r="H614" s="249"/>
    </row>
    <row r="615" spans="1:20" s="20" customFormat="1" ht="35.25" customHeight="1" thickBot="1">
      <c r="A615" s="109" t="s">
        <v>1200</v>
      </c>
      <c r="B615" s="259" t="s">
        <v>3462</v>
      </c>
      <c r="C615" s="260"/>
      <c r="D615" s="260"/>
      <c r="E615" s="260"/>
      <c r="F615" s="260"/>
      <c r="G615" s="260"/>
      <c r="H615" s="260"/>
      <c r="I615" s="260"/>
      <c r="J615" s="260"/>
      <c r="T615" s="1" t="s">
        <v>738</v>
      </c>
    </row>
    <row r="616" spans="1:20" ht="21.95" customHeight="1" thickBot="1">
      <c r="B616" s="103" t="s">
        <v>2477</v>
      </c>
      <c r="H616" s="145"/>
      <c r="L616" s="1">
        <f>IF(H612&lt;&gt;1,0,IF(H616="",1,IF(T616=1,2,3)))</f>
        <v>0</v>
      </c>
      <c r="T616" s="1">
        <f>IF(AND(H616&lt;&gt;1,H616&lt;&gt;2,H616&lt;&gt;3),1,0)</f>
        <v>1</v>
      </c>
    </row>
    <row r="617" spans="1:20" ht="8.25" customHeight="1">
      <c r="B617" s="110"/>
    </row>
    <row r="618" spans="1:20" ht="23.25" customHeight="1">
      <c r="B618" s="247" t="s">
        <v>2478</v>
      </c>
      <c r="C618" s="248"/>
      <c r="D618" s="248"/>
      <c r="E618" s="248"/>
      <c r="F618" s="248"/>
      <c r="G618" s="248"/>
      <c r="H618" s="249"/>
    </row>
    <row r="619" spans="1:20" s="20" customFormat="1" ht="35.25" customHeight="1">
      <c r="A619" s="109" t="s">
        <v>1201</v>
      </c>
      <c r="B619" s="259" t="s">
        <v>3463</v>
      </c>
      <c r="C619" s="285"/>
      <c r="D619" s="285"/>
      <c r="E619" s="285"/>
      <c r="F619" s="285"/>
      <c r="G619" s="285"/>
      <c r="H619" s="285"/>
      <c r="I619" s="285"/>
      <c r="J619" s="285"/>
    </row>
    <row r="620" spans="1:20" ht="12" customHeight="1">
      <c r="B620" s="91" t="s">
        <v>3452</v>
      </c>
    </row>
    <row r="621" spans="1:20" ht="12" customHeight="1">
      <c r="B621" s="91" t="s">
        <v>3489</v>
      </c>
    </row>
    <row r="622" spans="1:20" ht="12" customHeight="1">
      <c r="B622" s="91" t="s">
        <v>3490</v>
      </c>
    </row>
    <row r="623" spans="1:20" ht="12" customHeight="1">
      <c r="B623" s="91" t="s">
        <v>3491</v>
      </c>
    </row>
    <row r="624" spans="1:20" ht="12" customHeight="1">
      <c r="B624" s="91" t="s">
        <v>3492</v>
      </c>
    </row>
    <row r="625" spans="1:21" ht="12" customHeight="1" thickBot="1">
      <c r="B625" s="91" t="s">
        <v>3493</v>
      </c>
      <c r="T625" s="1" t="s">
        <v>738</v>
      </c>
    </row>
    <row r="626" spans="1:21" ht="23.1" customHeight="1" thickBot="1">
      <c r="B626" s="104" t="s">
        <v>3494</v>
      </c>
      <c r="H626" s="145"/>
      <c r="L626" s="1">
        <f>IF(H612&lt;&gt;1,0,IF(H626="",1,IF(T626=1,2,3)))</f>
        <v>0</v>
      </c>
      <c r="T626" s="221">
        <f>IF(AND(H626&lt;&gt;1,H626&lt;&gt;2,H626&lt;&gt;3,H626&lt;&gt;4,H626&lt;&gt;5,H626&lt;&gt;6,H626&lt;&gt;7),1,0)</f>
        <v>1</v>
      </c>
    </row>
    <row r="627" spans="1:21" ht="6.75" customHeight="1">
      <c r="B627" s="110"/>
    </row>
    <row r="628" spans="1:21" s="20" customFormat="1" ht="12">
      <c r="A628" s="109" t="s">
        <v>1202</v>
      </c>
      <c r="B628" s="106" t="s">
        <v>2465</v>
      </c>
      <c r="C628" s="106"/>
      <c r="D628" s="106"/>
      <c r="E628" s="106"/>
      <c r="F628" s="106"/>
      <c r="G628" s="106"/>
      <c r="H628" s="106"/>
      <c r="I628" s="106"/>
      <c r="J628" s="106"/>
    </row>
    <row r="629" spans="1:21" s="20" customFormat="1" ht="16.5" customHeight="1" thickBot="1">
      <c r="A629" s="109"/>
      <c r="B629" s="106" t="s">
        <v>2467</v>
      </c>
      <c r="C629" s="106"/>
      <c r="D629" s="106"/>
      <c r="E629" s="106"/>
      <c r="F629" s="106"/>
      <c r="G629" s="106"/>
      <c r="H629" s="106"/>
      <c r="I629" s="106"/>
      <c r="J629" s="106"/>
      <c r="T629" s="1" t="s">
        <v>738</v>
      </c>
    </row>
    <row r="630" spans="1:21" ht="21.95" customHeight="1" thickBot="1">
      <c r="B630" s="103" t="s">
        <v>2466</v>
      </c>
      <c r="H630" s="145"/>
      <c r="L630" s="1">
        <f>IF(H612&lt;&gt;1,0,IF(H630="",1,IF(T630=1,2,3)))</f>
        <v>0</v>
      </c>
      <c r="T630" s="1">
        <f>IF(AND(H630&lt;&gt;1,H630&lt;&gt;2,H630&lt;&gt;3),1,0)</f>
        <v>1</v>
      </c>
    </row>
    <row r="631" spans="1:21" ht="3" customHeight="1"/>
    <row r="632" spans="1:21" s="20" customFormat="1" ht="16.5" customHeight="1">
      <c r="A632" s="109"/>
      <c r="B632" s="106" t="s">
        <v>2468</v>
      </c>
      <c r="C632" s="106"/>
      <c r="D632" s="106"/>
      <c r="E632" s="106"/>
      <c r="F632" s="106"/>
      <c r="G632" s="106"/>
      <c r="H632" s="106"/>
      <c r="I632" s="106"/>
      <c r="J632" s="106"/>
    </row>
    <row r="633" spans="1:21" s="20" customFormat="1" ht="16.5" customHeight="1">
      <c r="A633" s="106"/>
      <c r="B633" s="106" t="s">
        <v>2469</v>
      </c>
      <c r="C633" s="106"/>
      <c r="D633" s="106"/>
      <c r="E633" s="106" t="s">
        <v>2470</v>
      </c>
      <c r="F633" s="106"/>
      <c r="G633" s="106"/>
      <c r="H633" s="106"/>
      <c r="I633" s="106"/>
      <c r="J633" s="106"/>
    </row>
    <row r="634" spans="1:21" ht="4.5" customHeight="1"/>
    <row r="635" spans="1:21" ht="105" customHeight="1" thickBot="1">
      <c r="B635" s="250" t="s">
        <v>1156</v>
      </c>
      <c r="C635" s="250"/>
      <c r="D635" s="106"/>
      <c r="E635" s="250" t="s">
        <v>3466</v>
      </c>
      <c r="F635" s="250"/>
      <c r="G635" s="250"/>
      <c r="H635" s="250"/>
      <c r="T635" s="1" t="s">
        <v>738</v>
      </c>
      <c r="U635" s="1" t="s">
        <v>738</v>
      </c>
    </row>
    <row r="636" spans="1:21" ht="21.95" customHeight="1" thickBot="1">
      <c r="B636" s="26" t="s">
        <v>1157</v>
      </c>
      <c r="C636" s="145"/>
      <c r="G636" s="26" t="s">
        <v>1158</v>
      </c>
      <c r="H636" s="145"/>
      <c r="L636" s="1">
        <f>IF(H612&lt;&gt;1,0,IF(H630=3,0,IF(C636="",1,IF(T636=1,2,3))))</f>
        <v>0</v>
      </c>
      <c r="M636" s="1">
        <f>IF(H612&lt;&gt;1,0,IF(OR(H630=1,H630=2),0,IF(H636="",1,IF(U636=1,2,3))))</f>
        <v>0</v>
      </c>
      <c r="T636" s="1">
        <f>IF(AND(C636&lt;&gt;1,C636&lt;&gt;2,C636&lt;&gt;3,C636&lt;&gt;4,C636&lt;&gt;5,C636&lt;&gt;6),1,0)</f>
        <v>1</v>
      </c>
      <c r="U636" s="221">
        <f>IF(AND(H636&lt;&gt;1,H636&lt;&gt;2,H636&lt;&gt;3,H636&lt;&gt;4,H636&lt;&gt;5,H636&lt;&gt;6,H636&lt;&gt;7,H636&lt;&gt;8),1,0)</f>
        <v>1</v>
      </c>
    </row>
    <row r="637" spans="1:21" ht="12" customHeight="1">
      <c r="B637" s="111"/>
      <c r="C637" s="112"/>
      <c r="G637" s="111"/>
      <c r="H637" s="112"/>
    </row>
    <row r="638" spans="1:21" s="20" customFormat="1" ht="16.5" customHeight="1" thickBot="1">
      <c r="A638" s="109"/>
      <c r="B638" s="106" t="s">
        <v>722</v>
      </c>
      <c r="C638" s="113"/>
      <c r="D638" s="113"/>
      <c r="E638" s="113"/>
      <c r="F638" s="113"/>
      <c r="G638" s="113"/>
      <c r="H638" s="113"/>
      <c r="I638" s="106"/>
      <c r="J638" s="106"/>
      <c r="T638" s="1" t="s">
        <v>738</v>
      </c>
    </row>
    <row r="639" spans="1:21" s="20" customFormat="1" ht="21.95" customHeight="1" thickBot="1">
      <c r="A639" s="106"/>
      <c r="B639" s="103" t="s">
        <v>1170</v>
      </c>
      <c r="C639" s="106"/>
      <c r="D639" s="106"/>
      <c r="E639" s="106"/>
      <c r="F639" s="106"/>
      <c r="G639" s="106"/>
      <c r="H639" s="145"/>
      <c r="I639" s="106"/>
      <c r="J639" s="106"/>
      <c r="L639" s="1">
        <f>IF(H612&lt;&gt;1,0,IF(H639="",1,IF(T639=1,2,3)))</f>
        <v>0</v>
      </c>
      <c r="T639" s="1">
        <f>IF(AND(H639&lt;&gt;1,H639&lt;&gt;2),1,0)</f>
        <v>1</v>
      </c>
    </row>
    <row r="640" spans="1:21" ht="4.5" customHeight="1">
      <c r="B640" s="111"/>
      <c r="C640" s="27"/>
      <c r="G640" s="111"/>
      <c r="H640" s="112"/>
    </row>
    <row r="641" spans="1:21" s="20" customFormat="1" ht="16.5" customHeight="1">
      <c r="A641" s="109"/>
      <c r="B641" s="106" t="s">
        <v>3464</v>
      </c>
      <c r="C641" s="106"/>
      <c r="D641" s="106"/>
      <c r="E641" s="106"/>
      <c r="F641" s="106"/>
      <c r="G641" s="106"/>
      <c r="H641" s="106"/>
      <c r="I641" s="106"/>
      <c r="J641" s="106"/>
    </row>
    <row r="642" spans="1:21" s="20" customFormat="1" ht="16.5" customHeight="1">
      <c r="A642" s="106"/>
      <c r="B642" s="106" t="s">
        <v>2469</v>
      </c>
      <c r="C642" s="106"/>
      <c r="D642" s="106"/>
      <c r="E642" s="106" t="s">
        <v>2470</v>
      </c>
      <c r="F642" s="106"/>
      <c r="G642" s="106"/>
      <c r="H642" s="106"/>
      <c r="I642" s="106"/>
      <c r="J642" s="106"/>
    </row>
    <row r="643" spans="1:21" ht="4.5" customHeight="1"/>
    <row r="644" spans="1:21" ht="105" customHeight="1" thickBot="1">
      <c r="B644" s="250" t="s">
        <v>1156</v>
      </c>
      <c r="C644" s="250"/>
      <c r="D644" s="106"/>
      <c r="E644" s="250" t="s">
        <v>3466</v>
      </c>
      <c r="F644" s="250"/>
      <c r="G644" s="250"/>
      <c r="H644" s="250"/>
      <c r="T644" s="1" t="s">
        <v>738</v>
      </c>
      <c r="U644" s="1" t="s">
        <v>738</v>
      </c>
    </row>
    <row r="645" spans="1:21" ht="21.75" customHeight="1" thickBot="1">
      <c r="B645" s="26" t="s">
        <v>1157</v>
      </c>
      <c r="C645" s="145"/>
      <c r="G645" s="26" t="s">
        <v>1158</v>
      </c>
      <c r="H645" s="145"/>
      <c r="L645" s="1">
        <f>IF(H612&lt;&gt;1,0,IF(H639&lt;&gt;1,0,IF(H630=3,0,IF(C645="",1,IF(T645=1,2,3)))))</f>
        <v>0</v>
      </c>
      <c r="M645" s="1">
        <f>IF(H612&lt;&gt;1,0,IF(H639&lt;&gt;1,0,IF(OR(H630=1,H630=2),0,IF(H645="",1,IF(U645=1,2,3)))))</f>
        <v>0</v>
      </c>
      <c r="T645" s="1">
        <f>IF(AND(C645&lt;&gt;1,C645&lt;&gt;2,C645&lt;&gt;3,C645&lt;&gt;4,C645&lt;&gt;5,C645&lt;&gt;6),1,0)</f>
        <v>1</v>
      </c>
      <c r="U645" s="221">
        <f>IF(AND(H645&lt;&gt;1,H645&lt;&gt;2,H645&lt;&gt;3,H645&lt;&gt;4,H645&lt;&gt;5,H645&lt;&gt;6,H645&lt;&gt;7,H645&lt;&gt;8),1,0)</f>
        <v>1</v>
      </c>
    </row>
    <row r="646" spans="1:21" s="22" customFormat="1" ht="15.75" customHeight="1">
      <c r="A646" s="37" t="str">
        <f>IF($C$29="","","　　（"&amp;$C$29&amp;"）")</f>
        <v/>
      </c>
      <c r="B646" s="38"/>
      <c r="C646" s="38"/>
      <c r="D646" s="37"/>
      <c r="E646" s="23"/>
      <c r="F646" s="23"/>
      <c r="G646" s="23"/>
      <c r="H646" s="23"/>
      <c r="I646" s="326" t="str">
        <f>"（"&amp;L609&amp;"ページ）"</f>
        <v>（14ページ）</v>
      </c>
      <c r="J646" s="326"/>
    </row>
    <row r="647" spans="1:21" ht="27.75" customHeight="1">
      <c r="B647" s="232" t="str">
        <f>B609&amp;"（続き）"</f>
        <v>ｅ．ケースワーカー（生活保護業務）（続き）</v>
      </c>
      <c r="C647" s="240"/>
      <c r="D647" s="240"/>
      <c r="E647" s="240"/>
      <c r="F647" s="240"/>
      <c r="G647" s="240"/>
      <c r="H647" s="240"/>
      <c r="I647" s="240"/>
      <c r="J647" s="241"/>
    </row>
    <row r="648" spans="1:21" s="20" customFormat="1" ht="16.5" customHeight="1">
      <c r="A648" s="109" t="s">
        <v>1203</v>
      </c>
      <c r="B648" s="106" t="s">
        <v>712</v>
      </c>
      <c r="C648" s="106"/>
      <c r="D648" s="106"/>
      <c r="E648" s="106"/>
      <c r="F648" s="106"/>
      <c r="G648" s="106"/>
      <c r="H648" s="106"/>
      <c r="I648" s="106"/>
      <c r="J648" s="106"/>
    </row>
    <row r="649" spans="1:21">
      <c r="B649" s="91" t="s">
        <v>1159</v>
      </c>
      <c r="C649" s="91" t="s">
        <v>1163</v>
      </c>
      <c r="D649" s="106"/>
    </row>
    <row r="650" spans="1:21">
      <c r="B650" s="91" t="s">
        <v>1160</v>
      </c>
      <c r="C650" s="91" t="s">
        <v>1164</v>
      </c>
      <c r="D650" s="106"/>
    </row>
    <row r="651" spans="1:21" ht="14.25" thickBot="1">
      <c r="B651" s="91" t="s">
        <v>1161</v>
      </c>
      <c r="C651" s="104" t="s">
        <v>1165</v>
      </c>
      <c r="D651" s="106"/>
      <c r="T651" s="1" t="s">
        <v>738</v>
      </c>
    </row>
    <row r="652" spans="1:21" ht="23.1" customHeight="1" thickBot="1">
      <c r="B652" s="104" t="s">
        <v>1162</v>
      </c>
      <c r="C652" s="104" t="s">
        <v>2479</v>
      </c>
      <c r="D652" s="106"/>
      <c r="H652" s="145"/>
      <c r="L652" s="1">
        <f>IF(H612&lt;&gt;1,0,IF(H652="",1,IF(T652=1,2,3)))</f>
        <v>0</v>
      </c>
      <c r="T652" s="1">
        <f>IF(AND(H652&lt;&gt;1,H652&lt;&gt;2,H652&lt;&gt;3,H652&lt;&gt;4,H652&lt;&gt;5,H652&lt;&gt;6,H652&lt;&gt;7,H652&lt;&gt;8),1,0)</f>
        <v>1</v>
      </c>
    </row>
    <row r="653" spans="1:21" ht="9.75" customHeight="1">
      <c r="B653" s="105"/>
      <c r="C653" s="114"/>
      <c r="H653" s="27"/>
    </row>
    <row r="654" spans="1:21" ht="9.75" hidden="1" customHeight="1">
      <c r="B654" s="105"/>
      <c r="C654" s="114"/>
      <c r="H654" s="27"/>
    </row>
    <row r="655" spans="1:21" ht="9.75" hidden="1" customHeight="1">
      <c r="B655" s="105"/>
      <c r="C655" s="114"/>
      <c r="H655" s="27"/>
    </row>
    <row r="656" spans="1:21" ht="9.75" hidden="1" customHeight="1">
      <c r="B656" s="105"/>
      <c r="C656" s="114"/>
      <c r="H656" s="27"/>
    </row>
    <row r="657" spans="1:20" ht="9.75" hidden="1" customHeight="1">
      <c r="B657" s="105"/>
      <c r="C657" s="114"/>
      <c r="H657" s="27"/>
    </row>
    <row r="658" spans="1:20" ht="9.75" hidden="1" customHeight="1">
      <c r="B658" s="105"/>
      <c r="C658" s="114"/>
      <c r="H658" s="27"/>
    </row>
    <row r="659" spans="1:20" s="20" customFormat="1" ht="16.5" customHeight="1">
      <c r="A659" s="109" t="s">
        <v>1204</v>
      </c>
      <c r="B659" s="106" t="s">
        <v>3465</v>
      </c>
      <c r="C659" s="106"/>
      <c r="D659" s="106"/>
      <c r="E659" s="106"/>
      <c r="F659" s="106"/>
      <c r="G659" s="106"/>
      <c r="H659" s="106"/>
      <c r="I659" s="115"/>
      <c r="J659" s="115"/>
    </row>
    <row r="660" spans="1:20" ht="13.5" customHeight="1">
      <c r="B660" s="91" t="s">
        <v>713</v>
      </c>
      <c r="C660" s="91" t="s">
        <v>717</v>
      </c>
      <c r="I660" s="44"/>
      <c r="J660" s="44"/>
    </row>
    <row r="661" spans="1:20">
      <c r="B661" s="91" t="s">
        <v>714</v>
      </c>
      <c r="C661" s="91" t="s">
        <v>718</v>
      </c>
    </row>
    <row r="662" spans="1:20" ht="14.25" thickBot="1">
      <c r="B662" s="91" t="s">
        <v>715</v>
      </c>
      <c r="C662" s="104" t="s">
        <v>719</v>
      </c>
      <c r="T662" s="1" t="s">
        <v>738</v>
      </c>
    </row>
    <row r="663" spans="1:20" ht="23.1" customHeight="1" thickBot="1">
      <c r="B663" s="104" t="s">
        <v>716</v>
      </c>
      <c r="C663" s="106"/>
      <c r="H663" s="145"/>
      <c r="L663" s="1">
        <f>IF(H612&lt;&gt;1,0,IF(H663="",1,IF(T663=1,2,3)))</f>
        <v>0</v>
      </c>
      <c r="T663" s="1">
        <f>IF(AND(H663&lt;&gt;1,H663&lt;&gt;2,H663&lt;&gt;3,H663&lt;&gt;4,H663&lt;&gt;5,H663&lt;&gt;6,H663&lt;&gt;7),1,0)</f>
        <v>1</v>
      </c>
    </row>
    <row r="664" spans="1:20" ht="6" customHeight="1">
      <c r="B664" s="104"/>
      <c r="H664" s="27"/>
    </row>
    <row r="665" spans="1:20" s="20" customFormat="1" ht="12">
      <c r="A665" s="109" t="s">
        <v>1205</v>
      </c>
      <c r="B665" s="106" t="s">
        <v>3436</v>
      </c>
      <c r="C665" s="106"/>
      <c r="D665" s="106"/>
      <c r="E665" s="106"/>
      <c r="F665" s="106"/>
      <c r="G665" s="106"/>
      <c r="H665" s="106"/>
      <c r="I665" s="106"/>
      <c r="J665" s="106"/>
    </row>
    <row r="666" spans="1:20" ht="6" customHeight="1"/>
    <row r="667" spans="1:20">
      <c r="B667" s="91" t="s">
        <v>720</v>
      </c>
      <c r="C667" s="91" t="s">
        <v>3434</v>
      </c>
    </row>
    <row r="668" spans="1:20" ht="14.25" thickBot="1">
      <c r="B668" s="91" t="s">
        <v>721</v>
      </c>
      <c r="C668" s="91" t="s">
        <v>3435</v>
      </c>
      <c r="T668" s="1" t="s">
        <v>738</v>
      </c>
    </row>
    <row r="669" spans="1:20" ht="23.1" customHeight="1" thickBot="1">
      <c r="B669" s="104" t="s">
        <v>3433</v>
      </c>
      <c r="C669" s="106"/>
      <c r="H669" s="145"/>
      <c r="L669" s="1">
        <f>IF(H612&lt;&gt;1,0,IF(H669="",1,IF(T669=1,2,3)))</f>
        <v>0</v>
      </c>
      <c r="T669" s="1">
        <f>IF(AND(H669&lt;&gt;1,H669&lt;&gt;2,H669&lt;&gt;3,H669&lt;&gt;4,H669&lt;&gt;5),1,0)</f>
        <v>1</v>
      </c>
    </row>
    <row r="670" spans="1:20" ht="3" customHeight="1"/>
    <row r="671" spans="1:20" s="20" customFormat="1" ht="18" customHeight="1" thickBot="1">
      <c r="A671" s="109" t="s">
        <v>1206</v>
      </c>
      <c r="B671" s="106" t="s">
        <v>3437</v>
      </c>
      <c r="C671" s="106"/>
      <c r="D671" s="106"/>
      <c r="E671" s="106"/>
      <c r="F671" s="106"/>
      <c r="G671" s="106"/>
      <c r="H671" s="106"/>
      <c r="I671" s="106"/>
      <c r="J671" s="106"/>
      <c r="T671" s="1" t="s">
        <v>738</v>
      </c>
    </row>
    <row r="672" spans="1:20" ht="34.5" customHeight="1">
      <c r="B672" s="252" t="s">
        <v>1153</v>
      </c>
      <c r="C672" s="283"/>
      <c r="D672" s="244" t="s">
        <v>3439</v>
      </c>
      <c r="E672" s="245"/>
      <c r="F672" s="246"/>
      <c r="G672" s="116" t="s">
        <v>3438</v>
      </c>
      <c r="H672" s="149"/>
      <c r="L672" s="1">
        <f>IF(H612&lt;&gt;1,0,IF(H672="",1,IF(T672=1,2,3)))</f>
        <v>0</v>
      </c>
      <c r="T672" s="1">
        <f>IF(AND(H672&lt;&gt;1,H672&lt;&gt;2),1,0)</f>
        <v>1</v>
      </c>
    </row>
    <row r="673" spans="1:20" ht="23.1" customHeight="1">
      <c r="B673" s="242" t="s">
        <v>2480</v>
      </c>
      <c r="C673" s="243"/>
      <c r="D673" s="244" t="s">
        <v>3439</v>
      </c>
      <c r="E673" s="245"/>
      <c r="F673" s="246"/>
      <c r="G673" s="116" t="s">
        <v>3438</v>
      </c>
      <c r="H673" s="150"/>
      <c r="L673" s="1">
        <f>IF(H612&lt;&gt;1,0,IF(H673="",1,IF(T673=1,2,3)))</f>
        <v>0</v>
      </c>
      <c r="T673" s="1">
        <f>IF(AND(H673&lt;&gt;1,H673&lt;&gt;2),1,0)</f>
        <v>1</v>
      </c>
    </row>
    <row r="674" spans="1:20" ht="23.1" customHeight="1" thickBot="1">
      <c r="B674" s="242" t="s">
        <v>1154</v>
      </c>
      <c r="C674" s="243"/>
      <c r="D674" s="244" t="s">
        <v>3439</v>
      </c>
      <c r="E674" s="245"/>
      <c r="F674" s="246"/>
      <c r="G674" s="116" t="s">
        <v>3438</v>
      </c>
      <c r="H674" s="151"/>
      <c r="L674" s="1">
        <f>IF(H612&lt;&gt;1,0,IF(H674="",1,IF(T674=1,2,3)))</f>
        <v>0</v>
      </c>
      <c r="T674" s="1">
        <f>IF(AND(H674&lt;&gt;1,H674&lt;&gt;2),1,0)</f>
        <v>1</v>
      </c>
    </row>
    <row r="675" spans="1:20" ht="8.25" customHeight="1"/>
    <row r="676" spans="1:20" s="20" customFormat="1" ht="21" customHeight="1">
      <c r="A676" s="109" t="s">
        <v>1207</v>
      </c>
      <c r="B676" s="106" t="s">
        <v>1173</v>
      </c>
      <c r="C676" s="106"/>
      <c r="D676" s="106"/>
      <c r="E676" s="106"/>
      <c r="F676" s="106"/>
      <c r="G676" s="106"/>
      <c r="H676" s="106"/>
      <c r="I676" s="106"/>
      <c r="J676" s="106"/>
    </row>
    <row r="677" spans="1:20" ht="16.5" customHeight="1">
      <c r="A677" s="117"/>
      <c r="B677" s="118" t="s">
        <v>1171</v>
      </c>
    </row>
    <row r="678" spans="1:20" ht="16.5" customHeight="1" thickBot="1">
      <c r="A678" s="117"/>
      <c r="B678" s="118" t="s">
        <v>1172</v>
      </c>
      <c r="T678" s="1" t="s">
        <v>738</v>
      </c>
    </row>
    <row r="679" spans="1:20" ht="23.1" customHeight="1" thickBot="1">
      <c r="B679" s="103" t="s">
        <v>1155</v>
      </c>
      <c r="H679" s="145"/>
      <c r="L679" s="1">
        <f>IF(H612&lt;&gt;1,0,IF(H679="",1,IF(T679=1,2,3)))</f>
        <v>0</v>
      </c>
      <c r="T679" s="1">
        <f>IF(AND(H679&lt;&gt;1,H679&lt;&gt;2,H679&lt;&gt;3),1,0)</f>
        <v>1</v>
      </c>
    </row>
    <row r="680" spans="1:20" ht="3" customHeight="1"/>
    <row r="681" spans="1:20" ht="16.5" customHeight="1" thickBot="1">
      <c r="A681" s="117"/>
      <c r="B681" s="118" t="s">
        <v>1174</v>
      </c>
      <c r="T681" s="1" t="s">
        <v>738</v>
      </c>
    </row>
    <row r="682" spans="1:20" ht="23.1" customHeight="1">
      <c r="B682" s="119" t="s">
        <v>3440</v>
      </c>
      <c r="C682" s="244" t="s">
        <v>3444</v>
      </c>
      <c r="D682" s="245"/>
      <c r="E682" s="245"/>
      <c r="F682" s="246"/>
      <c r="G682" s="116" t="s">
        <v>3438</v>
      </c>
      <c r="H682" s="149"/>
      <c r="L682" s="1">
        <f>IF(H612&lt;&gt;1,0,IF(H682="",1,IF(T682=1,2,3)))</f>
        <v>0</v>
      </c>
      <c r="T682" s="1">
        <f>IF(AND(H682&lt;&gt;1,H682&lt;&gt;2,H682&lt;&gt;3),1,0)</f>
        <v>1</v>
      </c>
    </row>
    <row r="683" spans="1:20" ht="23.1" customHeight="1">
      <c r="B683" s="119" t="s">
        <v>3441</v>
      </c>
      <c r="C683" s="244" t="s">
        <v>3444</v>
      </c>
      <c r="D683" s="245"/>
      <c r="E683" s="245"/>
      <c r="F683" s="246"/>
      <c r="G683" s="116" t="s">
        <v>3438</v>
      </c>
      <c r="H683" s="150"/>
      <c r="L683" s="1">
        <f>IF(H612&lt;&gt;1,0,IF(H683="",1,IF(T683=1,2,3)))</f>
        <v>0</v>
      </c>
      <c r="T683" s="1">
        <f t="shared" ref="T683:T690" si="34">IF(AND(H683&lt;&gt;1,H683&lt;&gt;2,H683&lt;&gt;3),1,0)</f>
        <v>1</v>
      </c>
    </row>
    <row r="684" spans="1:20" ht="23.1" customHeight="1">
      <c r="B684" s="120" t="s">
        <v>3442</v>
      </c>
      <c r="C684" s="244" t="s">
        <v>3444</v>
      </c>
      <c r="D684" s="245"/>
      <c r="E684" s="245"/>
      <c r="F684" s="246"/>
      <c r="G684" s="116" t="s">
        <v>3438</v>
      </c>
      <c r="H684" s="150"/>
      <c r="L684" s="1">
        <f>IF(H612&lt;&gt;1,0,IF(H684="",1,IF(T684=1,2,3)))</f>
        <v>0</v>
      </c>
      <c r="T684" s="1">
        <f t="shared" si="34"/>
        <v>1</v>
      </c>
    </row>
    <row r="685" spans="1:20" ht="23.1" customHeight="1">
      <c r="B685" s="120" t="s">
        <v>3443</v>
      </c>
      <c r="C685" s="244" t="s">
        <v>3444</v>
      </c>
      <c r="D685" s="245"/>
      <c r="E685" s="245"/>
      <c r="F685" s="246"/>
      <c r="G685" s="116" t="s">
        <v>3438</v>
      </c>
      <c r="H685" s="150"/>
      <c r="L685" s="1">
        <f>IF(H612&lt;&gt;1,0,IF(H685="",1,IF(T685=1,2,3)))</f>
        <v>0</v>
      </c>
      <c r="T685" s="1">
        <f t="shared" si="34"/>
        <v>1</v>
      </c>
    </row>
    <row r="686" spans="1:20" ht="23.1" customHeight="1">
      <c r="B686" s="120" t="s">
        <v>1175</v>
      </c>
      <c r="C686" s="244" t="s">
        <v>3444</v>
      </c>
      <c r="D686" s="245"/>
      <c r="E686" s="245"/>
      <c r="F686" s="246"/>
      <c r="G686" s="116" t="s">
        <v>3438</v>
      </c>
      <c r="H686" s="150"/>
      <c r="L686" s="1">
        <f>IF(H612&lt;&gt;1,0,IF(H686="",1,IF(T686=1,2,3)))</f>
        <v>0</v>
      </c>
      <c r="T686" s="1">
        <f t="shared" si="34"/>
        <v>1</v>
      </c>
    </row>
    <row r="687" spans="1:20" ht="23.1" customHeight="1">
      <c r="B687" s="120" t="s">
        <v>1176</v>
      </c>
      <c r="C687" s="244" t="s">
        <v>3444</v>
      </c>
      <c r="D687" s="245"/>
      <c r="E687" s="245"/>
      <c r="F687" s="246"/>
      <c r="G687" s="116" t="s">
        <v>3438</v>
      </c>
      <c r="H687" s="150"/>
      <c r="L687" s="1">
        <f>IF(H612&lt;&gt;1,0,IF(H687="",1,IF(T687=1,2,3)))</f>
        <v>0</v>
      </c>
      <c r="T687" s="1">
        <f t="shared" si="34"/>
        <v>1</v>
      </c>
    </row>
    <row r="688" spans="1:20" ht="23.1" customHeight="1">
      <c r="B688" s="120" t="s">
        <v>1177</v>
      </c>
      <c r="C688" s="244" t="s">
        <v>3444</v>
      </c>
      <c r="D688" s="245"/>
      <c r="E688" s="245"/>
      <c r="F688" s="246"/>
      <c r="G688" s="116" t="s">
        <v>3438</v>
      </c>
      <c r="H688" s="150"/>
      <c r="L688" s="1">
        <f>IF(H612&lt;&gt;1,0,IF(H688="",1,IF(T688=1,2,3)))</f>
        <v>0</v>
      </c>
      <c r="T688" s="1">
        <f t="shared" si="34"/>
        <v>1</v>
      </c>
    </row>
    <row r="689" spans="1:20" ht="23.1" customHeight="1">
      <c r="B689" s="120" t="s">
        <v>1178</v>
      </c>
      <c r="C689" s="244" t="s">
        <v>3444</v>
      </c>
      <c r="D689" s="245"/>
      <c r="E689" s="245"/>
      <c r="F689" s="246"/>
      <c r="G689" s="116" t="s">
        <v>3438</v>
      </c>
      <c r="H689" s="150"/>
      <c r="L689" s="1">
        <f>IF(H612&lt;&gt;1,0,IF(H689="",1,IF(T689=1,2,3)))</f>
        <v>0</v>
      </c>
      <c r="T689" s="1">
        <f t="shared" si="34"/>
        <v>1</v>
      </c>
    </row>
    <row r="690" spans="1:20" ht="23.1" customHeight="1" thickBot="1">
      <c r="B690" s="121" t="s">
        <v>1179</v>
      </c>
      <c r="C690" s="244" t="s">
        <v>3444</v>
      </c>
      <c r="D690" s="245"/>
      <c r="E690" s="245"/>
      <c r="F690" s="246"/>
      <c r="G690" s="116" t="s">
        <v>3438</v>
      </c>
      <c r="H690" s="151"/>
      <c r="L690" s="1">
        <f>IF(H612&lt;&gt;1,0,IF(H690="",1,IF(T690=1,2,3)))</f>
        <v>0</v>
      </c>
      <c r="T690" s="1">
        <f t="shared" si="34"/>
        <v>1</v>
      </c>
    </row>
    <row r="692" spans="1:20" s="20" customFormat="1" ht="14.25" thickBot="1">
      <c r="A692" s="109" t="s">
        <v>1208</v>
      </c>
      <c r="B692" s="106" t="s">
        <v>1180</v>
      </c>
      <c r="C692" s="106"/>
      <c r="D692" s="106"/>
      <c r="E692" s="106"/>
      <c r="F692" s="106"/>
      <c r="G692" s="106"/>
      <c r="H692" s="106"/>
      <c r="I692" s="106"/>
      <c r="J692" s="106"/>
      <c r="T692" s="1" t="s">
        <v>738</v>
      </c>
    </row>
    <row r="693" spans="1:20" ht="21.75" customHeight="1" thickBot="1">
      <c r="B693" s="103" t="s">
        <v>3445</v>
      </c>
      <c r="H693" s="145"/>
      <c r="L693" s="1">
        <f>IF(H612&lt;&gt;1,0,IF(H693="",1,IF(T693=1,2,3)))</f>
        <v>0</v>
      </c>
      <c r="T693" s="1">
        <f>IF(AND(H693&lt;&gt;1,H693&lt;&gt;2,H693&lt;&gt;3),1,0)</f>
        <v>1</v>
      </c>
    </row>
    <row r="694" spans="1:20" s="22" customFormat="1" ht="15.75" hidden="1" customHeight="1">
      <c r="A694" s="37"/>
      <c r="B694" s="38"/>
      <c r="C694" s="38"/>
      <c r="D694" s="37"/>
      <c r="E694" s="23"/>
      <c r="F694" s="23"/>
      <c r="G694" s="23"/>
      <c r="H694" s="23"/>
      <c r="I694" s="39"/>
      <c r="J694" s="39"/>
    </row>
    <row r="695" spans="1:20" s="22" customFormat="1" ht="15.75" hidden="1" customHeight="1">
      <c r="A695" s="37"/>
      <c r="B695" s="38"/>
      <c r="C695" s="38"/>
      <c r="D695" s="37"/>
      <c r="E695" s="23"/>
      <c r="F695" s="23"/>
      <c r="G695" s="23"/>
      <c r="H695" s="23"/>
      <c r="I695" s="39"/>
      <c r="J695" s="39"/>
    </row>
    <row r="696" spans="1:20" s="22" customFormat="1" ht="15.75" hidden="1" customHeight="1">
      <c r="A696" s="37"/>
      <c r="B696" s="38"/>
      <c r="C696" s="38"/>
      <c r="D696" s="37"/>
      <c r="E696" s="23"/>
      <c r="F696" s="23"/>
      <c r="G696" s="23"/>
      <c r="H696" s="23"/>
      <c r="I696" s="39"/>
      <c r="J696" s="39"/>
    </row>
    <row r="697" spans="1:20" s="22" customFormat="1" ht="15.75" hidden="1" customHeight="1">
      <c r="A697" s="37"/>
      <c r="B697" s="38"/>
      <c r="C697" s="38"/>
      <c r="D697" s="37"/>
      <c r="E697" s="23"/>
      <c r="F697" s="23"/>
      <c r="G697" s="23"/>
      <c r="H697" s="23"/>
      <c r="I697" s="39"/>
      <c r="J697" s="39"/>
    </row>
    <row r="698" spans="1:20" s="22" customFormat="1" ht="15.75" hidden="1" customHeight="1">
      <c r="A698" s="37"/>
      <c r="B698" s="38"/>
      <c r="C698" s="38"/>
      <c r="D698" s="37"/>
      <c r="E698" s="23"/>
      <c r="F698" s="23"/>
      <c r="G698" s="23"/>
      <c r="H698" s="23"/>
      <c r="I698" s="39"/>
      <c r="J698" s="39"/>
    </row>
    <row r="699" spans="1:20" s="22" customFormat="1" ht="15.75" hidden="1" customHeight="1">
      <c r="A699" s="37"/>
      <c r="B699" s="38"/>
      <c r="C699" s="38"/>
      <c r="D699" s="37"/>
      <c r="E699" s="23"/>
      <c r="F699" s="23"/>
      <c r="G699" s="23"/>
      <c r="H699" s="23"/>
      <c r="I699" s="39"/>
      <c r="J699" s="39"/>
    </row>
    <row r="700" spans="1:20" s="22" customFormat="1" ht="15.75" hidden="1" customHeight="1">
      <c r="A700" s="37"/>
      <c r="B700" s="38"/>
      <c r="C700" s="38"/>
      <c r="D700" s="37"/>
      <c r="E700" s="23"/>
      <c r="F700" s="23"/>
      <c r="G700" s="23"/>
      <c r="H700" s="23"/>
      <c r="I700" s="39"/>
      <c r="J700" s="39"/>
    </row>
    <row r="701" spans="1:20" s="22" customFormat="1" ht="15.75" hidden="1" customHeight="1">
      <c r="A701" s="37"/>
      <c r="B701" s="38"/>
      <c r="C701" s="38"/>
      <c r="D701" s="37"/>
      <c r="E701" s="23"/>
      <c r="F701" s="23"/>
      <c r="G701" s="23"/>
      <c r="H701" s="23"/>
      <c r="I701" s="39"/>
      <c r="J701" s="39"/>
    </row>
    <row r="702" spans="1:20" s="22" customFormat="1" ht="15.75" hidden="1" customHeight="1">
      <c r="A702" s="37"/>
      <c r="B702" s="38"/>
      <c r="C702" s="38"/>
      <c r="D702" s="37"/>
      <c r="E702" s="23"/>
      <c r="F702" s="23"/>
      <c r="G702" s="23"/>
      <c r="H702" s="23"/>
      <c r="I702" s="39"/>
      <c r="J702" s="39"/>
    </row>
    <row r="703" spans="1:20" s="22" customFormat="1" ht="15.75" hidden="1" customHeight="1">
      <c r="A703" s="37"/>
      <c r="B703" s="38"/>
      <c r="C703" s="38"/>
      <c r="D703" s="37"/>
      <c r="E703" s="23"/>
      <c r="F703" s="23"/>
      <c r="G703" s="23"/>
      <c r="H703" s="23"/>
      <c r="I703" s="39"/>
      <c r="J703" s="39"/>
    </row>
    <row r="704" spans="1:20" s="22" customFormat="1" ht="15.75" customHeight="1">
      <c r="A704" s="37"/>
      <c r="B704" s="38"/>
      <c r="C704" s="38"/>
      <c r="D704" s="37"/>
      <c r="E704" s="23"/>
      <c r="F704" s="23"/>
      <c r="G704" s="23"/>
      <c r="H704" s="23"/>
      <c r="I704" s="39"/>
      <c r="J704" s="39"/>
    </row>
    <row r="705" spans="1:20" s="22" customFormat="1" ht="15.75" customHeight="1">
      <c r="A705" s="37" t="str">
        <f>IF($C$29="","","　　（"&amp;$C$29&amp;"）")</f>
        <v/>
      </c>
      <c r="B705" s="38"/>
      <c r="C705" s="38"/>
      <c r="D705" s="37"/>
      <c r="E705" s="23"/>
      <c r="F705" s="23"/>
      <c r="G705" s="23"/>
      <c r="H705" s="23"/>
      <c r="I705" s="326" t="str">
        <f>"（"&amp;L609+1&amp;"ページ）"</f>
        <v>（15ページ）</v>
      </c>
      <c r="J705" s="326"/>
    </row>
    <row r="706" spans="1:20" ht="30" customHeight="1">
      <c r="D706" s="232" t="s">
        <v>739</v>
      </c>
      <c r="E706" s="233"/>
      <c r="F706" s="233"/>
      <c r="G706" s="233"/>
      <c r="H706" s="233"/>
      <c r="I706" s="233"/>
      <c r="J706" s="234"/>
      <c r="L706" s="1">
        <v>16</v>
      </c>
    </row>
    <row r="707" spans="1:20" ht="22.5" customHeight="1">
      <c r="A707" s="284" t="str">
        <f>"臨時・非常勤等職員のうち「"&amp;L707&amp;"」の労働条件についてお聞きします。"</f>
        <v>臨時・非常勤等職員のうち「本庁・支所等での一般事務」の労働条件についてお聞きします。</v>
      </c>
      <c r="B707" s="284"/>
      <c r="C707" s="284"/>
      <c r="D707" s="284"/>
      <c r="E707" s="284"/>
      <c r="F707" s="284"/>
      <c r="G707" s="284"/>
      <c r="H707" s="284"/>
      <c r="L707" s="1" t="str">
        <f>SUBSTITUTE(D706,LEFT(D706,2),"")</f>
        <v>本庁・支所等での一般事務</v>
      </c>
    </row>
    <row r="708" spans="1:20" s="20" customFormat="1" ht="15.75" customHeight="1" thickBot="1">
      <c r="A708" s="109" t="s">
        <v>1199</v>
      </c>
      <c r="B708" s="106" t="str">
        <f>"週の勤務時間が２０時間以上の臨時・非常勤等職員（"&amp;L707&amp;"）はいますか。"</f>
        <v>週の勤務時間が２０時間以上の臨時・非常勤等職員（本庁・支所等での一般事務）はいますか。</v>
      </c>
      <c r="C708" s="106"/>
      <c r="D708" s="106"/>
      <c r="E708" s="106"/>
      <c r="F708" s="106"/>
      <c r="G708" s="106"/>
      <c r="H708" s="106"/>
      <c r="I708" s="106"/>
      <c r="J708" s="106"/>
      <c r="T708" s="1" t="s">
        <v>738</v>
      </c>
    </row>
    <row r="709" spans="1:20" ht="23.1" customHeight="1" thickBot="1">
      <c r="B709" s="103" t="str">
        <f>"１．いる　　　２．いない　（→調査票は終わりです）"</f>
        <v>１．いる　　　２．いない　（→調査票は終わりです）</v>
      </c>
      <c r="H709" s="145"/>
      <c r="L709" s="1">
        <f>IF(H709="",1,IF(T709=1,2,3))</f>
        <v>1</v>
      </c>
      <c r="T709" s="1">
        <f>IF(AND(H709&lt;&gt;1,H709&lt;&gt;2),1,0)</f>
        <v>1</v>
      </c>
    </row>
    <row r="710" spans="1:20" ht="8.25" customHeight="1"/>
    <row r="711" spans="1:20" ht="23.25" customHeight="1">
      <c r="B711" s="247" t="s">
        <v>2464</v>
      </c>
      <c r="C711" s="248"/>
      <c r="D711" s="248"/>
      <c r="E711" s="248"/>
      <c r="F711" s="248"/>
      <c r="G711" s="248"/>
      <c r="H711" s="249"/>
    </row>
    <row r="712" spans="1:20" s="20" customFormat="1" ht="35.25" customHeight="1" thickBot="1">
      <c r="A712" s="109" t="s">
        <v>1200</v>
      </c>
      <c r="B712" s="259" t="s">
        <v>3462</v>
      </c>
      <c r="C712" s="260"/>
      <c r="D712" s="260"/>
      <c r="E712" s="260"/>
      <c r="F712" s="260"/>
      <c r="G712" s="260"/>
      <c r="H712" s="260"/>
      <c r="I712" s="260"/>
      <c r="J712" s="260"/>
      <c r="T712" s="1" t="s">
        <v>738</v>
      </c>
    </row>
    <row r="713" spans="1:20" ht="21.95" customHeight="1" thickBot="1">
      <c r="B713" s="103" t="s">
        <v>2477</v>
      </c>
      <c r="H713" s="145"/>
      <c r="L713" s="1">
        <f>IF(H709&lt;&gt;1,0,IF(H713="",1,IF(T713=1,2,3)))</f>
        <v>0</v>
      </c>
      <c r="T713" s="1">
        <f>IF(AND(H713&lt;&gt;1,H713&lt;&gt;2,H713&lt;&gt;3),1,0)</f>
        <v>1</v>
      </c>
    </row>
    <row r="714" spans="1:20" ht="8.25" customHeight="1">
      <c r="B714" s="110"/>
    </row>
    <row r="715" spans="1:20" ht="23.25" customHeight="1">
      <c r="B715" s="247" t="s">
        <v>2478</v>
      </c>
      <c r="C715" s="248"/>
      <c r="D715" s="248"/>
      <c r="E715" s="248"/>
      <c r="F715" s="248"/>
      <c r="G715" s="248"/>
      <c r="H715" s="249"/>
    </row>
    <row r="716" spans="1:20" s="20" customFormat="1" ht="35.25" customHeight="1">
      <c r="A716" s="109" t="s">
        <v>1201</v>
      </c>
      <c r="B716" s="259" t="s">
        <v>3463</v>
      </c>
      <c r="C716" s="285"/>
      <c r="D716" s="285"/>
      <c r="E716" s="285"/>
      <c r="F716" s="285"/>
      <c r="G716" s="285"/>
      <c r="H716" s="285"/>
      <c r="I716" s="285"/>
      <c r="J716" s="285"/>
    </row>
    <row r="717" spans="1:20" ht="12" customHeight="1">
      <c r="B717" s="91" t="s">
        <v>3452</v>
      </c>
    </row>
    <row r="718" spans="1:20" ht="12" customHeight="1">
      <c r="B718" s="91" t="s">
        <v>3489</v>
      </c>
    </row>
    <row r="719" spans="1:20" ht="12" customHeight="1">
      <c r="B719" s="91" t="s">
        <v>3490</v>
      </c>
    </row>
    <row r="720" spans="1:20" ht="12" customHeight="1">
      <c r="B720" s="91" t="s">
        <v>3491</v>
      </c>
    </row>
    <row r="721" spans="1:21" ht="12" customHeight="1">
      <c r="B721" s="91" t="s">
        <v>3492</v>
      </c>
    </row>
    <row r="722" spans="1:21" ht="12" customHeight="1" thickBot="1">
      <c r="B722" s="91" t="s">
        <v>3493</v>
      </c>
      <c r="T722" s="1" t="s">
        <v>738</v>
      </c>
    </row>
    <row r="723" spans="1:21" ht="23.1" customHeight="1" thickBot="1">
      <c r="B723" s="104" t="s">
        <v>3494</v>
      </c>
      <c r="H723" s="145"/>
      <c r="L723" s="1">
        <f>IF(H709&lt;&gt;1,0,IF(H723="",1,IF(T723=1,2,3)))</f>
        <v>0</v>
      </c>
      <c r="T723" s="221">
        <f>IF(AND(H723&lt;&gt;1,H723&lt;&gt;2,H723&lt;&gt;3,H723&lt;&gt;4,H723&lt;&gt;5,H723&lt;&gt;6,H723&lt;&gt;7),1,0)</f>
        <v>1</v>
      </c>
    </row>
    <row r="724" spans="1:21" ht="6.75" customHeight="1">
      <c r="B724" s="110"/>
    </row>
    <row r="725" spans="1:21" s="20" customFormat="1" ht="12">
      <c r="A725" s="109" t="s">
        <v>1202</v>
      </c>
      <c r="B725" s="106" t="s">
        <v>2465</v>
      </c>
      <c r="C725" s="106"/>
      <c r="D725" s="106"/>
      <c r="E725" s="106"/>
      <c r="F725" s="106"/>
      <c r="G725" s="106"/>
      <c r="H725" s="106"/>
      <c r="I725" s="106"/>
      <c r="J725" s="106"/>
    </row>
    <row r="726" spans="1:21" s="20" customFormat="1" ht="16.5" customHeight="1" thickBot="1">
      <c r="A726" s="109"/>
      <c r="B726" s="106" t="s">
        <v>2467</v>
      </c>
      <c r="C726" s="106"/>
      <c r="D726" s="106"/>
      <c r="E726" s="106"/>
      <c r="F726" s="106"/>
      <c r="G726" s="106"/>
      <c r="H726" s="106"/>
      <c r="I726" s="106"/>
      <c r="J726" s="106"/>
      <c r="T726" s="1" t="s">
        <v>738</v>
      </c>
    </row>
    <row r="727" spans="1:21" ht="21.95" customHeight="1" thickBot="1">
      <c r="B727" s="103" t="s">
        <v>2466</v>
      </c>
      <c r="H727" s="145"/>
      <c r="L727" s="1">
        <f>IF(H709&lt;&gt;1,0,IF(H727="",1,IF(T727=1,2,3)))</f>
        <v>0</v>
      </c>
      <c r="T727" s="1">
        <f>IF(AND(H727&lt;&gt;1,H727&lt;&gt;2,H727&lt;&gt;3),1,0)</f>
        <v>1</v>
      </c>
    </row>
    <row r="728" spans="1:21" ht="3" customHeight="1"/>
    <row r="729" spans="1:21" s="20" customFormat="1" ht="16.5" customHeight="1">
      <c r="A729" s="109"/>
      <c r="B729" s="106" t="s">
        <v>2468</v>
      </c>
      <c r="C729" s="106"/>
      <c r="D729" s="106"/>
      <c r="E729" s="106"/>
      <c r="F729" s="106"/>
      <c r="G729" s="106"/>
      <c r="H729" s="106"/>
      <c r="I729" s="106"/>
      <c r="J729" s="106"/>
    </row>
    <row r="730" spans="1:21" s="20" customFormat="1" ht="16.5" customHeight="1">
      <c r="A730" s="106"/>
      <c r="B730" s="106" t="s">
        <v>2469</v>
      </c>
      <c r="C730" s="106"/>
      <c r="D730" s="106"/>
      <c r="E730" s="106" t="s">
        <v>2470</v>
      </c>
      <c r="F730" s="106"/>
      <c r="G730" s="106"/>
      <c r="H730" s="106"/>
      <c r="I730" s="106"/>
      <c r="J730" s="106"/>
    </row>
    <row r="731" spans="1:21" ht="4.5" customHeight="1"/>
    <row r="732" spans="1:21" ht="105" customHeight="1" thickBot="1">
      <c r="B732" s="250" t="s">
        <v>1156</v>
      </c>
      <c r="C732" s="250"/>
      <c r="D732" s="106"/>
      <c r="E732" s="250" t="s">
        <v>3466</v>
      </c>
      <c r="F732" s="250"/>
      <c r="G732" s="250"/>
      <c r="H732" s="250"/>
      <c r="T732" s="1" t="s">
        <v>738</v>
      </c>
      <c r="U732" s="1" t="s">
        <v>738</v>
      </c>
    </row>
    <row r="733" spans="1:21" ht="21.95" customHeight="1" thickBot="1">
      <c r="B733" s="26" t="s">
        <v>1157</v>
      </c>
      <c r="C733" s="145"/>
      <c r="G733" s="26" t="s">
        <v>1158</v>
      </c>
      <c r="H733" s="145"/>
      <c r="L733" s="1">
        <f>IF(H709&lt;&gt;1,0,IF(H727=3,0,IF(C733="",1,IF(T733=1,2,3))))</f>
        <v>0</v>
      </c>
      <c r="M733" s="1">
        <f>IF(H709&lt;&gt;1,0,IF(OR(H727=1,H727=2),0,IF(H733="",1,IF(U733=1,2,3))))</f>
        <v>0</v>
      </c>
      <c r="T733" s="1">
        <f>IF(AND(C733&lt;&gt;1,C733&lt;&gt;2,C733&lt;&gt;3,C733&lt;&gt;4,C733&lt;&gt;5,C733&lt;&gt;6),1,0)</f>
        <v>1</v>
      </c>
      <c r="U733" s="221">
        <f>IF(AND(H733&lt;&gt;1,H733&lt;&gt;2,H733&lt;&gt;3,H733&lt;&gt;4,H733&lt;&gt;5,H733&lt;&gt;6,H733&lt;&gt;7,H733&lt;&gt;8),1,0)</f>
        <v>1</v>
      </c>
    </row>
    <row r="734" spans="1:21" ht="12" customHeight="1">
      <c r="B734" s="111"/>
      <c r="C734" s="112"/>
      <c r="G734" s="111"/>
      <c r="H734" s="112"/>
    </row>
    <row r="735" spans="1:21" s="20" customFormat="1" ht="16.5" customHeight="1" thickBot="1">
      <c r="A735" s="109"/>
      <c r="B735" s="106" t="s">
        <v>722</v>
      </c>
      <c r="C735" s="113"/>
      <c r="D735" s="113"/>
      <c r="E735" s="113"/>
      <c r="F735" s="113"/>
      <c r="G735" s="113"/>
      <c r="H735" s="113"/>
      <c r="I735" s="106"/>
      <c r="J735" s="106"/>
      <c r="T735" s="1" t="s">
        <v>738</v>
      </c>
    </row>
    <row r="736" spans="1:21" s="20" customFormat="1" ht="21.95" customHeight="1" thickBot="1">
      <c r="A736" s="106"/>
      <c r="B736" s="103" t="s">
        <v>1170</v>
      </c>
      <c r="C736" s="106"/>
      <c r="D736" s="106"/>
      <c r="E736" s="106"/>
      <c r="F736" s="106"/>
      <c r="G736" s="106"/>
      <c r="H736" s="145"/>
      <c r="I736" s="106"/>
      <c r="J736" s="106"/>
      <c r="L736" s="1">
        <f>IF(H709&lt;&gt;1,0,IF(H736="",1,IF(T736=1,2,3)))</f>
        <v>0</v>
      </c>
      <c r="T736" s="1">
        <f>IF(AND(H736&lt;&gt;1,H736&lt;&gt;2),1,0)</f>
        <v>1</v>
      </c>
    </row>
    <row r="737" spans="1:21" ht="4.5" customHeight="1">
      <c r="B737" s="111"/>
      <c r="C737" s="27"/>
      <c r="G737" s="111"/>
      <c r="H737" s="112"/>
    </row>
    <row r="738" spans="1:21" s="20" customFormat="1" ht="16.5" customHeight="1">
      <c r="A738" s="109"/>
      <c r="B738" s="106" t="s">
        <v>3464</v>
      </c>
      <c r="C738" s="106"/>
      <c r="D738" s="106"/>
      <c r="E738" s="106"/>
      <c r="F738" s="106"/>
      <c r="G738" s="106"/>
      <c r="H738" s="106"/>
      <c r="I738" s="106"/>
      <c r="J738" s="106"/>
    </row>
    <row r="739" spans="1:21" s="20" customFormat="1" ht="16.5" customHeight="1">
      <c r="A739" s="106"/>
      <c r="B739" s="106" t="s">
        <v>2469</v>
      </c>
      <c r="C739" s="106"/>
      <c r="D739" s="106"/>
      <c r="E739" s="106" t="s">
        <v>2470</v>
      </c>
      <c r="F739" s="106"/>
      <c r="G739" s="106"/>
      <c r="H739" s="106"/>
      <c r="I739" s="106"/>
      <c r="J739" s="106"/>
    </row>
    <row r="740" spans="1:21" ht="4.5" customHeight="1"/>
    <row r="741" spans="1:21" ht="105" customHeight="1" thickBot="1">
      <c r="B741" s="250" t="s">
        <v>1156</v>
      </c>
      <c r="C741" s="250"/>
      <c r="D741" s="106"/>
      <c r="E741" s="250" t="s">
        <v>3466</v>
      </c>
      <c r="F741" s="250"/>
      <c r="G741" s="250"/>
      <c r="H741" s="250"/>
      <c r="T741" s="1" t="s">
        <v>738</v>
      </c>
      <c r="U741" s="1" t="s">
        <v>738</v>
      </c>
    </row>
    <row r="742" spans="1:21" ht="21.75" customHeight="1" thickBot="1">
      <c r="B742" s="26" t="s">
        <v>1157</v>
      </c>
      <c r="C742" s="145"/>
      <c r="G742" s="26" t="s">
        <v>1158</v>
      </c>
      <c r="H742" s="145"/>
      <c r="L742" s="1">
        <f>IF(H709&lt;&gt;1,0,IF(H736&lt;&gt;1,0,IF(H727=3,0,IF(C742="",1,IF(T742=1,2,3)))))</f>
        <v>0</v>
      </c>
      <c r="M742" s="1">
        <f>IF(H709&lt;&gt;1,0,IF(H736&lt;&gt;1,0,IF(OR(H727=1,H727=2),0,IF(H742="",1,IF(U742=1,2,3)))))</f>
        <v>0</v>
      </c>
      <c r="T742" s="1">
        <f>IF(AND(C742&lt;&gt;1,C742&lt;&gt;2,C742&lt;&gt;3,C742&lt;&gt;4,C742&lt;&gt;5,C742&lt;&gt;6),1,0)</f>
        <v>1</v>
      </c>
      <c r="U742" s="221">
        <f>IF(AND(H742&lt;&gt;1,H742&lt;&gt;2,H742&lt;&gt;3,H742&lt;&gt;4,H742&lt;&gt;5,H742&lt;&gt;6,H742&lt;&gt;7,H742&lt;&gt;8),1,0)</f>
        <v>1</v>
      </c>
    </row>
    <row r="743" spans="1:21" s="22" customFormat="1" ht="15.75" customHeight="1">
      <c r="A743" s="37" t="str">
        <f>IF($C$29="","","　　（"&amp;$C$29&amp;"）")</f>
        <v/>
      </c>
      <c r="B743" s="38"/>
      <c r="C743" s="38"/>
      <c r="D743" s="37"/>
      <c r="E743" s="23"/>
      <c r="F743" s="23"/>
      <c r="G743" s="23"/>
      <c r="H743" s="23"/>
      <c r="I743" s="326" t="str">
        <f>"（"&amp;L706&amp;"ページ）"</f>
        <v>（16ページ）</v>
      </c>
      <c r="J743" s="326"/>
    </row>
    <row r="744" spans="1:21" ht="27.75" customHeight="1">
      <c r="D744" s="329" t="str">
        <f>D706&amp;"（続き）"</f>
        <v>ｆ．本庁・支所等での一般事務（続き）</v>
      </c>
      <c r="E744" s="330"/>
      <c r="F744" s="330"/>
      <c r="G744" s="330"/>
      <c r="H744" s="330"/>
      <c r="I744" s="330"/>
      <c r="J744" s="331"/>
    </row>
    <row r="745" spans="1:21" s="20" customFormat="1" ht="16.5" customHeight="1">
      <c r="A745" s="109" t="s">
        <v>1203</v>
      </c>
      <c r="B745" s="106" t="s">
        <v>712</v>
      </c>
      <c r="C745" s="106"/>
      <c r="D745" s="106"/>
      <c r="E745" s="106"/>
      <c r="F745" s="106"/>
      <c r="G745" s="106"/>
      <c r="H745" s="106"/>
      <c r="I745" s="106"/>
      <c r="J745" s="106"/>
    </row>
    <row r="746" spans="1:21">
      <c r="B746" s="91" t="s">
        <v>1159</v>
      </c>
      <c r="C746" s="91" t="s">
        <v>1163</v>
      </c>
      <c r="D746" s="106"/>
    </row>
    <row r="747" spans="1:21">
      <c r="B747" s="91" t="s">
        <v>1160</v>
      </c>
      <c r="C747" s="91" t="s">
        <v>1164</v>
      </c>
      <c r="D747" s="106"/>
    </row>
    <row r="748" spans="1:21" ht="14.25" thickBot="1">
      <c r="B748" s="91" t="s">
        <v>1161</v>
      </c>
      <c r="C748" s="104" t="s">
        <v>1165</v>
      </c>
      <c r="D748" s="106"/>
      <c r="T748" s="1" t="s">
        <v>738</v>
      </c>
    </row>
    <row r="749" spans="1:21" ht="23.1" customHeight="1" thickBot="1">
      <c r="B749" s="104" t="s">
        <v>1162</v>
      </c>
      <c r="C749" s="104" t="s">
        <v>2479</v>
      </c>
      <c r="D749" s="106"/>
      <c r="H749" s="145"/>
      <c r="L749" s="1">
        <f>IF(H709&lt;&gt;1,0,IF(H749="",1,IF(T749=1,2,3)))</f>
        <v>0</v>
      </c>
      <c r="T749" s="1">
        <f>IF(AND(H749&lt;&gt;1,H749&lt;&gt;2,H749&lt;&gt;3,H749&lt;&gt;4,H749&lt;&gt;5,H749&lt;&gt;6,H749&lt;&gt;7,H749&lt;&gt;8),1,0)</f>
        <v>1</v>
      </c>
    </row>
    <row r="750" spans="1:21" ht="9.75" customHeight="1">
      <c r="B750" s="105"/>
      <c r="C750" s="114"/>
      <c r="H750" s="27"/>
    </row>
    <row r="751" spans="1:21" ht="9.75" hidden="1" customHeight="1">
      <c r="B751" s="105"/>
      <c r="C751" s="114"/>
      <c r="H751" s="27"/>
    </row>
    <row r="752" spans="1:21" ht="9.75" hidden="1" customHeight="1">
      <c r="B752" s="105"/>
      <c r="C752" s="114"/>
      <c r="H752" s="27"/>
    </row>
    <row r="753" spans="1:20" ht="9.75" hidden="1" customHeight="1">
      <c r="B753" s="105"/>
      <c r="C753" s="114"/>
      <c r="H753" s="27"/>
    </row>
    <row r="754" spans="1:20" ht="9.75" hidden="1" customHeight="1">
      <c r="B754" s="105"/>
      <c r="C754" s="114"/>
      <c r="H754" s="27"/>
    </row>
    <row r="755" spans="1:20" ht="9.75" hidden="1" customHeight="1">
      <c r="B755" s="105"/>
      <c r="C755" s="114"/>
      <c r="H755" s="27"/>
    </row>
    <row r="756" spans="1:20" s="20" customFormat="1" ht="16.5" customHeight="1">
      <c r="A756" s="109" t="s">
        <v>1204</v>
      </c>
      <c r="B756" s="106" t="s">
        <v>3465</v>
      </c>
      <c r="C756" s="106"/>
      <c r="D756" s="106"/>
      <c r="E756" s="106"/>
      <c r="F756" s="106"/>
      <c r="G756" s="106"/>
      <c r="H756" s="106"/>
      <c r="I756" s="115"/>
      <c r="J756" s="115"/>
    </row>
    <row r="757" spans="1:20" ht="13.5" customHeight="1">
      <c r="B757" s="91" t="s">
        <v>713</v>
      </c>
      <c r="C757" s="91" t="s">
        <v>717</v>
      </c>
      <c r="I757" s="44"/>
      <c r="J757" s="44"/>
    </row>
    <row r="758" spans="1:20">
      <c r="B758" s="91" t="s">
        <v>714</v>
      </c>
      <c r="C758" s="91" t="s">
        <v>718</v>
      </c>
    </row>
    <row r="759" spans="1:20" ht="14.25" thickBot="1">
      <c r="B759" s="91" t="s">
        <v>715</v>
      </c>
      <c r="C759" s="104" t="s">
        <v>719</v>
      </c>
      <c r="T759" s="1" t="s">
        <v>738</v>
      </c>
    </row>
    <row r="760" spans="1:20" ht="23.1" customHeight="1" thickBot="1">
      <c r="B760" s="104" t="s">
        <v>716</v>
      </c>
      <c r="C760" s="106"/>
      <c r="H760" s="145"/>
      <c r="L760" s="1">
        <f>IF(H709&lt;&gt;1,0,IF(H760="",1,IF(T760=1,2,3)))</f>
        <v>0</v>
      </c>
      <c r="T760" s="1">
        <f>IF(AND(H760&lt;&gt;1,H760&lt;&gt;2,H760&lt;&gt;3,H760&lt;&gt;4,H760&lt;&gt;5,H760&lt;&gt;6,H760&lt;&gt;7),1,0)</f>
        <v>1</v>
      </c>
    </row>
    <row r="761" spans="1:20" ht="6" customHeight="1">
      <c r="B761" s="104"/>
      <c r="H761" s="27"/>
    </row>
    <row r="762" spans="1:20" s="20" customFormat="1" ht="12">
      <c r="A762" s="109" t="s">
        <v>1205</v>
      </c>
      <c r="B762" s="106" t="s">
        <v>3436</v>
      </c>
      <c r="C762" s="106"/>
      <c r="D762" s="106"/>
      <c r="E762" s="106"/>
      <c r="F762" s="106"/>
      <c r="G762" s="106"/>
      <c r="H762" s="106"/>
      <c r="I762" s="106"/>
      <c r="J762" s="106"/>
    </row>
    <row r="763" spans="1:20" ht="6" customHeight="1"/>
    <row r="764" spans="1:20">
      <c r="B764" s="91" t="s">
        <v>720</v>
      </c>
      <c r="C764" s="91" t="s">
        <v>3434</v>
      </c>
    </row>
    <row r="765" spans="1:20" ht="14.25" thickBot="1">
      <c r="B765" s="91" t="s">
        <v>721</v>
      </c>
      <c r="C765" s="91" t="s">
        <v>3435</v>
      </c>
      <c r="T765" s="1" t="s">
        <v>738</v>
      </c>
    </row>
    <row r="766" spans="1:20" ht="23.1" customHeight="1" thickBot="1">
      <c r="B766" s="104" t="s">
        <v>3433</v>
      </c>
      <c r="C766" s="106"/>
      <c r="H766" s="145"/>
      <c r="L766" s="1">
        <f>IF(H709&lt;&gt;1,0,IF(H766="",1,IF(T766=1,2,3)))</f>
        <v>0</v>
      </c>
      <c r="T766" s="1">
        <f>IF(AND(H766&lt;&gt;1,H766&lt;&gt;2,H766&lt;&gt;3,H766&lt;&gt;4,H766&lt;&gt;5),1,0)</f>
        <v>1</v>
      </c>
    </row>
    <row r="767" spans="1:20" ht="3" customHeight="1"/>
    <row r="768" spans="1:20" s="20" customFormat="1" ht="18" customHeight="1" thickBot="1">
      <c r="A768" s="109" t="s">
        <v>1206</v>
      </c>
      <c r="B768" s="106" t="s">
        <v>3437</v>
      </c>
      <c r="C768" s="106"/>
      <c r="D768" s="106"/>
      <c r="E768" s="106"/>
      <c r="F768" s="106"/>
      <c r="G768" s="106"/>
      <c r="H768" s="106"/>
      <c r="I768" s="106"/>
      <c r="J768" s="106"/>
      <c r="T768" s="1" t="s">
        <v>738</v>
      </c>
    </row>
    <row r="769" spans="1:20" ht="34.5" customHeight="1">
      <c r="B769" s="252" t="s">
        <v>1153</v>
      </c>
      <c r="C769" s="283"/>
      <c r="D769" s="244" t="s">
        <v>3439</v>
      </c>
      <c r="E769" s="245"/>
      <c r="F769" s="246"/>
      <c r="G769" s="116" t="s">
        <v>3438</v>
      </c>
      <c r="H769" s="149"/>
      <c r="L769" s="1">
        <f>IF(H709&lt;&gt;1,0,IF(H769="",1,IF(T769=1,2,3)))</f>
        <v>0</v>
      </c>
      <c r="T769" s="1">
        <f>IF(AND(H769&lt;&gt;1,H769&lt;&gt;2),1,0)</f>
        <v>1</v>
      </c>
    </row>
    <row r="770" spans="1:20" ht="23.1" customHeight="1">
      <c r="B770" s="242" t="s">
        <v>2480</v>
      </c>
      <c r="C770" s="243"/>
      <c r="D770" s="244" t="s">
        <v>3439</v>
      </c>
      <c r="E770" s="245"/>
      <c r="F770" s="246"/>
      <c r="G770" s="116" t="s">
        <v>3438</v>
      </c>
      <c r="H770" s="150"/>
      <c r="L770" s="1">
        <f>IF(H709&lt;&gt;1,0,IF(H770="",1,IF(T770=1,2,3)))</f>
        <v>0</v>
      </c>
      <c r="T770" s="1">
        <f>IF(AND(H770&lt;&gt;1,H770&lt;&gt;2),1,0)</f>
        <v>1</v>
      </c>
    </row>
    <row r="771" spans="1:20" ht="23.1" customHeight="1" thickBot="1">
      <c r="B771" s="242" t="s">
        <v>1154</v>
      </c>
      <c r="C771" s="243"/>
      <c r="D771" s="244" t="s">
        <v>3439</v>
      </c>
      <c r="E771" s="245"/>
      <c r="F771" s="246"/>
      <c r="G771" s="116" t="s">
        <v>3438</v>
      </c>
      <c r="H771" s="151"/>
      <c r="L771" s="1">
        <f>IF(H709&lt;&gt;1,0,IF(H771="",1,IF(T771=1,2,3)))</f>
        <v>0</v>
      </c>
      <c r="T771" s="1">
        <f>IF(AND(H771&lt;&gt;1,H771&lt;&gt;2),1,0)</f>
        <v>1</v>
      </c>
    </row>
    <row r="772" spans="1:20" ht="8.25" customHeight="1"/>
    <row r="773" spans="1:20" s="20" customFormat="1" ht="21" customHeight="1">
      <c r="A773" s="109" t="s">
        <v>1207</v>
      </c>
      <c r="B773" s="106" t="s">
        <v>1173</v>
      </c>
      <c r="C773" s="106"/>
      <c r="D773" s="106"/>
      <c r="E773" s="106"/>
      <c r="F773" s="106"/>
      <c r="G773" s="106"/>
      <c r="H773" s="106"/>
      <c r="I773" s="106"/>
      <c r="J773" s="106"/>
    </row>
    <row r="774" spans="1:20" ht="16.5" customHeight="1">
      <c r="A774" s="117"/>
      <c r="B774" s="118" t="s">
        <v>1171</v>
      </c>
    </row>
    <row r="775" spans="1:20" ht="16.5" customHeight="1" thickBot="1">
      <c r="A775" s="117"/>
      <c r="B775" s="118" t="s">
        <v>1172</v>
      </c>
      <c r="T775" s="1" t="s">
        <v>738</v>
      </c>
    </row>
    <row r="776" spans="1:20" ht="23.1" customHeight="1" thickBot="1">
      <c r="B776" s="103" t="s">
        <v>1155</v>
      </c>
      <c r="H776" s="145"/>
      <c r="L776" s="1">
        <f>IF(H709&lt;&gt;1,0,IF(H776="",1,IF(T776=1,2,3)))</f>
        <v>0</v>
      </c>
      <c r="T776" s="1">
        <f>IF(AND(H776&lt;&gt;1,H776&lt;&gt;2,H776&lt;&gt;3),1,0)</f>
        <v>1</v>
      </c>
    </row>
    <row r="777" spans="1:20" ht="3" customHeight="1"/>
    <row r="778" spans="1:20" ht="16.5" customHeight="1" thickBot="1">
      <c r="A778" s="117"/>
      <c r="B778" s="118" t="s">
        <v>1174</v>
      </c>
      <c r="T778" s="1" t="s">
        <v>738</v>
      </c>
    </row>
    <row r="779" spans="1:20" ht="23.1" customHeight="1">
      <c r="B779" s="119" t="s">
        <v>3440</v>
      </c>
      <c r="C779" s="244" t="s">
        <v>3444</v>
      </c>
      <c r="D779" s="245"/>
      <c r="E779" s="245"/>
      <c r="F779" s="246"/>
      <c r="G779" s="116" t="s">
        <v>3438</v>
      </c>
      <c r="H779" s="149"/>
      <c r="L779" s="1">
        <f>IF(H709&lt;&gt;1,0,IF(H779="",1,IF(T779=1,2,3)))</f>
        <v>0</v>
      </c>
      <c r="T779" s="1">
        <f>IF(AND(H779&lt;&gt;1,H779&lt;&gt;2,H779&lt;&gt;3),1,0)</f>
        <v>1</v>
      </c>
    </row>
    <row r="780" spans="1:20" ht="23.1" customHeight="1">
      <c r="B780" s="119" t="s">
        <v>3441</v>
      </c>
      <c r="C780" s="244" t="s">
        <v>3444</v>
      </c>
      <c r="D780" s="245"/>
      <c r="E780" s="245"/>
      <c r="F780" s="246"/>
      <c r="G780" s="116" t="s">
        <v>3438</v>
      </c>
      <c r="H780" s="150"/>
      <c r="L780" s="1">
        <f>IF(H709&lt;&gt;1,0,IF(H780="",1,IF(T780=1,2,3)))</f>
        <v>0</v>
      </c>
      <c r="T780" s="1">
        <f t="shared" ref="T780:T787" si="35">IF(AND(H780&lt;&gt;1,H780&lt;&gt;2,H780&lt;&gt;3),1,0)</f>
        <v>1</v>
      </c>
    </row>
    <row r="781" spans="1:20" ht="23.1" customHeight="1">
      <c r="B781" s="120" t="s">
        <v>3442</v>
      </c>
      <c r="C781" s="244" t="s">
        <v>3444</v>
      </c>
      <c r="D781" s="245"/>
      <c r="E781" s="245"/>
      <c r="F781" s="246"/>
      <c r="G781" s="116" t="s">
        <v>3438</v>
      </c>
      <c r="H781" s="150"/>
      <c r="L781" s="1">
        <f>IF(H709&lt;&gt;1,0,IF(H781="",1,IF(T781=1,2,3)))</f>
        <v>0</v>
      </c>
      <c r="T781" s="1">
        <f t="shared" si="35"/>
        <v>1</v>
      </c>
    </row>
    <row r="782" spans="1:20" ht="23.1" customHeight="1">
      <c r="B782" s="120" t="s">
        <v>3443</v>
      </c>
      <c r="C782" s="244" t="s">
        <v>3444</v>
      </c>
      <c r="D782" s="245"/>
      <c r="E782" s="245"/>
      <c r="F782" s="246"/>
      <c r="G782" s="116" t="s">
        <v>3438</v>
      </c>
      <c r="H782" s="150"/>
      <c r="L782" s="1">
        <f>IF(H709&lt;&gt;1,0,IF(H782="",1,IF(T782=1,2,3)))</f>
        <v>0</v>
      </c>
      <c r="T782" s="1">
        <f t="shared" si="35"/>
        <v>1</v>
      </c>
    </row>
    <row r="783" spans="1:20" ht="23.1" customHeight="1">
      <c r="B783" s="120" t="s">
        <v>1175</v>
      </c>
      <c r="C783" s="244" t="s">
        <v>3444</v>
      </c>
      <c r="D783" s="245"/>
      <c r="E783" s="245"/>
      <c r="F783" s="246"/>
      <c r="G783" s="116" t="s">
        <v>3438</v>
      </c>
      <c r="H783" s="150"/>
      <c r="L783" s="1">
        <f>IF(H709&lt;&gt;1,0,IF(H783="",1,IF(T783=1,2,3)))</f>
        <v>0</v>
      </c>
      <c r="T783" s="1">
        <f t="shared" si="35"/>
        <v>1</v>
      </c>
    </row>
    <row r="784" spans="1:20" ht="23.1" customHeight="1">
      <c r="B784" s="120" t="s">
        <v>1176</v>
      </c>
      <c r="C784" s="244" t="s">
        <v>3444</v>
      </c>
      <c r="D784" s="245"/>
      <c r="E784" s="245"/>
      <c r="F784" s="246"/>
      <c r="G784" s="116" t="s">
        <v>3438</v>
      </c>
      <c r="H784" s="150"/>
      <c r="L784" s="1">
        <f>IF(H709&lt;&gt;1,0,IF(H784="",1,IF(T784=1,2,3)))</f>
        <v>0</v>
      </c>
      <c r="T784" s="1">
        <f t="shared" si="35"/>
        <v>1</v>
      </c>
    </row>
    <row r="785" spans="1:20" ht="23.1" customHeight="1">
      <c r="B785" s="120" t="s">
        <v>1177</v>
      </c>
      <c r="C785" s="244" t="s">
        <v>3444</v>
      </c>
      <c r="D785" s="245"/>
      <c r="E785" s="245"/>
      <c r="F785" s="246"/>
      <c r="G785" s="116" t="s">
        <v>3438</v>
      </c>
      <c r="H785" s="150"/>
      <c r="L785" s="1">
        <f>IF(H709&lt;&gt;1,0,IF(H785="",1,IF(T785=1,2,3)))</f>
        <v>0</v>
      </c>
      <c r="T785" s="1">
        <f t="shared" si="35"/>
        <v>1</v>
      </c>
    </row>
    <row r="786" spans="1:20" ht="23.1" customHeight="1">
      <c r="B786" s="120" t="s">
        <v>1178</v>
      </c>
      <c r="C786" s="244" t="s">
        <v>3444</v>
      </c>
      <c r="D786" s="245"/>
      <c r="E786" s="245"/>
      <c r="F786" s="246"/>
      <c r="G786" s="116" t="s">
        <v>3438</v>
      </c>
      <c r="H786" s="150"/>
      <c r="L786" s="1">
        <f>IF(H709&lt;&gt;1,0,IF(H786="",1,IF(T786=1,2,3)))</f>
        <v>0</v>
      </c>
      <c r="T786" s="1">
        <f t="shared" si="35"/>
        <v>1</v>
      </c>
    </row>
    <row r="787" spans="1:20" ht="23.1" customHeight="1" thickBot="1">
      <c r="B787" s="121" t="s">
        <v>1179</v>
      </c>
      <c r="C787" s="244" t="s">
        <v>3444</v>
      </c>
      <c r="D787" s="245"/>
      <c r="E787" s="245"/>
      <c r="F787" s="246"/>
      <c r="G787" s="116" t="s">
        <v>3438</v>
      </c>
      <c r="H787" s="151"/>
      <c r="L787" s="1">
        <f>IF(H709&lt;&gt;1,0,IF(H787="",1,IF(T787=1,2,3)))</f>
        <v>0</v>
      </c>
      <c r="T787" s="1">
        <f t="shared" si="35"/>
        <v>1</v>
      </c>
    </row>
    <row r="789" spans="1:20" s="20" customFormat="1" ht="14.25" thickBot="1">
      <c r="A789" s="109" t="s">
        <v>1208</v>
      </c>
      <c r="B789" s="106" t="s">
        <v>1180</v>
      </c>
      <c r="C789" s="106"/>
      <c r="D789" s="106"/>
      <c r="E789" s="106"/>
      <c r="F789" s="106"/>
      <c r="G789" s="106"/>
      <c r="H789" s="106"/>
      <c r="I789" s="106"/>
      <c r="J789" s="106"/>
      <c r="T789" s="1" t="s">
        <v>738</v>
      </c>
    </row>
    <row r="790" spans="1:20" ht="21.75" customHeight="1" thickBot="1">
      <c r="B790" s="103" t="s">
        <v>3445</v>
      </c>
      <c r="H790" s="145"/>
      <c r="L790" s="1">
        <f>IF(H709&lt;&gt;1,0,IF(H790="",1,IF(T790=1,2,3)))</f>
        <v>0</v>
      </c>
      <c r="T790" s="1">
        <f>IF(AND(H790&lt;&gt;1,H790&lt;&gt;2,H790&lt;&gt;3),1,0)</f>
        <v>1</v>
      </c>
    </row>
    <row r="791" spans="1:20" s="22" customFormat="1" ht="15.75" hidden="1" customHeight="1">
      <c r="A791" s="37"/>
      <c r="B791" s="38"/>
      <c r="C791" s="38"/>
      <c r="D791" s="37"/>
      <c r="E791" s="23"/>
      <c r="F791" s="23"/>
      <c r="G791" s="23"/>
      <c r="H791" s="23"/>
      <c r="I791" s="39"/>
      <c r="J791" s="39"/>
    </row>
    <row r="792" spans="1:20" s="22" customFormat="1" ht="15.75" hidden="1" customHeight="1">
      <c r="A792" s="37"/>
      <c r="B792" s="38"/>
      <c r="C792" s="38"/>
      <c r="D792" s="37"/>
      <c r="E792" s="23"/>
      <c r="F792" s="23"/>
      <c r="G792" s="23"/>
      <c r="H792" s="23"/>
      <c r="I792" s="39"/>
      <c r="J792" s="39"/>
    </row>
    <row r="793" spans="1:20" s="22" customFormat="1" ht="15.75" hidden="1" customHeight="1">
      <c r="A793" s="37"/>
      <c r="B793" s="38"/>
      <c r="C793" s="38"/>
      <c r="D793" s="37"/>
      <c r="E793" s="23"/>
      <c r="F793" s="23"/>
      <c r="G793" s="23"/>
      <c r="H793" s="23"/>
      <c r="I793" s="39"/>
      <c r="J793" s="39"/>
    </row>
    <row r="794" spans="1:20" s="22" customFormat="1" ht="15.75" hidden="1" customHeight="1">
      <c r="A794" s="37"/>
      <c r="B794" s="38"/>
      <c r="C794" s="38"/>
      <c r="D794" s="37"/>
      <c r="E794" s="23"/>
      <c r="F794" s="23"/>
      <c r="G794" s="23"/>
      <c r="H794" s="23"/>
      <c r="I794" s="39"/>
      <c r="J794" s="39"/>
    </row>
    <row r="795" spans="1:20" s="22" customFormat="1" ht="15.75" hidden="1" customHeight="1">
      <c r="A795" s="37"/>
      <c r="B795" s="38"/>
      <c r="C795" s="38"/>
      <c r="D795" s="37"/>
      <c r="E795" s="23"/>
      <c r="F795" s="23"/>
      <c r="G795" s="23"/>
      <c r="H795" s="23"/>
      <c r="I795" s="39"/>
      <c r="J795" s="39"/>
    </row>
    <row r="796" spans="1:20" s="22" customFormat="1" ht="15.75" hidden="1" customHeight="1">
      <c r="A796" s="37"/>
      <c r="B796" s="38"/>
      <c r="C796" s="38"/>
      <c r="D796" s="37"/>
      <c r="E796" s="23"/>
      <c r="F796" s="23"/>
      <c r="G796" s="23"/>
      <c r="H796" s="23"/>
      <c r="I796" s="39"/>
      <c r="J796" s="39"/>
    </row>
    <row r="797" spans="1:20" s="22" customFormat="1" ht="15.75" hidden="1" customHeight="1">
      <c r="A797" s="37"/>
      <c r="B797" s="38"/>
      <c r="C797" s="38"/>
      <c r="D797" s="37"/>
      <c r="E797" s="23"/>
      <c r="F797" s="23"/>
      <c r="G797" s="23"/>
      <c r="H797" s="23"/>
      <c r="I797" s="39"/>
      <c r="J797" s="39"/>
    </row>
    <row r="798" spans="1:20" s="22" customFormat="1" ht="15.75" hidden="1" customHeight="1">
      <c r="A798" s="37"/>
      <c r="B798" s="38"/>
      <c r="C798" s="38"/>
      <c r="D798" s="37"/>
      <c r="E798" s="23"/>
      <c r="F798" s="23"/>
      <c r="G798" s="23"/>
      <c r="H798" s="23"/>
      <c r="I798" s="39"/>
      <c r="J798" s="39"/>
    </row>
    <row r="799" spans="1:20" s="22" customFormat="1" ht="15.75" hidden="1" customHeight="1">
      <c r="A799" s="37"/>
      <c r="B799" s="38"/>
      <c r="C799" s="38"/>
      <c r="D799" s="37"/>
      <c r="E799" s="23"/>
      <c r="F799" s="23"/>
      <c r="G799" s="23"/>
      <c r="H799" s="23"/>
      <c r="I799" s="39"/>
      <c r="J799" s="39"/>
    </row>
    <row r="800" spans="1:20" s="22" customFormat="1" ht="15.75" hidden="1" customHeight="1">
      <c r="A800" s="37"/>
      <c r="B800" s="38"/>
      <c r="C800" s="38"/>
      <c r="D800" s="37"/>
      <c r="E800" s="23"/>
      <c r="F800" s="23"/>
      <c r="G800" s="23"/>
      <c r="H800" s="23"/>
      <c r="I800" s="39"/>
      <c r="J800" s="39"/>
    </row>
    <row r="801" spans="1:10" s="22" customFormat="1" ht="15.75" customHeight="1">
      <c r="A801" s="37"/>
      <c r="B801" s="38"/>
      <c r="C801" s="38"/>
      <c r="D801" s="37"/>
      <c r="E801" s="23"/>
      <c r="F801" s="23"/>
      <c r="G801" s="23"/>
      <c r="H801" s="23"/>
      <c r="I801" s="39"/>
      <c r="J801" s="39"/>
    </row>
    <row r="802" spans="1:10" s="22" customFormat="1" ht="15.75" customHeight="1">
      <c r="A802" s="37" t="str">
        <f>IF($C$29="","","　　（"&amp;$C$29&amp;"）")</f>
        <v/>
      </c>
      <c r="B802" s="38"/>
      <c r="C802" s="38"/>
      <c r="D802" s="37"/>
      <c r="E802" s="23"/>
      <c r="F802" s="23"/>
      <c r="G802" s="23"/>
      <c r="H802" s="23"/>
      <c r="I802" s="326" t="str">
        <f>"（"&amp;L706+1&amp;"ページ）"</f>
        <v>（17ページ）</v>
      </c>
      <c r="J802" s="326"/>
    </row>
    <row r="803" spans="1:10" ht="28.5" customHeight="1"/>
    <row r="804" spans="1:10" hidden="1"/>
    <row r="805" spans="1:10" hidden="1"/>
    <row r="806" spans="1:10" hidden="1"/>
    <row r="807" spans="1:10" hidden="1">
      <c r="A807" s="1"/>
      <c r="B807" s="1"/>
      <c r="C807" s="1"/>
      <c r="D807" s="1"/>
      <c r="E807" s="1"/>
      <c r="F807" s="1"/>
      <c r="G807" s="1"/>
      <c r="H807" s="1"/>
      <c r="I807" s="1"/>
      <c r="J807" s="1"/>
    </row>
    <row r="808" spans="1:10" hidden="1">
      <c r="A808" s="1"/>
      <c r="B808" s="1"/>
      <c r="C808" s="1"/>
      <c r="D808" s="1"/>
      <c r="E808" s="1"/>
      <c r="F808" s="1"/>
      <c r="G808" s="1"/>
      <c r="H808" s="1"/>
      <c r="I808" s="1"/>
      <c r="J808" s="1"/>
    </row>
    <row r="809" spans="1:10" hidden="1">
      <c r="A809" s="1"/>
      <c r="B809" s="1"/>
      <c r="C809" s="1"/>
      <c r="D809" s="1"/>
      <c r="E809" s="1"/>
      <c r="F809" s="1"/>
      <c r="G809" s="1"/>
      <c r="H809" s="1"/>
      <c r="I809" s="1"/>
      <c r="J809" s="1"/>
    </row>
    <row r="810" spans="1:10" hidden="1">
      <c r="A810" s="1"/>
      <c r="B810" s="1"/>
      <c r="C810" s="1"/>
      <c r="D810" s="1"/>
      <c r="E810" s="1"/>
      <c r="F810" s="1"/>
      <c r="G810" s="1"/>
      <c r="H810" s="1"/>
      <c r="I810" s="1"/>
      <c r="J810" s="1"/>
    </row>
    <row r="811" spans="1:10" hidden="1">
      <c r="A811" s="1"/>
      <c r="B811" s="1"/>
      <c r="C811" s="1"/>
      <c r="D811" s="1"/>
      <c r="E811" s="1"/>
      <c r="F811" s="1"/>
      <c r="G811" s="1"/>
      <c r="H811" s="1"/>
      <c r="I811" s="1"/>
      <c r="J811" s="1"/>
    </row>
    <row r="812" spans="1:10" hidden="1">
      <c r="A812" s="1"/>
      <c r="B812" s="1"/>
      <c r="C812" s="1"/>
      <c r="D812" s="1"/>
      <c r="E812" s="1"/>
      <c r="F812" s="1"/>
      <c r="G812" s="1"/>
      <c r="H812" s="1"/>
      <c r="I812" s="1"/>
      <c r="J812" s="1"/>
    </row>
    <row r="813" spans="1:10" hidden="1">
      <c r="A813" s="1"/>
      <c r="B813" s="1"/>
      <c r="C813" s="1"/>
      <c r="D813" s="1"/>
      <c r="E813" s="1"/>
      <c r="F813" s="1"/>
      <c r="G813" s="1"/>
      <c r="H813" s="1"/>
      <c r="I813" s="1"/>
      <c r="J813" s="1"/>
    </row>
    <row r="814" spans="1:10" hidden="1">
      <c r="A814" s="1"/>
      <c r="B814" s="1"/>
      <c r="C814" s="1"/>
      <c r="D814" s="1"/>
      <c r="E814" s="1"/>
      <c r="F814" s="1"/>
      <c r="G814" s="1"/>
      <c r="H814" s="1"/>
      <c r="I814" s="1"/>
      <c r="J814" s="1"/>
    </row>
    <row r="815" spans="1:10" hidden="1">
      <c r="A815" s="1"/>
      <c r="B815" s="1"/>
      <c r="C815" s="1"/>
      <c r="D815" s="1"/>
      <c r="E815" s="1"/>
      <c r="F815" s="1"/>
      <c r="G815" s="1"/>
      <c r="H815" s="1"/>
      <c r="I815" s="1"/>
      <c r="J815" s="1"/>
    </row>
    <row r="816" spans="1:10" hidden="1">
      <c r="A816" s="1"/>
      <c r="B816" s="1"/>
      <c r="C816" s="1"/>
      <c r="D816" s="1"/>
      <c r="E816" s="1"/>
      <c r="F816" s="1"/>
      <c r="G816" s="1"/>
      <c r="H816" s="1"/>
      <c r="I816" s="1"/>
      <c r="J816" s="1"/>
    </row>
    <row r="817" spans="1:10" hidden="1">
      <c r="A817" s="1"/>
      <c r="B817" s="1"/>
      <c r="C817" s="1"/>
      <c r="D817" s="1"/>
      <c r="E817" s="1"/>
      <c r="F817" s="1"/>
      <c r="G817" s="1"/>
      <c r="H817" s="1"/>
      <c r="I817" s="1"/>
      <c r="J817" s="1"/>
    </row>
    <row r="818" spans="1:10" hidden="1">
      <c r="A818" s="1"/>
      <c r="B818" s="1"/>
      <c r="C818" s="1"/>
      <c r="D818" s="1"/>
      <c r="E818" s="1"/>
      <c r="F818" s="1"/>
      <c r="G818" s="1"/>
      <c r="H818" s="1"/>
      <c r="I818" s="1"/>
      <c r="J818" s="1"/>
    </row>
    <row r="819" spans="1:10" hidden="1">
      <c r="A819" s="1"/>
      <c r="B819" s="1"/>
      <c r="C819" s="1"/>
      <c r="D819" s="1"/>
      <c r="E819" s="1"/>
      <c r="F819" s="1"/>
      <c r="G819" s="1"/>
      <c r="H819" s="1"/>
      <c r="I819" s="1"/>
      <c r="J819" s="1"/>
    </row>
    <row r="820" spans="1:10" hidden="1">
      <c r="A820" s="1"/>
      <c r="B820" s="1"/>
      <c r="C820" s="1"/>
      <c r="D820" s="1"/>
      <c r="E820" s="1"/>
      <c r="F820" s="1"/>
      <c r="G820" s="1"/>
      <c r="H820" s="1"/>
      <c r="I820" s="1"/>
      <c r="J820" s="1"/>
    </row>
    <row r="821" spans="1:10" hidden="1">
      <c r="A821" s="1"/>
      <c r="B821" s="1"/>
      <c r="C821" s="1"/>
      <c r="D821" s="1"/>
      <c r="E821" s="1"/>
      <c r="F821" s="1"/>
      <c r="G821" s="1"/>
      <c r="H821" s="1"/>
      <c r="I821" s="1"/>
      <c r="J821" s="1"/>
    </row>
    <row r="822" spans="1:10" hidden="1">
      <c r="A822" s="1"/>
      <c r="B822" s="1"/>
      <c r="C822" s="1"/>
      <c r="D822" s="1"/>
      <c r="E822" s="1"/>
      <c r="F822" s="1"/>
      <c r="G822" s="1"/>
      <c r="H822" s="1"/>
      <c r="I822" s="1"/>
      <c r="J822" s="1"/>
    </row>
    <row r="823" spans="1:10" hidden="1">
      <c r="A823" s="1"/>
    </row>
    <row r="824" spans="1:10" hidden="1">
      <c r="A824" s="1"/>
    </row>
    <row r="825" spans="1:10" hidden="1">
      <c r="A825" s="1"/>
    </row>
    <row r="826" spans="1:10" hidden="1">
      <c r="A826" s="1"/>
    </row>
    <row r="827" spans="1:10" hidden="1">
      <c r="A827" s="1"/>
    </row>
    <row r="828" spans="1:10" hidden="1">
      <c r="A828" s="1"/>
    </row>
    <row r="829" spans="1:10" hidden="1">
      <c r="A829" s="1"/>
    </row>
    <row r="830" spans="1:10" hidden="1">
      <c r="A830" s="1"/>
    </row>
    <row r="831" spans="1:10" hidden="1">
      <c r="A831" s="1"/>
    </row>
    <row r="833" spans="1:12" ht="18" customHeight="1">
      <c r="A833" s="1"/>
      <c r="B833" s="169" t="s">
        <v>3448</v>
      </c>
    </row>
    <row r="834" spans="1:12" ht="4.5" customHeight="1">
      <c r="A834" s="1"/>
      <c r="B834" s="169"/>
    </row>
    <row r="835" spans="1:12" ht="18" customHeight="1" thickBot="1">
      <c r="A835" s="1"/>
      <c r="B835" s="169" t="s">
        <v>1250</v>
      </c>
    </row>
    <row r="836" spans="1:12" ht="18" customHeight="1" thickBot="1">
      <c r="A836" s="1"/>
      <c r="B836" s="231" t="s">
        <v>1252</v>
      </c>
      <c r="C836" s="327"/>
      <c r="D836" s="14"/>
      <c r="E836" s="34"/>
      <c r="F836" s="34" t="str">
        <f>IF(L836&gt;0,"（記入漏れが"&amp;L836&amp;"か所あります）","")</f>
        <v>（記入漏れが86か所あります）</v>
      </c>
      <c r="L836" s="1">
        <f>COUNTIF(L28:N790,1)</f>
        <v>86</v>
      </c>
    </row>
    <row r="837" spans="1:12" ht="6" customHeight="1" thickBot="1">
      <c r="A837" s="1"/>
      <c r="B837" s="231" t="s">
        <v>1253</v>
      </c>
      <c r="C837" s="231"/>
      <c r="D837" s="34"/>
      <c r="E837" s="34"/>
      <c r="F837" s="34"/>
    </row>
    <row r="838" spans="1:12" ht="18" customHeight="1" thickBot="1">
      <c r="A838" s="1"/>
      <c r="B838" s="231"/>
      <c r="C838" s="231"/>
      <c r="D838" s="123"/>
      <c r="E838" s="34"/>
      <c r="F838" s="34" t="str">
        <f>IF(L838&gt;0,"（記入誤りが"&amp;L838&amp;"か所あります）","")</f>
        <v/>
      </c>
      <c r="L838" s="1">
        <f>COUNTIF(L28:N790,2)</f>
        <v>0</v>
      </c>
    </row>
    <row r="839" spans="1:12" ht="18" customHeight="1">
      <c r="A839" s="1"/>
      <c r="B839" s="1"/>
      <c r="C839" s="1"/>
      <c r="D839" s="169" t="s">
        <v>1249</v>
      </c>
      <c r="J839" s="1"/>
    </row>
    <row r="840" spans="1:12" ht="5.25" customHeight="1">
      <c r="A840" s="1"/>
      <c r="J840" s="1"/>
    </row>
    <row r="841" spans="1:12" ht="30.75" customHeight="1">
      <c r="A841" s="1"/>
      <c r="B841" s="328" t="s">
        <v>1251</v>
      </c>
      <c r="C841" s="328"/>
      <c r="D841" s="328"/>
      <c r="E841" s="328"/>
      <c r="F841" s="328"/>
      <c r="G841" s="328"/>
      <c r="H841" s="328"/>
      <c r="I841" s="328"/>
      <c r="J841" s="1"/>
    </row>
    <row r="842" spans="1:12" ht="10.5" customHeight="1">
      <c r="A842" s="1"/>
      <c r="B842" s="167"/>
      <c r="C842" s="166"/>
      <c r="D842" s="166"/>
      <c r="E842" s="166"/>
      <c r="F842" s="166"/>
      <c r="G842" s="166"/>
      <c r="H842" s="166"/>
      <c r="I842" s="166"/>
      <c r="J842" s="1"/>
    </row>
    <row r="843" spans="1:12" ht="13.5" customHeight="1">
      <c r="A843" s="1"/>
      <c r="B843" s="166"/>
      <c r="C843" s="166"/>
      <c r="D843" s="166"/>
      <c r="E843" s="166"/>
      <c r="F843" s="166"/>
      <c r="G843" s="166"/>
      <c r="H843" s="166"/>
      <c r="I843" s="166"/>
      <c r="J843" s="1"/>
    </row>
    <row r="844" spans="1:12" ht="13.5" customHeight="1">
      <c r="A844" s="1"/>
      <c r="B844" s="166"/>
      <c r="C844" s="166"/>
      <c r="D844" s="166"/>
      <c r="E844" s="166"/>
      <c r="F844" s="166"/>
      <c r="G844" s="166"/>
      <c r="H844" s="166"/>
      <c r="I844" s="166"/>
      <c r="J844" s="1"/>
    </row>
    <row r="846" spans="1:12" ht="18" customHeight="1">
      <c r="A846" s="1"/>
      <c r="B846" s="166"/>
      <c r="C846" s="166"/>
      <c r="D846" s="166"/>
      <c r="E846" s="166"/>
      <c r="F846" s="166"/>
      <c r="G846" s="166"/>
      <c r="H846" s="122" t="s">
        <v>699</v>
      </c>
      <c r="I846" s="166"/>
      <c r="J846" s="1"/>
    </row>
    <row r="848" spans="1:12" ht="13.5" customHeight="1">
      <c r="A848" s="1"/>
      <c r="B848" s="168"/>
      <c r="C848" s="168"/>
      <c r="D848" s="168"/>
      <c r="E848" s="168"/>
      <c r="F848" s="168"/>
      <c r="G848" s="168"/>
      <c r="H848" s="168"/>
      <c r="I848" s="168"/>
      <c r="J848" s="1"/>
    </row>
    <row r="849" spans="1:10" ht="13.5" customHeight="1">
      <c r="A849" s="1"/>
      <c r="B849" s="168"/>
      <c r="C849" s="168"/>
      <c r="D849" s="168"/>
      <c r="E849" s="168"/>
      <c r="F849" s="168"/>
      <c r="G849" s="168"/>
      <c r="H849" s="168"/>
      <c r="I849" s="168"/>
      <c r="J849" s="1"/>
    </row>
    <row r="864" spans="1:10" s="22" customFormat="1" ht="15.75" customHeight="1">
      <c r="A864" s="37" t="str">
        <f>IF($C$29="","","　　（"&amp;$C$29&amp;"）")</f>
        <v/>
      </c>
      <c r="B864" s="38"/>
      <c r="C864" s="38"/>
      <c r="D864" s="37"/>
      <c r="E864" s="23"/>
      <c r="F864" s="23"/>
      <c r="G864" s="23"/>
      <c r="H864" s="37"/>
      <c r="I864" s="230" t="s">
        <v>2482</v>
      </c>
      <c r="J864" s="230"/>
    </row>
  </sheetData>
  <sheetProtection sheet="1" objects="1" scenarios="1" selectLockedCells="1"/>
  <mergeCells count="272">
    <mergeCell ref="B836:C836"/>
    <mergeCell ref="B841:I841"/>
    <mergeCell ref="C785:F785"/>
    <mergeCell ref="C786:F786"/>
    <mergeCell ref="C787:F787"/>
    <mergeCell ref="I802:J802"/>
    <mergeCell ref="B770:C770"/>
    <mergeCell ref="D770:F770"/>
    <mergeCell ref="I743:J743"/>
    <mergeCell ref="D744:J744"/>
    <mergeCell ref="C783:F783"/>
    <mergeCell ref="C784:F784"/>
    <mergeCell ref="B771:C771"/>
    <mergeCell ref="D771:F771"/>
    <mergeCell ref="C779:F779"/>
    <mergeCell ref="C780:F780"/>
    <mergeCell ref="C781:F781"/>
    <mergeCell ref="C782:F782"/>
    <mergeCell ref="B711:H711"/>
    <mergeCell ref="B715:H715"/>
    <mergeCell ref="B732:C732"/>
    <mergeCell ref="E732:H732"/>
    <mergeCell ref="B741:C741"/>
    <mergeCell ref="E741:H741"/>
    <mergeCell ref="B712:J712"/>
    <mergeCell ref="B716:J716"/>
    <mergeCell ref="B769:C769"/>
    <mergeCell ref="D769:F769"/>
    <mergeCell ref="D706:J706"/>
    <mergeCell ref="A707:H707"/>
    <mergeCell ref="B673:C673"/>
    <mergeCell ref="D673:F673"/>
    <mergeCell ref="B674:C674"/>
    <mergeCell ref="D674:F674"/>
    <mergeCell ref="C682:F682"/>
    <mergeCell ref="C683:F683"/>
    <mergeCell ref="C684:F684"/>
    <mergeCell ref="C685:F685"/>
    <mergeCell ref="C686:F686"/>
    <mergeCell ref="C687:F687"/>
    <mergeCell ref="C688:F688"/>
    <mergeCell ref="C689:F689"/>
    <mergeCell ref="C690:F690"/>
    <mergeCell ref="I705:J705"/>
    <mergeCell ref="B672:C672"/>
    <mergeCell ref="D672:F672"/>
    <mergeCell ref="C589:F589"/>
    <mergeCell ref="C590:F590"/>
    <mergeCell ref="C591:F591"/>
    <mergeCell ref="C592:F592"/>
    <mergeCell ref="C593:F593"/>
    <mergeCell ref="B614:H614"/>
    <mergeCell ref="B619:J619"/>
    <mergeCell ref="I608:J608"/>
    <mergeCell ref="B618:H618"/>
    <mergeCell ref="B635:C635"/>
    <mergeCell ref="E635:H635"/>
    <mergeCell ref="B644:C644"/>
    <mergeCell ref="E644:H644"/>
    <mergeCell ref="B615:J615"/>
    <mergeCell ref="B609:J609"/>
    <mergeCell ref="I646:J646"/>
    <mergeCell ref="A610:H610"/>
    <mergeCell ref="B576:C576"/>
    <mergeCell ref="D576:F576"/>
    <mergeCell ref="B577:C577"/>
    <mergeCell ref="D577:F577"/>
    <mergeCell ref="C585:F585"/>
    <mergeCell ref="C586:F586"/>
    <mergeCell ref="C587:F587"/>
    <mergeCell ref="C588:F588"/>
    <mergeCell ref="I511:J511"/>
    <mergeCell ref="A513:H513"/>
    <mergeCell ref="B517:H517"/>
    <mergeCell ref="B521:H521"/>
    <mergeCell ref="B538:C538"/>
    <mergeCell ref="E538:H538"/>
    <mergeCell ref="B518:J518"/>
    <mergeCell ref="I549:J549"/>
    <mergeCell ref="C491:F491"/>
    <mergeCell ref="B575:C575"/>
    <mergeCell ref="D575:F575"/>
    <mergeCell ref="C494:F494"/>
    <mergeCell ref="C495:F495"/>
    <mergeCell ref="C496:F496"/>
    <mergeCell ref="B547:C547"/>
    <mergeCell ref="E547:H547"/>
    <mergeCell ref="C492:F492"/>
    <mergeCell ref="C493:F493"/>
    <mergeCell ref="B522:J522"/>
    <mergeCell ref="C512:J512"/>
    <mergeCell ref="C550:J550"/>
    <mergeCell ref="C488:F488"/>
    <mergeCell ref="C489:F489"/>
    <mergeCell ref="C490:F490"/>
    <mergeCell ref="I452:J452"/>
    <mergeCell ref="D453:J453"/>
    <mergeCell ref="B420:H420"/>
    <mergeCell ref="B424:H424"/>
    <mergeCell ref="B441:C441"/>
    <mergeCell ref="E441:H441"/>
    <mergeCell ref="B450:C450"/>
    <mergeCell ref="B478:C478"/>
    <mergeCell ref="D478:F478"/>
    <mergeCell ref="B479:C479"/>
    <mergeCell ref="D479:F479"/>
    <mergeCell ref="B480:C480"/>
    <mergeCell ref="D480:F480"/>
    <mergeCell ref="E450:H450"/>
    <mergeCell ref="B425:J425"/>
    <mergeCell ref="C395:F395"/>
    <mergeCell ref="C396:F396"/>
    <mergeCell ref="C397:F397"/>
    <mergeCell ref="C398:F398"/>
    <mergeCell ref="C399:F399"/>
    <mergeCell ref="B421:J421"/>
    <mergeCell ref="I414:J414"/>
    <mergeCell ref="D415:J415"/>
    <mergeCell ref="A416:H416"/>
    <mergeCell ref="B142:C142"/>
    <mergeCell ref="E141:H141"/>
    <mergeCell ref="C393:F393"/>
    <mergeCell ref="C394:F394"/>
    <mergeCell ref="D356:J356"/>
    <mergeCell ref="B381:C381"/>
    <mergeCell ref="D381:F381"/>
    <mergeCell ref="B364:E364"/>
    <mergeCell ref="B365:E365"/>
    <mergeCell ref="B366:E366"/>
    <mergeCell ref="B382:C382"/>
    <mergeCell ref="D382:F382"/>
    <mergeCell ref="B383:C383"/>
    <mergeCell ref="D383:F383"/>
    <mergeCell ref="C391:F391"/>
    <mergeCell ref="C392:F392"/>
    <mergeCell ref="B154:C154"/>
    <mergeCell ref="C198:I198"/>
    <mergeCell ref="A203:H203"/>
    <mergeCell ref="E153:H153"/>
    <mergeCell ref="D286:F286"/>
    <mergeCell ref="B286:C286"/>
    <mergeCell ref="D221:J221"/>
    <mergeCell ref="D259:J259"/>
    <mergeCell ref="C28:H28"/>
    <mergeCell ref="D90:J90"/>
    <mergeCell ref="B324:J324"/>
    <mergeCell ref="B353:C353"/>
    <mergeCell ref="B323:H323"/>
    <mergeCell ref="I317:J317"/>
    <mergeCell ref="C302:F302"/>
    <mergeCell ref="B328:J328"/>
    <mergeCell ref="E353:H353"/>
    <mergeCell ref="A319:H319"/>
    <mergeCell ref="B247:C247"/>
    <mergeCell ref="J155:J163"/>
    <mergeCell ref="B88:I88"/>
    <mergeCell ref="C296:F296"/>
    <mergeCell ref="C297:F297"/>
    <mergeCell ref="A222:H222"/>
    <mergeCell ref="C295:F295"/>
    <mergeCell ref="I89:J89"/>
    <mergeCell ref="D163:G163"/>
    <mergeCell ref="D150:G150"/>
    <mergeCell ref="B138:J138"/>
    <mergeCell ref="D127:J127"/>
    <mergeCell ref="B125:C125"/>
    <mergeCell ref="B115:C115"/>
    <mergeCell ref="A2:J4"/>
    <mergeCell ref="B69:J69"/>
    <mergeCell ref="C32:H32"/>
    <mergeCell ref="B80:C80"/>
    <mergeCell ref="C29:H29"/>
    <mergeCell ref="B75:C75"/>
    <mergeCell ref="B190:J190"/>
    <mergeCell ref="B201:I201"/>
    <mergeCell ref="B184:J184"/>
    <mergeCell ref="F108:F109"/>
    <mergeCell ref="A7:J7"/>
    <mergeCell ref="H72:H73"/>
    <mergeCell ref="B81:C81"/>
    <mergeCell ref="A19:J19"/>
    <mergeCell ref="C30:H30"/>
    <mergeCell ref="C22:H22"/>
    <mergeCell ref="D23:H23"/>
    <mergeCell ref="A91:A92"/>
    <mergeCell ref="B92:H92"/>
    <mergeCell ref="A11:J11"/>
    <mergeCell ref="B121:J121"/>
    <mergeCell ref="B91:J91"/>
    <mergeCell ref="B85:C85"/>
    <mergeCell ref="J74:J84"/>
    <mergeCell ref="B284:C284"/>
    <mergeCell ref="D284:F284"/>
    <mergeCell ref="D285:F285"/>
    <mergeCell ref="B167:J167"/>
    <mergeCell ref="B168:J168"/>
    <mergeCell ref="B178:J178"/>
    <mergeCell ref="B226:H226"/>
    <mergeCell ref="E247:H247"/>
    <mergeCell ref="B185:J185"/>
    <mergeCell ref="B231:J231"/>
    <mergeCell ref="D205:G205"/>
    <mergeCell ref="I37:J37"/>
    <mergeCell ref="D35:H35"/>
    <mergeCell ref="B135:C135"/>
    <mergeCell ref="B136:C136"/>
    <mergeCell ref="D71:H71"/>
    <mergeCell ref="D72:D73"/>
    <mergeCell ref="J107:J116"/>
    <mergeCell ref="F116:G116"/>
    <mergeCell ref="B132:J132"/>
    <mergeCell ref="B124:C124"/>
    <mergeCell ref="I126:J126"/>
    <mergeCell ref="B129:J129"/>
    <mergeCell ref="H136:I136"/>
    <mergeCell ref="B106:J106"/>
    <mergeCell ref="F86:G86"/>
    <mergeCell ref="H86:I86"/>
    <mergeCell ref="F93:F94"/>
    <mergeCell ref="B107:H107"/>
    <mergeCell ref="B111:C111"/>
    <mergeCell ref="B114:C114"/>
    <mergeCell ref="B113:C113"/>
    <mergeCell ref="B118:J118"/>
    <mergeCell ref="A8:J8"/>
    <mergeCell ref="B230:H230"/>
    <mergeCell ref="B78:C78"/>
    <mergeCell ref="B76:C76"/>
    <mergeCell ref="B77:C77"/>
    <mergeCell ref="B103:E103"/>
    <mergeCell ref="B112:C112"/>
    <mergeCell ref="B79:C79"/>
    <mergeCell ref="A13:J13"/>
    <mergeCell ref="B83:C83"/>
    <mergeCell ref="J96:J102"/>
    <mergeCell ref="H104:I104"/>
    <mergeCell ref="F104:G104"/>
    <mergeCell ref="B82:C82"/>
    <mergeCell ref="B84:C84"/>
    <mergeCell ref="D86:E86"/>
    <mergeCell ref="B227:J227"/>
    <mergeCell ref="I164:J164"/>
    <mergeCell ref="D154:G154"/>
    <mergeCell ref="A211:H211"/>
    <mergeCell ref="A106:A107"/>
    <mergeCell ref="D143:G143"/>
    <mergeCell ref="A142:A152"/>
    <mergeCell ref="B70:H70"/>
    <mergeCell ref="A1:J1"/>
    <mergeCell ref="J144:J150"/>
    <mergeCell ref="D151:H151"/>
    <mergeCell ref="I864:J864"/>
    <mergeCell ref="B837:C838"/>
    <mergeCell ref="D165:J165"/>
    <mergeCell ref="I212:J212"/>
    <mergeCell ref="I258:J258"/>
    <mergeCell ref="D206:G206"/>
    <mergeCell ref="D207:G207"/>
    <mergeCell ref="B647:J647"/>
    <mergeCell ref="B285:C285"/>
    <mergeCell ref="C300:F300"/>
    <mergeCell ref="C301:F301"/>
    <mergeCell ref="C294:F294"/>
    <mergeCell ref="I355:J355"/>
    <mergeCell ref="B327:H327"/>
    <mergeCell ref="B344:C344"/>
    <mergeCell ref="E344:H344"/>
    <mergeCell ref="B256:C256"/>
    <mergeCell ref="E256:H256"/>
    <mergeCell ref="D318:J318"/>
    <mergeCell ref="C299:F299"/>
    <mergeCell ref="C298:F298"/>
  </mergeCells>
  <phoneticPr fontId="2"/>
  <conditionalFormatting sqref="C28:H30 C32:H32">
    <cfRule type="expression" dxfId="61" priority="34" stopIfTrue="1">
      <formula>L28=3</formula>
    </cfRule>
    <cfRule type="expression" dxfId="60" priority="35" stopIfTrue="1">
      <formula>L28=2</formula>
    </cfRule>
    <cfRule type="expression" dxfId="59" priority="36" stopIfTrue="1">
      <formula>L28=1</formula>
    </cfRule>
  </conditionalFormatting>
  <conditionalFormatting sqref="D33:D35 E35:H35 D74:D84">
    <cfRule type="expression" dxfId="58" priority="37" stopIfTrue="1">
      <formula>L33=3</formula>
    </cfRule>
    <cfRule type="expression" dxfId="57" priority="38" stopIfTrue="1">
      <formula>L33=2</formula>
    </cfRule>
    <cfRule type="expression" dxfId="56" priority="39" stopIfTrue="1">
      <formula>L33=1</formula>
    </cfRule>
  </conditionalFormatting>
  <conditionalFormatting sqref="F33:F34 F74:F84">
    <cfRule type="expression" dxfId="55" priority="40" stopIfTrue="1">
      <formula>M33=3</formula>
    </cfRule>
    <cfRule type="expression" dxfId="54" priority="41" stopIfTrue="1">
      <formula>M33=2</formula>
    </cfRule>
    <cfRule type="expression" dxfId="53" priority="42" stopIfTrue="1">
      <formula>M33=1</formula>
    </cfRule>
  </conditionalFormatting>
  <conditionalFormatting sqref="H33:H34 H74:H84">
    <cfRule type="expression" dxfId="52" priority="43" stopIfTrue="1">
      <formula>N33=3</formula>
    </cfRule>
    <cfRule type="expression" dxfId="51" priority="44" stopIfTrue="1">
      <formula>N33=2</formula>
    </cfRule>
    <cfRule type="expression" dxfId="50" priority="45" stopIfTrue="1">
      <formula>N33=1</formula>
    </cfRule>
  </conditionalFormatting>
  <conditionalFormatting sqref="F111:F114 F96:F102">
    <cfRule type="expression" dxfId="49" priority="46" stopIfTrue="1">
      <formula>L96=1</formula>
    </cfRule>
    <cfRule type="expression" dxfId="48" priority="47" stopIfTrue="1">
      <formula>L96=2</formula>
    </cfRule>
    <cfRule type="expression" dxfId="47" priority="48" stopIfTrue="1">
      <formula>L96=3</formula>
    </cfRule>
  </conditionalFormatting>
  <conditionalFormatting sqref="H248 H257 H345 H354 H442 H451 H539 H548 H636 H645 H733 H742 H111:H114 H96:H102">
    <cfRule type="expression" dxfId="46" priority="49" stopIfTrue="1">
      <formula>M96=1</formula>
    </cfRule>
    <cfRule type="expression" dxfId="45" priority="50" stopIfTrue="1">
      <formula>M96=2</formula>
    </cfRule>
    <cfRule type="expression" dxfId="44" priority="51" stopIfTrue="1">
      <formula>M96=3</formula>
    </cfRule>
  </conditionalFormatting>
  <conditionalFormatting sqref="D119">
    <cfRule type="expression" dxfId="43" priority="52" stopIfTrue="1">
      <formula>L119=1</formula>
    </cfRule>
    <cfRule type="expression" dxfId="42" priority="53" stopIfTrue="1">
      <formula>L119=2</formula>
    </cfRule>
    <cfRule type="expression" dxfId="41" priority="54" stopIfTrue="1">
      <formula>L119=3</formula>
    </cfRule>
  </conditionalFormatting>
  <conditionalFormatting sqref="H124:H125 H144:H149 H155:H160 H188 H224 H228 H238 H242 H251 H264 H275 H281 H284:H286 H291 H294:H302 H305 H321 H325 H335 H339 H348 H361 H372 H378 H381:H383 H388 H391:H399 H402 H366 H418 H422 H432 H436 H445 H458 H469 H475 H478:H480 H485 H488:H496 H499 H515 H519 H529 H533 H542 H555 H566 H572 H575:H577 H582 H585:H593 H596 H612 H616 H626 H630 H639 H652 H663 H669 H672:H674 H679 H682:H690 H693 H709 H713 H723 H727 H736 H749 H760 H766 H769:H771 H776 H779:H787 H790 H135 H162">
    <cfRule type="expression" dxfId="40" priority="55" stopIfTrue="1">
      <formula>L124=1</formula>
    </cfRule>
    <cfRule type="expression" dxfId="39" priority="56" stopIfTrue="1">
      <formula>L124=2</formula>
    </cfRule>
    <cfRule type="expression" dxfId="38" priority="57" stopIfTrue="1">
      <formula>L124=3</formula>
    </cfRule>
  </conditionalFormatting>
  <conditionalFormatting sqref="C141 C153 C248 C257 C345 C354 C442 C451 C539 C548 C636 C645 C733 C742">
    <cfRule type="expression" dxfId="37" priority="58" stopIfTrue="1">
      <formula>L141=1</formula>
    </cfRule>
    <cfRule type="expression" dxfId="36" priority="59" stopIfTrue="1">
      <formula>L141=2</formula>
    </cfRule>
    <cfRule type="expression" dxfId="35" priority="60" stopIfTrue="1">
      <formula>L141=3</formula>
    </cfRule>
  </conditionalFormatting>
  <conditionalFormatting sqref="M154">
    <cfRule type="expression" dxfId="34" priority="61" stopIfTrue="1">
      <formula>OR(ISBLANK($C$141),ISBLANK($C$153),$C$141+$C$153=#REF!)</formula>
    </cfRule>
  </conditionalFormatting>
  <conditionalFormatting sqref="A192:I196">
    <cfRule type="expression" dxfId="33" priority="62" stopIfTrue="1">
      <formula>$L$191=1</formula>
    </cfRule>
    <cfRule type="expression" dxfId="32" priority="63" stopIfTrue="1">
      <formula>$L$191=3</formula>
    </cfRule>
  </conditionalFormatting>
  <conditionalFormatting sqref="C198">
    <cfRule type="expression" dxfId="31" priority="64" stopIfTrue="1">
      <formula>$L$198=1</formula>
    </cfRule>
    <cfRule type="expression" dxfId="30" priority="65" stopIfTrue="1">
      <formula>$L$198=3</formula>
    </cfRule>
  </conditionalFormatting>
  <conditionalFormatting sqref="D130">
    <cfRule type="expression" dxfId="29" priority="28" stopIfTrue="1">
      <formula>L130=1</formula>
    </cfRule>
    <cfRule type="expression" dxfId="28" priority="29" stopIfTrue="1">
      <formula>L130=2</formula>
    </cfRule>
    <cfRule type="expression" dxfId="27" priority="30" stopIfTrue="1">
      <formula>L130=3</formula>
    </cfRule>
  </conditionalFormatting>
  <conditionalFormatting sqref="H161">
    <cfRule type="expression" dxfId="26" priority="25" stopIfTrue="1">
      <formula>L161=1</formula>
    </cfRule>
    <cfRule type="expression" dxfId="25" priority="26" stopIfTrue="1">
      <formula>L161=2</formula>
    </cfRule>
    <cfRule type="expression" dxfId="24" priority="27" stopIfTrue="1">
      <formula>L161=3</formula>
    </cfRule>
  </conditionalFormatting>
  <conditionalFormatting sqref="H170">
    <cfRule type="expression" dxfId="23" priority="22" stopIfTrue="1">
      <formula>L170=1</formula>
    </cfRule>
    <cfRule type="expression" dxfId="22" priority="23" stopIfTrue="1">
      <formula>L170=2</formula>
    </cfRule>
    <cfRule type="expression" dxfId="21" priority="24" stopIfTrue="1">
      <formula>L170=3</formula>
    </cfRule>
  </conditionalFormatting>
  <conditionalFormatting sqref="H176:H177">
    <cfRule type="expression" dxfId="20" priority="19" stopIfTrue="1">
      <formula>L176=1</formula>
    </cfRule>
    <cfRule type="expression" dxfId="19" priority="20" stopIfTrue="1">
      <formula>L176=2</formula>
    </cfRule>
    <cfRule type="expression" dxfId="18" priority="21" stopIfTrue="1">
      <formula>L176=3</formula>
    </cfRule>
  </conditionalFormatting>
  <conditionalFormatting sqref="H171">
    <cfRule type="expression" dxfId="17" priority="16" stopIfTrue="1">
      <formula>L171=1</formula>
    </cfRule>
    <cfRule type="expression" dxfId="16" priority="17" stopIfTrue="1">
      <formula>L171=2</formula>
    </cfRule>
    <cfRule type="expression" dxfId="15" priority="18" stopIfTrue="1">
      <formula>L171=3</formula>
    </cfRule>
  </conditionalFormatting>
  <conditionalFormatting sqref="H175">
    <cfRule type="expression" dxfId="14" priority="13" stopIfTrue="1">
      <formula>L175=1</formula>
    </cfRule>
    <cfRule type="expression" dxfId="13" priority="14" stopIfTrue="1">
      <formula>L175=2</formula>
    </cfRule>
    <cfRule type="expression" dxfId="12" priority="15" stopIfTrue="1">
      <formula>L175=3</formula>
    </cfRule>
  </conditionalFormatting>
  <conditionalFormatting sqref="H174">
    <cfRule type="expression" dxfId="11" priority="10" stopIfTrue="1">
      <formula>L174=1</formula>
    </cfRule>
    <cfRule type="expression" dxfId="10" priority="11" stopIfTrue="1">
      <formula>L174=2</formula>
    </cfRule>
    <cfRule type="expression" dxfId="9" priority="12" stopIfTrue="1">
      <formula>L174=3</formula>
    </cfRule>
  </conditionalFormatting>
  <conditionalFormatting sqref="H173">
    <cfRule type="expression" dxfId="8" priority="7" stopIfTrue="1">
      <formula>L173=1</formula>
    </cfRule>
    <cfRule type="expression" dxfId="7" priority="8" stopIfTrue="1">
      <formula>L173=2</formula>
    </cfRule>
    <cfRule type="expression" dxfId="6" priority="9" stopIfTrue="1">
      <formula>L173=3</formula>
    </cfRule>
  </conditionalFormatting>
  <conditionalFormatting sqref="H172">
    <cfRule type="expression" dxfId="5" priority="4" stopIfTrue="1">
      <formula>L172=1</formula>
    </cfRule>
    <cfRule type="expression" dxfId="4" priority="5" stopIfTrue="1">
      <formula>L172=2</formula>
    </cfRule>
    <cfRule type="expression" dxfId="3" priority="6" stopIfTrue="1">
      <formula>L172=3</formula>
    </cfRule>
  </conditionalFormatting>
  <conditionalFormatting sqref="H180">
    <cfRule type="expression" dxfId="2" priority="1" stopIfTrue="1">
      <formula>L180=1</formula>
    </cfRule>
    <cfRule type="expression" dxfId="1" priority="2" stopIfTrue="1">
      <formula>L180=2</formula>
    </cfRule>
    <cfRule type="expression" dxfId="0" priority="3" stopIfTrue="1">
      <formula>L180=3</formula>
    </cfRule>
  </conditionalFormatting>
  <dataValidations xWindow="607" yWindow="533" count="27">
    <dataValidation type="whole" errorStyle="information" imeMode="off" operator="greaterThanOrEqual" allowBlank="1" showErrorMessage="1" errorTitle="０以上の整数を入力してください" error="０以上の整数を入力してください" sqref="D74 F74">
      <formula1>0</formula1>
    </dataValidation>
    <dataValidation type="whole" errorStyle="warning" imeMode="off" allowBlank="1" showErrorMessage="1" error="「Ｂ．月給」以下の人数を記入してください" sqref="H155:H162">
      <formula1>0</formula1>
      <formula2>$C$153</formula2>
    </dataValidation>
    <dataValidation type="decimal" errorStyle="warning" imeMode="off" allowBlank="1" showErrorMessage="1" errorTitle="４０時間以下の数字を記入してください" error="４０時間以下の数字を記入してください" sqref="D119 D130">
      <formula1>0</formula1>
      <formula2>40</formula2>
    </dataValidation>
    <dataValidation type="list" errorStyle="information" imeMode="off" operator="greaterThanOrEqual" allowBlank="1" showErrorMessage="1" error="１～３から１つ選んでください" sqref="H188">
      <formula1>"1,2,3"</formula1>
    </dataValidation>
    <dataValidation imeMode="hiragana" allowBlank="1" sqref="C198:I198"/>
    <dataValidation type="list" errorStyle="information" imeMode="off" allowBlank="1" showErrorMessage="1" error="選択肢から１つ選んでください" sqref="H224 H251 H284:H286 H321 H348 H381:H383 H418 H445 H478:H480 H515 H542 H575:H577 H612 H639 H672:H674 H709 H736 H769:H771">
      <formula1>"1,2"</formula1>
    </dataValidation>
    <dataValidation type="list" errorStyle="information" imeMode="off" allowBlank="1" showErrorMessage="1" error="選択肢から１つ選んでください" sqref="H228 H242 H291 H294:H302 H305 H325 H339 H388 H391:H399 H402 H366 H422 H436 H485 H488:H496 H499 H519 H533 H582 H585:H593 H596 H616 H630 H679 H682:H690 H693 H713 H727 H776 H779:H787 H790">
      <formula1>"1,2,3"</formula1>
    </dataValidation>
    <dataValidation type="list" errorStyle="information" imeMode="off" allowBlank="1" showErrorMessage="1" error="選択肢から１つ選んでください" sqref="H723 H626 H529 H275 H432 H335 H372 H238 H760 H469 H566 H663">
      <formula1>"1,2,3,4,5,6,7"</formula1>
    </dataValidation>
    <dataValidation type="list" errorStyle="information" imeMode="off" allowBlank="1" showErrorMessage="1" error="選択肢から１つ選んでください" sqref="C248 C257 C345 C354 C442 C451 C636 C645 C733 C742">
      <formula1>"1,2,3,4,5,6"</formula1>
    </dataValidation>
    <dataValidation type="list" errorStyle="information" imeMode="off" allowBlank="1" showErrorMessage="1" error="選択肢から１つ選んでください" sqref="H264 H361 H458 H555 C539 C548 H652 H749 H248 H257 H335 H248 H257 H345 H354 H442 H451 H451 H345 H354 H442 H636 H645 H733 H742">
      <formula1>"1,2,3,4,5,6,7,8"</formula1>
    </dataValidation>
    <dataValidation type="list" errorStyle="information" imeMode="off" allowBlank="1" showErrorMessage="1" error="選択肢から１つ選んでください" sqref="H281 H378 H475 H572 H669 H766">
      <formula1>"1,2,3,4,5"</formula1>
    </dataValidation>
    <dataValidation type="textLength" imeMode="hiragana" operator="greaterThanOrEqual" allowBlank="1" showInputMessage="1" sqref="C31:H31">
      <formula1>1</formula1>
    </dataValidation>
    <dataValidation type="textLength" imeMode="halfAlpha" operator="greaterThanOrEqual" allowBlank="1" showInputMessage="1" sqref="E33:E34 G33:G34">
      <formula1>1</formula1>
    </dataValidation>
    <dataValidation imeMode="hiragana" operator="greaterThanOrEqual" allowBlank="1" showInputMessage="1" sqref="C29:H29"/>
    <dataValidation type="textLength" imeMode="off" operator="greaterThanOrEqual" allowBlank="1" sqref="D33:D34 F33:F34 H33:H34">
      <formula1>1</formula1>
    </dataValidation>
    <dataValidation imeMode="off" operator="greaterThanOrEqual" allowBlank="1" sqref="D35:H35"/>
    <dataValidation imeMode="hiragana" operator="greaterThanOrEqual" allowBlank="1" sqref="C32:H32"/>
    <dataValidation type="list" errorStyle="information" imeMode="off" allowBlank="1" showErrorMessage="1" error="選択肢から１つ選んでください" sqref="H548 H539 H539">
      <formula1>"1,2,3,4,5,6,7,8,9"</formula1>
    </dataValidation>
    <dataValidation type="list" imeMode="hiragana" operator="greaterThanOrEqual" allowBlank="1" sqref="C28:H28">
      <formula1>都道府県</formula1>
    </dataValidation>
    <dataValidation type="list" imeMode="hiragana" operator="greaterThanOrEqual" allowBlank="1" sqref="C30:H30">
      <formula1>INDIRECT($C$28)</formula1>
    </dataValidation>
    <dataValidation type="whole" errorStyle="warning" imeMode="off" allowBlank="1" showErrorMessage="1" error="総計以下の人数を記入してください" sqref="D75:D84 F111:F114 H124:H125 C141 C153 H135 F96:F102">
      <formula1>0</formula1>
      <formula2>$D$74</formula2>
    </dataValidation>
    <dataValidation type="whole" errorStyle="warning" imeMode="off" operator="greaterThanOrEqual" allowBlank="1" showErrorMessage="1" error="１０人以上の人数を記入してください" sqref="H74">
      <formula1>10</formula1>
    </dataValidation>
    <dataValidation type="whole" errorStyle="warning" imeMode="off" allowBlank="1" showErrorMessage="1" error="総計以下の人数を記入してください" sqref="F75:F84 H111:H114 H96:H102">
      <formula1>0</formula1>
      <formula2>$F$74</formula2>
    </dataValidation>
    <dataValidation type="whole" errorStyle="warning" imeMode="off" allowBlank="1" showErrorMessage="1" error="総計以下の人数を記入してください" sqref="H75:H84">
      <formula1>0</formula1>
      <formula2>$H$74</formula2>
    </dataValidation>
    <dataValidation type="whole" errorStyle="warning" imeMode="off" allowBlank="1" showErrorMessage="1" error="「Ａ．日給または時給」以下の人数を記入してください" sqref="H144:H149">
      <formula1>0</formula1>
      <formula2>$C$141</formula2>
    </dataValidation>
    <dataValidation type="list" errorStyle="information" imeMode="off" operator="greaterThanOrEqual" allowBlank="1" showErrorMessage="1" error="１～２から１つ選んでください" sqref="H170:H176">
      <formula1>"1,2"</formula1>
    </dataValidation>
    <dataValidation type="list" errorStyle="information" imeMode="off" operator="greaterThanOrEqual" allowBlank="1" showErrorMessage="1" error="１～４から１つ選んでください" sqref="H180">
      <formula1>"1,2,3,4"</formula1>
    </dataValidation>
  </dataValidations>
  <hyperlinks>
    <hyperlink ref="D23" r:id="rId1"/>
  </hyperlinks>
  <pageMargins left="0.82677165354330717" right="0.23622047244094491" top="0.74803149606299213" bottom="0.74803149606299213" header="0.31496062992125984" footer="0.31496062992125984"/>
  <pageSetup paperSize="9" scale="95" fitToHeight="0" orientation="portrait" r:id="rId2"/>
  <headerFooter alignWithMargins="0"/>
  <rowBreaks count="17" manualBreakCount="17">
    <brk id="51" max="9" man="1"/>
    <brk id="89" max="9" man="1"/>
    <brk id="126" max="9" man="1"/>
    <brk id="164" max="9" man="1"/>
    <brk id="220" max="9" man="1"/>
    <brk id="258" max="9" man="1"/>
    <brk id="317" max="16383" man="1"/>
    <brk id="355" max="16383" man="1"/>
    <brk id="414" max="16383" man="1"/>
    <brk id="452" max="16383" man="1"/>
    <brk id="511" max="16383" man="1"/>
    <brk id="549" max="16383" man="1"/>
    <brk id="608" max="16383" man="1"/>
    <brk id="646" max="16383" man="1"/>
    <brk id="705" max="16383" man="1"/>
    <brk id="743" max="16383" man="1"/>
    <brk id="80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133" r:id="rId5" name="Check Box 109">
              <controlPr locked="0" defaultSize="0" autoFill="0" autoLine="0" autoPict="0">
                <anchor moveWithCells="1">
                  <from>
                    <xdr:col>0</xdr:col>
                    <xdr:colOff>266700</xdr:colOff>
                    <xdr:row>191</xdr:row>
                    <xdr:rowOff>19050</xdr:rowOff>
                  </from>
                  <to>
                    <xdr:col>1</xdr:col>
                    <xdr:colOff>76200</xdr:colOff>
                    <xdr:row>192</xdr:row>
                    <xdr:rowOff>9525</xdr:rowOff>
                  </to>
                </anchor>
              </controlPr>
            </control>
          </mc:Choice>
        </mc:AlternateContent>
        <mc:AlternateContent xmlns:mc="http://schemas.openxmlformats.org/markup-compatibility/2006">
          <mc:Choice Requires="x14">
            <control shapeId="1134" r:id="rId6" name="Check Box 110">
              <controlPr locked="0" defaultSize="0" autoFill="0" autoLine="0" autoPict="0">
                <anchor moveWithCells="1">
                  <from>
                    <xdr:col>0</xdr:col>
                    <xdr:colOff>266700</xdr:colOff>
                    <xdr:row>192</xdr:row>
                    <xdr:rowOff>19050</xdr:rowOff>
                  </from>
                  <to>
                    <xdr:col>1</xdr:col>
                    <xdr:colOff>76200</xdr:colOff>
                    <xdr:row>193</xdr:row>
                    <xdr:rowOff>9525</xdr:rowOff>
                  </to>
                </anchor>
              </controlPr>
            </control>
          </mc:Choice>
        </mc:AlternateContent>
        <mc:AlternateContent xmlns:mc="http://schemas.openxmlformats.org/markup-compatibility/2006">
          <mc:Choice Requires="x14">
            <control shapeId="1135" r:id="rId7" name="Check Box 111">
              <controlPr locked="0" defaultSize="0" autoFill="0" autoLine="0" autoPict="0">
                <anchor moveWithCells="1">
                  <from>
                    <xdr:col>0</xdr:col>
                    <xdr:colOff>266700</xdr:colOff>
                    <xdr:row>193</xdr:row>
                    <xdr:rowOff>19050</xdr:rowOff>
                  </from>
                  <to>
                    <xdr:col>1</xdr:col>
                    <xdr:colOff>76200</xdr:colOff>
                    <xdr:row>194</xdr:row>
                    <xdr:rowOff>9525</xdr:rowOff>
                  </to>
                </anchor>
              </controlPr>
            </control>
          </mc:Choice>
        </mc:AlternateContent>
        <mc:AlternateContent xmlns:mc="http://schemas.openxmlformats.org/markup-compatibility/2006">
          <mc:Choice Requires="x14">
            <control shapeId="1136" r:id="rId8" name="Check Box 112">
              <controlPr locked="0" defaultSize="0" autoFill="0" autoLine="0" autoPict="0">
                <anchor moveWithCells="1">
                  <from>
                    <xdr:col>0</xdr:col>
                    <xdr:colOff>266700</xdr:colOff>
                    <xdr:row>194</xdr:row>
                    <xdr:rowOff>19050</xdr:rowOff>
                  </from>
                  <to>
                    <xdr:col>1</xdr:col>
                    <xdr:colOff>76200</xdr:colOff>
                    <xdr:row>195</xdr:row>
                    <xdr:rowOff>9525</xdr:rowOff>
                  </to>
                </anchor>
              </controlPr>
            </control>
          </mc:Choice>
        </mc:AlternateContent>
        <mc:AlternateContent xmlns:mc="http://schemas.openxmlformats.org/markup-compatibility/2006">
          <mc:Choice Requires="x14">
            <control shapeId="1137" r:id="rId9" name="Check Box 113">
              <controlPr locked="0" defaultSize="0" autoFill="0" autoLine="0" autoPict="0">
                <anchor moveWithCells="1">
                  <from>
                    <xdr:col>0</xdr:col>
                    <xdr:colOff>266700</xdr:colOff>
                    <xdr:row>195</xdr:row>
                    <xdr:rowOff>19050</xdr:rowOff>
                  </from>
                  <to>
                    <xdr:col>1</xdr:col>
                    <xdr:colOff>76200</xdr:colOff>
                    <xdr:row>196</xdr:row>
                    <xdr:rowOff>9525</xdr:rowOff>
                  </to>
                </anchor>
              </controlPr>
            </control>
          </mc:Choice>
        </mc:AlternateContent>
        <mc:AlternateContent xmlns:mc="http://schemas.openxmlformats.org/markup-compatibility/2006">
          <mc:Choice Requires="x14">
            <control shapeId="1143" r:id="rId10" name="Check Box 119">
              <controlPr locked="0" defaultSize="0" autoFill="0" autoLine="0" autoPict="0">
                <anchor moveWithCells="1">
                  <from>
                    <xdr:col>2</xdr:col>
                    <xdr:colOff>590550</xdr:colOff>
                    <xdr:row>191</xdr:row>
                    <xdr:rowOff>0</xdr:rowOff>
                  </from>
                  <to>
                    <xdr:col>3</xdr:col>
                    <xdr:colOff>47625</xdr:colOff>
                    <xdr:row>192</xdr:row>
                    <xdr:rowOff>0</xdr:rowOff>
                  </to>
                </anchor>
              </controlPr>
            </control>
          </mc:Choice>
        </mc:AlternateContent>
        <mc:AlternateContent xmlns:mc="http://schemas.openxmlformats.org/markup-compatibility/2006">
          <mc:Choice Requires="x14">
            <control shapeId="1144" r:id="rId11" name="Check Box 120">
              <controlPr locked="0" defaultSize="0" autoFill="0" autoLine="0" autoPict="0">
                <anchor moveWithCells="1">
                  <from>
                    <xdr:col>2</xdr:col>
                    <xdr:colOff>590550</xdr:colOff>
                    <xdr:row>192</xdr:row>
                    <xdr:rowOff>0</xdr:rowOff>
                  </from>
                  <to>
                    <xdr:col>3</xdr:col>
                    <xdr:colOff>47625</xdr:colOff>
                    <xdr:row>192</xdr:row>
                    <xdr:rowOff>209550</xdr:rowOff>
                  </to>
                </anchor>
              </controlPr>
            </control>
          </mc:Choice>
        </mc:AlternateContent>
        <mc:AlternateContent xmlns:mc="http://schemas.openxmlformats.org/markup-compatibility/2006">
          <mc:Choice Requires="x14">
            <control shapeId="1145" r:id="rId12" name="Check Box 121">
              <controlPr locked="0" defaultSize="0" autoFill="0" autoLine="0" autoPict="0">
                <anchor moveWithCells="1">
                  <from>
                    <xdr:col>2</xdr:col>
                    <xdr:colOff>590550</xdr:colOff>
                    <xdr:row>193</xdr:row>
                    <xdr:rowOff>0</xdr:rowOff>
                  </from>
                  <to>
                    <xdr:col>3</xdr:col>
                    <xdr:colOff>47625</xdr:colOff>
                    <xdr:row>193</xdr:row>
                    <xdr:rowOff>209550</xdr:rowOff>
                  </to>
                </anchor>
              </controlPr>
            </control>
          </mc:Choice>
        </mc:AlternateContent>
        <mc:AlternateContent xmlns:mc="http://schemas.openxmlformats.org/markup-compatibility/2006">
          <mc:Choice Requires="x14">
            <control shapeId="1146" r:id="rId13" name="Check Box 122">
              <controlPr locked="0" defaultSize="0" autoFill="0" autoLine="0" autoPict="0">
                <anchor moveWithCells="1">
                  <from>
                    <xdr:col>2</xdr:col>
                    <xdr:colOff>590550</xdr:colOff>
                    <xdr:row>194</xdr:row>
                    <xdr:rowOff>0</xdr:rowOff>
                  </from>
                  <to>
                    <xdr:col>3</xdr:col>
                    <xdr:colOff>47625</xdr:colOff>
                    <xdr:row>194</xdr:row>
                    <xdr:rowOff>209550</xdr:rowOff>
                  </to>
                </anchor>
              </controlPr>
            </control>
          </mc:Choice>
        </mc:AlternateContent>
        <mc:AlternateContent xmlns:mc="http://schemas.openxmlformats.org/markup-compatibility/2006">
          <mc:Choice Requires="x14">
            <control shapeId="1147" r:id="rId14" name="Check Box 123">
              <controlPr locked="0" defaultSize="0" autoFill="0" autoLine="0" autoPict="0">
                <anchor moveWithCells="1">
                  <from>
                    <xdr:col>2</xdr:col>
                    <xdr:colOff>590550</xdr:colOff>
                    <xdr:row>195</xdr:row>
                    <xdr:rowOff>0</xdr:rowOff>
                  </from>
                  <to>
                    <xdr:col>3</xdr:col>
                    <xdr:colOff>47625</xdr:colOff>
                    <xdr:row>195</xdr:row>
                    <xdr:rowOff>209550</xdr:rowOff>
                  </to>
                </anchor>
              </controlPr>
            </control>
          </mc:Choice>
        </mc:AlternateContent>
        <mc:AlternateContent xmlns:mc="http://schemas.openxmlformats.org/markup-compatibility/2006">
          <mc:Choice Requires="x14">
            <control shapeId="1148" r:id="rId15" name="Check Box 124">
              <controlPr locked="0" defaultSize="0" autoFill="0" autoLine="0" autoPict="0">
                <anchor moveWithCells="1">
                  <from>
                    <xdr:col>5</xdr:col>
                    <xdr:colOff>790575</xdr:colOff>
                    <xdr:row>191</xdr:row>
                    <xdr:rowOff>9525</xdr:rowOff>
                  </from>
                  <to>
                    <xdr:col>7</xdr:col>
                    <xdr:colOff>38100</xdr:colOff>
                    <xdr:row>192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M3"/>
  <sheetViews>
    <sheetView workbookViewId="0">
      <selection sqref="A1:K1"/>
    </sheetView>
  </sheetViews>
  <sheetFormatPr defaultRowHeight="13.5"/>
  <cols>
    <col min="12" max="110" width="4.625" customWidth="1"/>
    <col min="112" max="273" width="4.625" customWidth="1"/>
  </cols>
  <sheetData>
    <row r="1" spans="1:273">
      <c r="A1" s="332"/>
      <c r="B1" s="332"/>
      <c r="C1" s="332"/>
      <c r="D1" s="332"/>
      <c r="E1" s="332"/>
      <c r="F1" s="332"/>
      <c r="G1" s="332"/>
      <c r="H1" s="332"/>
      <c r="I1" s="332"/>
      <c r="J1" s="332"/>
      <c r="K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2"/>
      <c r="BC1" s="332"/>
      <c r="BD1" s="332"/>
      <c r="BE1" s="332"/>
      <c r="BF1" s="332"/>
      <c r="BG1" s="332"/>
      <c r="BH1" s="332"/>
      <c r="BI1" s="332"/>
      <c r="BJ1" s="332"/>
      <c r="BK1" s="332"/>
      <c r="BL1" s="332"/>
      <c r="BM1" s="332"/>
      <c r="BN1" s="332"/>
      <c r="BO1" s="332"/>
      <c r="BP1" s="332"/>
      <c r="BQ1" s="332"/>
      <c r="BR1" s="332"/>
      <c r="BS1" s="332"/>
      <c r="BT1" s="332"/>
      <c r="BU1" s="332"/>
      <c r="BV1" s="332"/>
      <c r="BW1" s="332"/>
      <c r="BX1" s="332"/>
      <c r="BY1" s="332"/>
      <c r="BZ1" s="332"/>
      <c r="CA1" s="332"/>
      <c r="CB1" s="332"/>
      <c r="CC1" s="332"/>
      <c r="CD1" s="332"/>
      <c r="CE1" s="332"/>
      <c r="CF1" s="332"/>
      <c r="CG1" s="332"/>
      <c r="CH1" s="332"/>
      <c r="CI1" s="332"/>
      <c r="CJ1" s="332"/>
      <c r="CK1" s="332"/>
      <c r="CL1" s="332"/>
      <c r="CM1" s="332"/>
      <c r="CN1" s="332"/>
      <c r="CO1" s="332"/>
      <c r="CP1" s="332"/>
      <c r="CQ1" s="332"/>
      <c r="CR1" s="332"/>
      <c r="CS1" s="332"/>
      <c r="CT1" s="332"/>
      <c r="CU1" s="332"/>
      <c r="CV1" s="332"/>
      <c r="CW1" s="332"/>
      <c r="CX1" s="332"/>
      <c r="CY1" s="332"/>
      <c r="CZ1" s="332"/>
      <c r="DA1" s="332"/>
      <c r="DB1" s="332"/>
      <c r="DC1" s="332"/>
      <c r="DD1" s="332"/>
      <c r="DE1" s="332"/>
      <c r="DF1" s="332"/>
      <c r="DG1" s="332"/>
      <c r="DH1" s="332" t="s">
        <v>3522</v>
      </c>
      <c r="DI1" s="332"/>
      <c r="DJ1" s="332"/>
      <c r="DK1" s="332"/>
      <c r="DL1" s="332"/>
      <c r="DM1" s="332"/>
      <c r="DN1" s="332"/>
      <c r="DO1" s="332"/>
      <c r="DP1" s="332"/>
      <c r="DQ1" s="332"/>
      <c r="DR1" s="332"/>
      <c r="DS1" s="332"/>
      <c r="DT1" s="332"/>
      <c r="DU1" s="332"/>
      <c r="DV1" s="332"/>
      <c r="DW1" s="332"/>
      <c r="DX1" s="332"/>
      <c r="DY1" s="332"/>
      <c r="DZ1" s="332"/>
      <c r="EA1" s="332"/>
      <c r="EB1" s="332"/>
      <c r="EC1" s="332"/>
      <c r="ED1" s="332"/>
      <c r="EE1" s="332"/>
      <c r="EF1" s="332"/>
      <c r="EG1" s="332"/>
      <c r="EH1" s="332"/>
      <c r="EI1" s="332" t="s">
        <v>3520</v>
      </c>
      <c r="EJ1" s="332"/>
      <c r="EK1" s="332"/>
      <c r="EL1" s="332"/>
      <c r="EM1" s="332"/>
      <c r="EN1" s="332"/>
      <c r="EO1" s="332"/>
      <c r="EP1" s="332"/>
      <c r="EQ1" s="332"/>
      <c r="ER1" s="332"/>
      <c r="ES1" s="332"/>
      <c r="ET1" s="332"/>
      <c r="EU1" s="332"/>
      <c r="EV1" s="332"/>
      <c r="EW1" s="332"/>
      <c r="EX1" s="332"/>
      <c r="EY1" s="332"/>
      <c r="EZ1" s="332"/>
      <c r="FA1" s="332"/>
      <c r="FB1" s="332"/>
      <c r="FC1" s="332"/>
      <c r="FD1" s="332"/>
      <c r="FE1" s="332"/>
      <c r="FF1" s="332"/>
      <c r="FG1" s="332"/>
      <c r="FH1" s="332"/>
      <c r="FI1" s="332"/>
      <c r="FJ1" s="332" t="s">
        <v>3523</v>
      </c>
      <c r="FK1" s="332"/>
      <c r="FL1" s="332"/>
      <c r="FM1" s="332"/>
      <c r="FN1" s="332"/>
      <c r="FO1" s="332"/>
      <c r="FP1" s="332"/>
      <c r="FQ1" s="332"/>
      <c r="FR1" s="332"/>
      <c r="FS1" s="332"/>
      <c r="FT1" s="332"/>
      <c r="FU1" s="332"/>
      <c r="FV1" s="332"/>
      <c r="FW1" s="332"/>
      <c r="FX1" s="332"/>
      <c r="FY1" s="332"/>
      <c r="FZ1" s="332"/>
      <c r="GA1" s="332"/>
      <c r="GB1" s="332"/>
      <c r="GC1" s="332"/>
      <c r="GD1" s="332"/>
      <c r="GE1" s="332"/>
      <c r="GF1" s="332"/>
      <c r="GG1" s="332"/>
      <c r="GH1" s="332"/>
      <c r="GI1" s="332"/>
      <c r="GJ1" s="332"/>
      <c r="GK1" s="332" t="s">
        <v>3524</v>
      </c>
      <c r="GL1" s="332"/>
      <c r="GM1" s="332"/>
      <c r="GN1" s="332"/>
      <c r="GO1" s="332"/>
      <c r="GP1" s="332"/>
      <c r="GQ1" s="332"/>
      <c r="GR1" s="332"/>
      <c r="GS1" s="332"/>
      <c r="GT1" s="332"/>
      <c r="GU1" s="332"/>
      <c r="GV1" s="332"/>
      <c r="GW1" s="332"/>
      <c r="GX1" s="332"/>
      <c r="GY1" s="332"/>
      <c r="GZ1" s="332"/>
      <c r="HA1" s="332"/>
      <c r="HB1" s="332"/>
      <c r="HC1" s="332"/>
      <c r="HD1" s="332"/>
      <c r="HE1" s="332"/>
      <c r="HF1" s="332"/>
      <c r="HG1" s="332"/>
      <c r="HH1" s="332"/>
      <c r="HI1" s="332"/>
      <c r="HJ1" s="332"/>
      <c r="HK1" s="332"/>
      <c r="HL1" s="332" t="s">
        <v>3525</v>
      </c>
      <c r="HM1" s="332"/>
      <c r="HN1" s="332"/>
      <c r="HO1" s="332"/>
      <c r="HP1" s="332"/>
      <c r="HQ1" s="332"/>
      <c r="HR1" s="332"/>
      <c r="HS1" s="332"/>
      <c r="HT1" s="332"/>
      <c r="HU1" s="332"/>
      <c r="HV1" s="332"/>
      <c r="HW1" s="332"/>
      <c r="HX1" s="332"/>
      <c r="HY1" s="332"/>
      <c r="HZ1" s="332"/>
      <c r="IA1" s="332"/>
      <c r="IB1" s="332"/>
      <c r="IC1" s="332"/>
      <c r="ID1" s="332"/>
      <c r="IE1" s="332"/>
      <c r="IF1" s="332"/>
      <c r="IG1" s="332"/>
      <c r="IH1" s="332"/>
      <c r="II1" s="332"/>
      <c r="IJ1" s="332"/>
      <c r="IK1" s="332"/>
      <c r="IL1" s="332"/>
      <c r="IM1" s="332" t="s">
        <v>3526</v>
      </c>
      <c r="IN1" s="332"/>
      <c r="IO1" s="332"/>
      <c r="IP1" s="332"/>
      <c r="IQ1" s="332"/>
      <c r="IR1" s="332"/>
      <c r="IS1" s="332"/>
      <c r="IT1" s="332"/>
      <c r="IU1" s="332"/>
      <c r="IV1" s="332"/>
      <c r="IW1" s="332"/>
      <c r="IX1" s="332"/>
      <c r="IY1" s="332"/>
      <c r="IZ1" s="332"/>
      <c r="JA1" s="332"/>
      <c r="JB1" s="332"/>
      <c r="JC1" s="332"/>
      <c r="JD1" s="332"/>
      <c r="JE1" s="332"/>
      <c r="JF1" s="332"/>
      <c r="JG1" s="332"/>
      <c r="JH1" s="332"/>
      <c r="JI1" s="332"/>
      <c r="JJ1" s="332"/>
      <c r="JK1" s="332"/>
      <c r="JL1" s="332"/>
      <c r="JM1" s="332"/>
    </row>
    <row r="2" spans="1:273" s="176" customFormat="1" ht="108.75" customHeight="1">
      <c r="A2" s="174" t="s">
        <v>702</v>
      </c>
      <c r="B2" s="174" t="s">
        <v>1234</v>
      </c>
      <c r="C2" s="174" t="s">
        <v>1245</v>
      </c>
      <c r="D2" s="174" t="s">
        <v>1242</v>
      </c>
      <c r="E2" s="174" t="s">
        <v>1529</v>
      </c>
      <c r="F2" s="174" t="s">
        <v>1530</v>
      </c>
      <c r="G2" s="174" t="s">
        <v>1531</v>
      </c>
      <c r="H2" s="174" t="s">
        <v>1535</v>
      </c>
      <c r="I2" s="174" t="s">
        <v>1532</v>
      </c>
      <c r="J2" s="174" t="s">
        <v>1533</v>
      </c>
      <c r="K2" s="174" t="s">
        <v>1536</v>
      </c>
      <c r="L2" s="175" t="s">
        <v>1574</v>
      </c>
      <c r="M2" s="175" t="s">
        <v>1915</v>
      </c>
      <c r="N2" s="175" t="s">
        <v>698</v>
      </c>
      <c r="O2" s="176" t="s">
        <v>1924</v>
      </c>
      <c r="P2" s="176" t="s">
        <v>1919</v>
      </c>
      <c r="Q2" s="176" t="s">
        <v>1214</v>
      </c>
      <c r="R2" s="176" t="s">
        <v>1920</v>
      </c>
      <c r="S2" s="176" t="s">
        <v>1921</v>
      </c>
      <c r="T2" s="176" t="s">
        <v>1246</v>
      </c>
      <c r="U2" s="176" t="s">
        <v>1922</v>
      </c>
      <c r="V2" s="176" t="s">
        <v>704</v>
      </c>
      <c r="W2" s="176" t="s">
        <v>1534</v>
      </c>
      <c r="X2" s="176" t="s">
        <v>1917</v>
      </c>
      <c r="Y2" s="176" t="s">
        <v>1918</v>
      </c>
      <c r="Z2" s="176" t="s">
        <v>1925</v>
      </c>
      <c r="AA2" s="176" t="s">
        <v>1919</v>
      </c>
      <c r="AB2" s="176" t="s">
        <v>1214</v>
      </c>
      <c r="AC2" s="176" t="s">
        <v>1920</v>
      </c>
      <c r="AD2" s="176" t="s">
        <v>1921</v>
      </c>
      <c r="AE2" s="176" t="s">
        <v>1246</v>
      </c>
      <c r="AF2" s="176" t="s">
        <v>1922</v>
      </c>
      <c r="AG2" s="176" t="s">
        <v>704</v>
      </c>
      <c r="AH2" s="176" t="s">
        <v>1534</v>
      </c>
      <c r="AI2" s="176" t="s">
        <v>1917</v>
      </c>
      <c r="AJ2" s="176" t="s">
        <v>1918</v>
      </c>
      <c r="AK2" s="176" t="s">
        <v>1923</v>
      </c>
      <c r="AL2" s="176" t="s">
        <v>1919</v>
      </c>
      <c r="AM2" s="176" t="s">
        <v>1214</v>
      </c>
      <c r="AN2" s="176" t="s">
        <v>1920</v>
      </c>
      <c r="AO2" s="176" t="s">
        <v>1921</v>
      </c>
      <c r="AP2" s="176" t="s">
        <v>1246</v>
      </c>
      <c r="AQ2" s="176" t="s">
        <v>1922</v>
      </c>
      <c r="AR2" s="176" t="s">
        <v>704</v>
      </c>
      <c r="AS2" s="176" t="s">
        <v>1534</v>
      </c>
      <c r="AT2" s="176" t="s">
        <v>1917</v>
      </c>
      <c r="AU2" s="176" t="s">
        <v>1918</v>
      </c>
      <c r="AV2" s="176" t="s">
        <v>1927</v>
      </c>
      <c r="AW2" s="176" t="s">
        <v>3510</v>
      </c>
      <c r="AX2" s="176" t="s">
        <v>3511</v>
      </c>
      <c r="AY2" s="176" t="s">
        <v>3512</v>
      </c>
      <c r="AZ2" s="176" t="s">
        <v>3513</v>
      </c>
      <c r="BA2" s="176" t="s">
        <v>3514</v>
      </c>
      <c r="BB2" s="176" t="s">
        <v>3515</v>
      </c>
      <c r="BC2" s="176" t="s">
        <v>1926</v>
      </c>
      <c r="BD2" s="176" t="s">
        <v>3510</v>
      </c>
      <c r="BE2" s="176" t="s">
        <v>3516</v>
      </c>
      <c r="BF2" s="176" t="s">
        <v>3512</v>
      </c>
      <c r="BG2" s="176" t="s">
        <v>3513</v>
      </c>
      <c r="BH2" s="176" t="s">
        <v>3514</v>
      </c>
      <c r="BI2" s="176" t="s">
        <v>3515</v>
      </c>
      <c r="BJ2" s="176" t="s">
        <v>1930</v>
      </c>
      <c r="BK2" s="176" t="s">
        <v>1928</v>
      </c>
      <c r="BL2" s="176" t="s">
        <v>1929</v>
      </c>
      <c r="BM2" s="176" t="s">
        <v>2474</v>
      </c>
      <c r="BN2" s="176" t="s">
        <v>1931</v>
      </c>
      <c r="BO2" s="176" t="s">
        <v>1928</v>
      </c>
      <c r="BP2" s="176" t="s">
        <v>1929</v>
      </c>
      <c r="BQ2" s="176" t="s">
        <v>2474</v>
      </c>
      <c r="BR2" s="176" t="s">
        <v>1932</v>
      </c>
      <c r="BS2" s="176" t="s">
        <v>1933</v>
      </c>
      <c r="BT2" s="176" t="s">
        <v>1934</v>
      </c>
      <c r="BU2" s="216" t="s">
        <v>3517</v>
      </c>
      <c r="BV2" s="216" t="s">
        <v>3518</v>
      </c>
      <c r="BW2" s="176" t="s">
        <v>3527</v>
      </c>
      <c r="BX2" s="176" t="s">
        <v>1935</v>
      </c>
      <c r="BY2" s="176" t="s">
        <v>1936</v>
      </c>
      <c r="BZ2" s="176" t="s">
        <v>1937</v>
      </c>
      <c r="CA2" s="176" t="s">
        <v>1938</v>
      </c>
      <c r="CB2" s="176" t="s">
        <v>1939</v>
      </c>
      <c r="CC2" s="176" t="s">
        <v>1940</v>
      </c>
      <c r="CD2" s="176" t="s">
        <v>1941</v>
      </c>
      <c r="CE2" s="176" t="s">
        <v>1942</v>
      </c>
      <c r="CF2" s="176" t="s">
        <v>1944</v>
      </c>
      <c r="CG2" s="176" t="s">
        <v>1945</v>
      </c>
      <c r="CH2" s="176" t="s">
        <v>1946</v>
      </c>
      <c r="CI2" s="176" t="s">
        <v>1947</v>
      </c>
      <c r="CJ2" s="176" t="s">
        <v>1948</v>
      </c>
      <c r="CK2" s="176" t="s">
        <v>1943</v>
      </c>
      <c r="CL2" s="220" t="s">
        <v>3519</v>
      </c>
      <c r="CM2" s="220" t="s">
        <v>3531</v>
      </c>
      <c r="CN2" s="220" t="s">
        <v>3530</v>
      </c>
      <c r="CO2" s="220" t="s">
        <v>3481</v>
      </c>
      <c r="CP2" s="220" t="s">
        <v>3443</v>
      </c>
      <c r="CQ2" s="220" t="s">
        <v>3482</v>
      </c>
      <c r="CR2" s="220" t="s">
        <v>3483</v>
      </c>
      <c r="CS2" s="220" t="s">
        <v>3484</v>
      </c>
      <c r="CT2" s="220" t="s">
        <v>3532</v>
      </c>
      <c r="CU2" s="176" t="s">
        <v>3528</v>
      </c>
      <c r="CV2" s="176" t="s">
        <v>3529</v>
      </c>
      <c r="CW2" s="176" t="s">
        <v>1949</v>
      </c>
      <c r="CX2" s="176" t="s">
        <v>1950</v>
      </c>
      <c r="CY2" s="176" t="s">
        <v>1951</v>
      </c>
      <c r="CZ2" s="176" t="s">
        <v>2455</v>
      </c>
      <c r="DA2" s="176" t="s">
        <v>1952</v>
      </c>
      <c r="DB2" s="176" t="s">
        <v>1953</v>
      </c>
      <c r="DC2" s="176" t="s">
        <v>1954</v>
      </c>
      <c r="DD2" s="176" t="s">
        <v>1955</v>
      </c>
      <c r="DE2" s="176" t="s">
        <v>1956</v>
      </c>
      <c r="DF2" s="176" t="s">
        <v>1957</v>
      </c>
      <c r="DG2" s="176" t="s">
        <v>1958</v>
      </c>
      <c r="DH2" s="176" t="s">
        <v>3521</v>
      </c>
      <c r="DI2" s="176" t="s">
        <v>1959</v>
      </c>
      <c r="DJ2" s="176" t="s">
        <v>1960</v>
      </c>
      <c r="DK2" s="177" t="s">
        <v>1961</v>
      </c>
      <c r="DL2" s="177" t="s">
        <v>1962</v>
      </c>
      <c r="DM2" s="177" t="s">
        <v>1963</v>
      </c>
      <c r="DN2" s="177" t="s">
        <v>1964</v>
      </c>
      <c r="DO2" s="177" t="s">
        <v>1966</v>
      </c>
      <c r="DP2" s="177" t="s">
        <v>1965</v>
      </c>
      <c r="DQ2" s="176" t="s">
        <v>1967</v>
      </c>
      <c r="DR2" s="178" t="s">
        <v>1968</v>
      </c>
      <c r="DS2" s="176" t="s">
        <v>3533</v>
      </c>
      <c r="DT2" s="176" t="s">
        <v>1969</v>
      </c>
      <c r="DU2" s="176" t="s">
        <v>1970</v>
      </c>
      <c r="DV2" s="176" t="s">
        <v>1971</v>
      </c>
      <c r="DW2" s="176" t="s">
        <v>1972</v>
      </c>
      <c r="DX2" s="176" t="s">
        <v>1973</v>
      </c>
      <c r="DY2" s="176" t="s">
        <v>1974</v>
      </c>
      <c r="DZ2" s="176" t="s">
        <v>3441</v>
      </c>
      <c r="EA2" s="176" t="s">
        <v>3442</v>
      </c>
      <c r="EB2" s="176" t="s">
        <v>3443</v>
      </c>
      <c r="EC2" s="176" t="s">
        <v>1175</v>
      </c>
      <c r="ED2" s="176" t="s">
        <v>1176</v>
      </c>
      <c r="EE2" s="176" t="s">
        <v>1177</v>
      </c>
      <c r="EF2" s="176" t="s">
        <v>1178</v>
      </c>
      <c r="EG2" s="176" t="s">
        <v>1975</v>
      </c>
      <c r="EH2" s="176" t="s">
        <v>1976</v>
      </c>
      <c r="EI2" s="176" t="s">
        <v>1537</v>
      </c>
      <c r="EJ2" s="176" t="s">
        <v>1959</v>
      </c>
      <c r="EK2" s="176" t="s">
        <v>1960</v>
      </c>
      <c r="EL2" s="177" t="s">
        <v>1961</v>
      </c>
      <c r="EM2" s="177" t="s">
        <v>1962</v>
      </c>
      <c r="EN2" s="177" t="s">
        <v>1963</v>
      </c>
      <c r="EO2" s="177" t="s">
        <v>1964</v>
      </c>
      <c r="EP2" s="177" t="s">
        <v>1966</v>
      </c>
      <c r="EQ2" s="177" t="s">
        <v>1965</v>
      </c>
      <c r="ER2" s="178" t="s">
        <v>2892</v>
      </c>
      <c r="ES2" s="178" t="s">
        <v>2891</v>
      </c>
      <c r="ET2" s="176" t="s">
        <v>3533</v>
      </c>
      <c r="EU2" s="176" t="s">
        <v>1969</v>
      </c>
      <c r="EV2" s="176" t="s">
        <v>1970</v>
      </c>
      <c r="EW2" s="176" t="s">
        <v>1971</v>
      </c>
      <c r="EX2" s="176" t="s">
        <v>1972</v>
      </c>
      <c r="EY2" s="176" t="s">
        <v>1973</v>
      </c>
      <c r="EZ2" s="176" t="s">
        <v>1974</v>
      </c>
      <c r="FA2" s="176" t="s">
        <v>3441</v>
      </c>
      <c r="FB2" s="176" t="s">
        <v>3442</v>
      </c>
      <c r="FC2" s="176" t="s">
        <v>3443</v>
      </c>
      <c r="FD2" s="176" t="s">
        <v>1175</v>
      </c>
      <c r="FE2" s="176" t="s">
        <v>1176</v>
      </c>
      <c r="FF2" s="176" t="s">
        <v>1177</v>
      </c>
      <c r="FG2" s="176" t="s">
        <v>1178</v>
      </c>
      <c r="FH2" s="176" t="s">
        <v>1975</v>
      </c>
      <c r="FI2" s="176" t="s">
        <v>1976</v>
      </c>
      <c r="FJ2" s="176" t="s">
        <v>1541</v>
      </c>
      <c r="FK2" s="176" t="s">
        <v>1959</v>
      </c>
      <c r="FL2" s="176" t="s">
        <v>1960</v>
      </c>
      <c r="FM2" s="177" t="s">
        <v>1961</v>
      </c>
      <c r="FN2" s="177" t="s">
        <v>1962</v>
      </c>
      <c r="FO2" s="177" t="s">
        <v>1963</v>
      </c>
      <c r="FP2" s="177" t="s">
        <v>1964</v>
      </c>
      <c r="FQ2" s="177" t="s">
        <v>1966</v>
      </c>
      <c r="FR2" s="177" t="s">
        <v>1965</v>
      </c>
      <c r="FS2" s="176" t="s">
        <v>1967</v>
      </c>
      <c r="FT2" s="178" t="s">
        <v>1968</v>
      </c>
      <c r="FU2" s="176" t="s">
        <v>3533</v>
      </c>
      <c r="FV2" s="176" t="s">
        <v>1969</v>
      </c>
      <c r="FW2" s="176" t="s">
        <v>1970</v>
      </c>
      <c r="FX2" s="176" t="s">
        <v>1971</v>
      </c>
      <c r="FY2" s="176" t="s">
        <v>1972</v>
      </c>
      <c r="FZ2" s="176" t="s">
        <v>1973</v>
      </c>
      <c r="GA2" s="176" t="s">
        <v>1974</v>
      </c>
      <c r="GB2" s="176" t="s">
        <v>3441</v>
      </c>
      <c r="GC2" s="176" t="s">
        <v>3442</v>
      </c>
      <c r="GD2" s="176" t="s">
        <v>3443</v>
      </c>
      <c r="GE2" s="176" t="s">
        <v>1175</v>
      </c>
      <c r="GF2" s="176" t="s">
        <v>1176</v>
      </c>
      <c r="GG2" s="176" t="s">
        <v>1177</v>
      </c>
      <c r="GH2" s="176" t="s">
        <v>1178</v>
      </c>
      <c r="GI2" s="176" t="s">
        <v>1975</v>
      </c>
      <c r="GJ2" s="176" t="s">
        <v>1976</v>
      </c>
      <c r="GK2" s="176" t="s">
        <v>1540</v>
      </c>
      <c r="GL2" s="176" t="s">
        <v>1959</v>
      </c>
      <c r="GM2" s="176" t="s">
        <v>1960</v>
      </c>
      <c r="GN2" s="177" t="s">
        <v>1961</v>
      </c>
      <c r="GO2" s="177" t="s">
        <v>1962</v>
      </c>
      <c r="GP2" s="177" t="s">
        <v>1963</v>
      </c>
      <c r="GQ2" s="177" t="s">
        <v>1964</v>
      </c>
      <c r="GR2" s="177" t="s">
        <v>1966</v>
      </c>
      <c r="GS2" s="177" t="s">
        <v>1965</v>
      </c>
      <c r="GT2" s="176" t="s">
        <v>1967</v>
      </c>
      <c r="GU2" s="178" t="s">
        <v>1968</v>
      </c>
      <c r="GV2" s="176" t="s">
        <v>3533</v>
      </c>
      <c r="GW2" s="176" t="s">
        <v>1969</v>
      </c>
      <c r="GX2" s="176" t="s">
        <v>1970</v>
      </c>
      <c r="GY2" s="176" t="s">
        <v>1971</v>
      </c>
      <c r="GZ2" s="176" t="s">
        <v>1972</v>
      </c>
      <c r="HA2" s="176" t="s">
        <v>1973</v>
      </c>
      <c r="HB2" s="176" t="s">
        <v>1974</v>
      </c>
      <c r="HC2" s="176" t="s">
        <v>3441</v>
      </c>
      <c r="HD2" s="176" t="s">
        <v>3442</v>
      </c>
      <c r="HE2" s="176" t="s">
        <v>3443</v>
      </c>
      <c r="HF2" s="176" t="s">
        <v>1175</v>
      </c>
      <c r="HG2" s="176" t="s">
        <v>1176</v>
      </c>
      <c r="HH2" s="176" t="s">
        <v>1177</v>
      </c>
      <c r="HI2" s="176" t="s">
        <v>1178</v>
      </c>
      <c r="HJ2" s="176" t="s">
        <v>1975</v>
      </c>
      <c r="HK2" s="176" t="s">
        <v>1976</v>
      </c>
      <c r="HL2" s="176" t="s">
        <v>1539</v>
      </c>
      <c r="HM2" s="176" t="s">
        <v>1959</v>
      </c>
      <c r="HN2" s="176" t="s">
        <v>1960</v>
      </c>
      <c r="HO2" s="177" t="s">
        <v>1961</v>
      </c>
      <c r="HP2" s="177" t="s">
        <v>1962</v>
      </c>
      <c r="HQ2" s="177" t="s">
        <v>1963</v>
      </c>
      <c r="HR2" s="177" t="s">
        <v>1964</v>
      </c>
      <c r="HS2" s="177" t="s">
        <v>1966</v>
      </c>
      <c r="HT2" s="177" t="s">
        <v>1965</v>
      </c>
      <c r="HU2" s="176" t="s">
        <v>1967</v>
      </c>
      <c r="HV2" s="178" t="s">
        <v>1968</v>
      </c>
      <c r="HW2" s="176" t="s">
        <v>3533</v>
      </c>
      <c r="HX2" s="176" t="s">
        <v>1969</v>
      </c>
      <c r="HY2" s="176" t="s">
        <v>1970</v>
      </c>
      <c r="HZ2" s="176" t="s">
        <v>1971</v>
      </c>
      <c r="IA2" s="176" t="s">
        <v>1972</v>
      </c>
      <c r="IB2" s="176" t="s">
        <v>1973</v>
      </c>
      <c r="IC2" s="176" t="s">
        <v>1974</v>
      </c>
      <c r="ID2" s="176" t="s">
        <v>3441</v>
      </c>
      <c r="IE2" s="176" t="s">
        <v>3442</v>
      </c>
      <c r="IF2" s="176" t="s">
        <v>3443</v>
      </c>
      <c r="IG2" s="176" t="s">
        <v>1175</v>
      </c>
      <c r="IH2" s="176" t="s">
        <v>1176</v>
      </c>
      <c r="II2" s="176" t="s">
        <v>1177</v>
      </c>
      <c r="IJ2" s="176" t="s">
        <v>1178</v>
      </c>
      <c r="IK2" s="176" t="s">
        <v>1975</v>
      </c>
      <c r="IL2" s="176" t="s">
        <v>1976</v>
      </c>
      <c r="IM2" s="176" t="s">
        <v>1538</v>
      </c>
      <c r="IN2" s="176" t="s">
        <v>1959</v>
      </c>
      <c r="IO2" s="176" t="s">
        <v>1960</v>
      </c>
      <c r="IP2" s="177" t="s">
        <v>1961</v>
      </c>
      <c r="IQ2" s="177" t="s">
        <v>1962</v>
      </c>
      <c r="IR2" s="177" t="s">
        <v>1963</v>
      </c>
      <c r="IS2" s="177" t="s">
        <v>1964</v>
      </c>
      <c r="IT2" s="177" t="s">
        <v>1966</v>
      </c>
      <c r="IU2" s="177" t="s">
        <v>1965</v>
      </c>
      <c r="IV2" s="176" t="s">
        <v>1967</v>
      </c>
      <c r="IW2" s="178" t="s">
        <v>1968</v>
      </c>
      <c r="IX2" s="176" t="s">
        <v>3533</v>
      </c>
      <c r="IY2" s="176" t="s">
        <v>1969</v>
      </c>
      <c r="IZ2" s="176" t="s">
        <v>1970</v>
      </c>
      <c r="JA2" s="176" t="s">
        <v>1971</v>
      </c>
      <c r="JB2" s="176" t="s">
        <v>1972</v>
      </c>
      <c r="JC2" s="176" t="s">
        <v>1973</v>
      </c>
      <c r="JD2" s="176" t="s">
        <v>1974</v>
      </c>
      <c r="JE2" s="176" t="s">
        <v>3441</v>
      </c>
      <c r="JF2" s="176" t="s">
        <v>3442</v>
      </c>
      <c r="JG2" s="176" t="s">
        <v>3443</v>
      </c>
      <c r="JH2" s="176" t="s">
        <v>1175</v>
      </c>
      <c r="JI2" s="176" t="s">
        <v>1176</v>
      </c>
      <c r="JJ2" s="176" t="s">
        <v>1177</v>
      </c>
      <c r="JK2" s="176" t="s">
        <v>1178</v>
      </c>
      <c r="JL2" s="176" t="s">
        <v>1975</v>
      </c>
      <c r="JM2" s="176" t="s">
        <v>1976</v>
      </c>
    </row>
    <row r="3" spans="1:273">
      <c r="A3" s="12" t="str">
        <f>IF(調査票!C28="","",調査票!C28)</f>
        <v>北海道</v>
      </c>
      <c r="B3" s="12" t="str">
        <f>IF(調査票!C29="","",調査票!C29)</f>
        <v/>
      </c>
      <c r="C3" s="12" t="str">
        <f>IF(調査票!$C$30="","",調査票!$C$30)</f>
        <v/>
      </c>
      <c r="D3" s="12" t="str">
        <f>IF(調査票!$C$32="","",調査票!$C$32)</f>
        <v/>
      </c>
      <c r="E3" s="13" t="str">
        <f>IF(調査票!D33="","",調査票!D33)</f>
        <v/>
      </c>
      <c r="F3" s="13" t="str">
        <f>IF(調査票!F33="","",調査票!F33)</f>
        <v/>
      </c>
      <c r="G3" s="13" t="str">
        <f>IF(調査票!H33="","",調査票!H33)</f>
        <v/>
      </c>
      <c r="H3" s="13" t="str">
        <f>IF(調査票!$D$34="","",調査票!$D$34)</f>
        <v/>
      </c>
      <c r="I3" s="13" t="str">
        <f>IF(調査票!$F$34="","",調査票!$F$34)</f>
        <v/>
      </c>
      <c r="J3" s="13" t="str">
        <f>IF(調査票!$H$34="","",調査票!$H$34)</f>
        <v/>
      </c>
      <c r="K3" s="13" t="str">
        <f>IF(調査票!$D$35="","",調査票!$D$35)</f>
        <v/>
      </c>
      <c r="L3" s="12" t="str">
        <f>IF(調査票!$C$37="","",調査票!$C$37)</f>
        <v/>
      </c>
      <c r="M3" s="12" t="str">
        <f>IF(調査票!$E$37="","",調査票!$E$37)</f>
        <v>01</v>
      </c>
      <c r="N3" s="12" t="str">
        <f>IF(調査票!G37="","",調査票!G37)</f>
        <v/>
      </c>
      <c r="O3" s="11" t="str">
        <f>IF(調査票!D74="","",調査票!D74)</f>
        <v/>
      </c>
      <c r="P3" s="11" t="str">
        <f>IF(調査票!D75="","",調査票!D75)</f>
        <v/>
      </c>
      <c r="Q3" s="11" t="str">
        <f>IF(調査票!D76="","",調査票!D76)</f>
        <v/>
      </c>
      <c r="R3" s="11" t="str">
        <f>IF(調査票!D77="","",調査票!D77)</f>
        <v/>
      </c>
      <c r="S3" s="11" t="str">
        <f>IF(調査票!D78="","",調査票!D78)</f>
        <v/>
      </c>
      <c r="T3" s="11" t="str">
        <f>IF(調査票!D79="","",調査票!D79)</f>
        <v/>
      </c>
      <c r="U3" s="11" t="str">
        <f>IF(調査票!D80="","",調査票!D80)</f>
        <v/>
      </c>
      <c r="V3" s="11" t="str">
        <f>IF(調査票!D81="","",調査票!D81)</f>
        <v/>
      </c>
      <c r="W3" s="11" t="str">
        <f>IF(調査票!D82="","",調査票!D82)</f>
        <v/>
      </c>
      <c r="X3" s="11" t="str">
        <f>IF(調査票!D83="","",調査票!D83)</f>
        <v/>
      </c>
      <c r="Y3" s="11" t="str">
        <f>IF(調査票!D84="","",調査票!D84)</f>
        <v/>
      </c>
      <c r="Z3" s="11" t="str">
        <f>IF(調査票!F74="","",調査票!F74)</f>
        <v/>
      </c>
      <c r="AA3" s="11" t="str">
        <f>IF(調査票!F75="","",調査票!F75)</f>
        <v/>
      </c>
      <c r="AB3" s="11" t="str">
        <f>IF(調査票!F76="","",調査票!F76)</f>
        <v/>
      </c>
      <c r="AC3" s="11" t="str">
        <f>IF(調査票!F77="","",調査票!F77)</f>
        <v/>
      </c>
      <c r="AD3" s="11" t="str">
        <f>IF(調査票!F78="","",調査票!F78)</f>
        <v/>
      </c>
      <c r="AE3" s="11" t="str">
        <f>IF(調査票!F79="","",調査票!F79)</f>
        <v/>
      </c>
      <c r="AF3" s="11" t="str">
        <f>IF(調査票!F80="","",調査票!F80)</f>
        <v/>
      </c>
      <c r="AG3" s="11" t="str">
        <f>IF(調査票!F81="","",調査票!F81)</f>
        <v/>
      </c>
      <c r="AH3" s="11" t="str">
        <f>IF(調査票!F82="","",調査票!F82)</f>
        <v/>
      </c>
      <c r="AI3" s="11" t="str">
        <f>IF(調査票!F83="","",調査票!F83)</f>
        <v/>
      </c>
      <c r="AJ3" s="11" t="str">
        <f>IF(調査票!F84="","",調査票!F84)</f>
        <v/>
      </c>
      <c r="AK3" s="11" t="str">
        <f>IF(調査票!H74="","",調査票!H74)</f>
        <v/>
      </c>
      <c r="AL3" s="11" t="str">
        <f>IF(調査票!H75="","",調査票!H75)</f>
        <v/>
      </c>
      <c r="AM3" s="11" t="str">
        <f>IF(調査票!H76="","",調査票!H76)</f>
        <v/>
      </c>
      <c r="AN3" s="11" t="str">
        <f>IF(調査票!H77="","",調査票!H77)</f>
        <v/>
      </c>
      <c r="AO3" s="11" t="str">
        <f>IF(調査票!H78="","",調査票!H78)</f>
        <v/>
      </c>
      <c r="AP3" s="11" t="str">
        <f>IF(調査票!H79="","",調査票!H79)</f>
        <v/>
      </c>
      <c r="AQ3" s="11" t="str">
        <f>IF(調査票!H80="","",調査票!H80)</f>
        <v/>
      </c>
      <c r="AR3" s="11" t="str">
        <f>IF(調査票!H81="","",調査票!H81)</f>
        <v/>
      </c>
      <c r="AS3" s="11" t="str">
        <f>IF(調査票!H82="","",調査票!H82)</f>
        <v/>
      </c>
      <c r="AT3" s="11" t="str">
        <f>IF(調査票!H83="","",調査票!H83)</f>
        <v/>
      </c>
      <c r="AU3" s="11" t="str">
        <f>IF(調査票!H84="","",調査票!H84)</f>
        <v/>
      </c>
      <c r="AV3" s="11" t="str">
        <f>IF(調査票!F96="","",調査票!F96)</f>
        <v/>
      </c>
      <c r="AW3" s="11" t="str">
        <f>IF(調査票!F97="","",調査票!F97)</f>
        <v/>
      </c>
      <c r="AX3" s="11" t="str">
        <f>IF(調査票!F98="","",調査票!F98)</f>
        <v/>
      </c>
      <c r="AY3" s="11" t="str">
        <f>IF(調査票!F99="","",調査票!F99)</f>
        <v/>
      </c>
      <c r="AZ3" s="11" t="str">
        <f>IF(調査票!F100="","",調査票!F100)</f>
        <v/>
      </c>
      <c r="BA3" s="11" t="str">
        <f>IF(調査票!F101="","",調査票!F101)</f>
        <v/>
      </c>
      <c r="BB3" s="11" t="str">
        <f>IF(調査票!F102="","",調査票!F102)</f>
        <v/>
      </c>
      <c r="BC3" s="11" t="str">
        <f>IF(調査票!H96="","",調査票!H96)</f>
        <v/>
      </c>
      <c r="BD3" s="11" t="str">
        <f>IF(調査票!H97="","",調査票!H97)</f>
        <v/>
      </c>
      <c r="BE3" s="11" t="str">
        <f>IF(調査票!H98="","",調査票!H98)</f>
        <v/>
      </c>
      <c r="BF3" s="11" t="str">
        <f>IF(調査票!H99="","",調査票!H99)</f>
        <v/>
      </c>
      <c r="BG3" s="11" t="str">
        <f>IF(調査票!H100="","",調査票!H100)</f>
        <v/>
      </c>
      <c r="BH3" s="11" t="str">
        <f>IF(調査票!H101="","",調査票!H101)</f>
        <v/>
      </c>
      <c r="BI3" s="11" t="str">
        <f>IF(調査票!H102="","",調査票!H102)</f>
        <v/>
      </c>
      <c r="BJ3" s="11" t="str">
        <f>IF(調査票!F111="","",調査票!F111)</f>
        <v/>
      </c>
      <c r="BK3" s="11" t="str">
        <f>IF(調査票!F112="","",調査票!F112)</f>
        <v/>
      </c>
      <c r="BL3" s="11" t="str">
        <f>IF(調査票!F113="","",調査票!F113)</f>
        <v/>
      </c>
      <c r="BM3" s="11" t="str">
        <f>IF(調査票!F114="","",調査票!F114)</f>
        <v/>
      </c>
      <c r="BN3" s="11" t="str">
        <f>IF(調査票!H111="","",調査票!H111)</f>
        <v/>
      </c>
      <c r="BO3" s="11" t="str">
        <f>IF(調査票!H112="","",調査票!H112)</f>
        <v/>
      </c>
      <c r="BP3" s="11" t="str">
        <f>IF(調査票!H113="","",調査票!H113)</f>
        <v/>
      </c>
      <c r="BQ3" s="11" t="str">
        <f>IF(調査票!H114="","",調査票!H114)</f>
        <v/>
      </c>
      <c r="BR3" s="11" t="str">
        <f>IF(調査票!D119="","",調査票!D119)</f>
        <v/>
      </c>
      <c r="BS3" s="11" t="str">
        <f>IF(調査票!H124="","",調査票!H124)</f>
        <v/>
      </c>
      <c r="BT3" s="11" t="str">
        <f>IF(調査票!H125="","",調査票!H125)</f>
        <v/>
      </c>
      <c r="BU3" s="11" t="str">
        <f>IF(調査票!D130="","",調査票!D130)</f>
        <v/>
      </c>
      <c r="BV3" s="11" t="str">
        <f>IF(調査票!H135="","",調査票!H135)</f>
        <v/>
      </c>
      <c r="BW3" s="11" t="str">
        <f>IF(調査票!C141="","",調査票!C141)</f>
        <v/>
      </c>
      <c r="BX3" s="11" t="str">
        <f>IF(調査票!C153="","",調査票!C153)</f>
        <v/>
      </c>
      <c r="BY3" s="11" t="str">
        <f>IF(調査票!$H$144="","",調査票!$H$144)</f>
        <v/>
      </c>
      <c r="BZ3" s="11" t="str">
        <f>IF(調査票!$H$145="","",調査票!$H$145)</f>
        <v/>
      </c>
      <c r="CA3" s="11" t="str">
        <f>IF(調査票!$H$146="","",調査票!$H$146)</f>
        <v/>
      </c>
      <c r="CB3" s="11" t="str">
        <f>IF(調査票!$H$147="","",調査票!$H$147)</f>
        <v/>
      </c>
      <c r="CC3" s="11" t="str">
        <f>IF(調査票!$H$148="","",調査票!$H$148)</f>
        <v/>
      </c>
      <c r="CD3" s="11" t="str">
        <f>IF(調査票!$H$149="","",調査票!$H$149)</f>
        <v/>
      </c>
      <c r="CE3" s="11" t="str">
        <f>IF(調査票!$H$155="","",調査票!$H$155)</f>
        <v/>
      </c>
      <c r="CF3" s="11" t="str">
        <f>IF(調査票!$H$156="","",調査票!$H$156)</f>
        <v/>
      </c>
      <c r="CG3" s="11" t="str">
        <f>IF(調査票!$H$157="","",調査票!$H$157)</f>
        <v/>
      </c>
      <c r="CH3" s="11" t="str">
        <f>IF(調査票!$H$158="","",調査票!$H$158)</f>
        <v/>
      </c>
      <c r="CI3" s="11" t="str">
        <f>IF(調査票!$H$159="","",調査票!$H$159)</f>
        <v/>
      </c>
      <c r="CJ3" s="11" t="str">
        <f>IF(調査票!$H$160="","",調査票!$H$160)</f>
        <v/>
      </c>
      <c r="CK3" s="11" t="str">
        <f>IF(調査票!$H$161="","",調査票!$H$161)</f>
        <v/>
      </c>
      <c r="CL3" s="11" t="str">
        <f>IF(調査票!$H$162="","",調査票!$H$162)</f>
        <v/>
      </c>
      <c r="CM3" s="11" t="str">
        <f>IF(調査票!$H$170="","",調査票!$H$170)</f>
        <v/>
      </c>
      <c r="CN3" s="11" t="str">
        <f>IF(調査票!$H$171="","",調査票!$H$171)</f>
        <v/>
      </c>
      <c r="CO3" s="11" t="str">
        <f>IF(調査票!$H$172="","",調査票!$H$172)</f>
        <v/>
      </c>
      <c r="CP3" s="11" t="str">
        <f>IF(調査票!$H$173="","",調査票!$H$173)</f>
        <v/>
      </c>
      <c r="CQ3" s="11" t="str">
        <f>IF(調査票!$H$174="","",調査票!$H$174)</f>
        <v/>
      </c>
      <c r="CR3" s="11" t="str">
        <f>IF(調査票!$H$175="","",調査票!$H$175)</f>
        <v/>
      </c>
      <c r="CS3" s="11" t="str">
        <f>IF(調査票!$H$176="","",調査票!$H$176)</f>
        <v/>
      </c>
      <c r="CT3" s="11" t="str">
        <f>IF(調査票!$H$180="","",調査票!$H$180)</f>
        <v/>
      </c>
      <c r="CU3" s="11" t="str">
        <f>IF(調査票!H188="","",調査票!$H$188)</f>
        <v/>
      </c>
      <c r="CV3" s="11" t="str">
        <f>IF(調査票!R197=1,1,"")</f>
        <v/>
      </c>
      <c r="CW3" s="11" t="str">
        <f>IF(調査票!S197=1,1,"")</f>
        <v/>
      </c>
      <c r="CX3" s="11" t="str">
        <f>IF(調査票!T197=1,1,"")</f>
        <v/>
      </c>
      <c r="CY3" s="11" t="str">
        <f>IF(調査票!U197=1,1,"")</f>
        <v/>
      </c>
      <c r="CZ3" s="11" t="str">
        <f>IF(調査票!V197=1,1,"")</f>
        <v/>
      </c>
      <c r="DA3" s="11" t="str">
        <f>IF(調査票!W197=1,1,"")</f>
        <v/>
      </c>
      <c r="DB3" s="11" t="str">
        <f>IF(調査票!X197=1,1,"")</f>
        <v/>
      </c>
      <c r="DC3" s="11" t="str">
        <f>IF(調査票!Y197=1,1,"")</f>
        <v/>
      </c>
      <c r="DD3" s="11" t="str">
        <f>IF(調査票!Z197=1,1,"")</f>
        <v/>
      </c>
      <c r="DE3" s="11" t="str">
        <f>IF(調査票!AA197=1,1,"")</f>
        <v/>
      </c>
      <c r="DF3" s="11" t="str">
        <f>IF(調査票!AB197=1,1,"")</f>
        <v/>
      </c>
      <c r="DG3" s="11" t="str">
        <f>IF(調査票!C198="","",調査票!C198)</f>
        <v/>
      </c>
      <c r="DH3" s="12" t="str">
        <f>IF(調査票!$H$224="","",調査票!$H$224)</f>
        <v/>
      </c>
      <c r="DI3" s="12" t="str">
        <f>IF(調査票!$H$228="","",調査票!$H$228)</f>
        <v/>
      </c>
      <c r="DJ3" s="12" t="str">
        <f>IF(調査票!$H$238="","",調査票!$H$238)</f>
        <v/>
      </c>
      <c r="DK3" s="12" t="str">
        <f>IF(調査票!$H$242="","",調査票!$H$242)</f>
        <v/>
      </c>
      <c r="DL3" s="12" t="str">
        <f>IF(調査票!$C$248="","",調査票!$C$248)</f>
        <v/>
      </c>
      <c r="DM3" s="12" t="str">
        <f>IF(調査票!$H$248="","",調査票!$H$248)</f>
        <v/>
      </c>
      <c r="DN3" s="13" t="str">
        <f>IF(調査票!$H$251="","",調査票!$H$251)</f>
        <v/>
      </c>
      <c r="DO3" s="13" t="str">
        <f>IF(調査票!$C$257="","",調査票!$C$257)</f>
        <v/>
      </c>
      <c r="DP3" s="13" t="str">
        <f>IF(調査票!$H$257="","",調査票!$H$257)</f>
        <v/>
      </c>
      <c r="DQ3" s="13" t="str">
        <f>IF(調査票!$H$264="","",調査票!$H$264)</f>
        <v/>
      </c>
      <c r="DR3" s="13"/>
      <c r="DS3" s="13" t="str">
        <f>IF(調査票!$H$275="","",調査票!$H$275)</f>
        <v/>
      </c>
      <c r="DT3" s="13" t="str">
        <f>IF(調査票!$H$281="","",調査票!$H$281)</f>
        <v/>
      </c>
      <c r="DU3" s="13" t="str">
        <f>IF(調査票!$H$284="","",調査票!$H$284)</f>
        <v/>
      </c>
      <c r="DV3" s="13" t="str">
        <f>IF(調査票!$H$285="","",調査票!$H$285)</f>
        <v/>
      </c>
      <c r="DW3" s="13" t="str">
        <f>IF(調査票!$H$286="","",調査票!$H$286)</f>
        <v/>
      </c>
      <c r="DX3" s="13" t="str">
        <f>IF(調査票!$H$291="","",調査票!$H$291)</f>
        <v/>
      </c>
      <c r="DY3" s="11" t="str">
        <f>IF(調査票!$H$294="","",調査票!$H$294)</f>
        <v/>
      </c>
      <c r="DZ3" s="12" t="str">
        <f>IF(調査票!$H$295="","",調査票!$H$295)</f>
        <v/>
      </c>
      <c r="EA3" s="12" t="str">
        <f>IF(調査票!$H$296="","",調査票!$H$296)</f>
        <v/>
      </c>
      <c r="EB3" s="12" t="str">
        <f>IF(調査票!$H$297="","",調査票!$H$297)</f>
        <v/>
      </c>
      <c r="EC3" s="12" t="str">
        <f>IF(調査票!$H$298="","",調査票!$H$298)</f>
        <v/>
      </c>
      <c r="ED3" s="12" t="str">
        <f>IF(調査票!$H$299="","",調査票!$H$299)</f>
        <v/>
      </c>
      <c r="EE3" s="12" t="str">
        <f>IF(調査票!$H$300="","",調査票!$H$300)</f>
        <v/>
      </c>
      <c r="EF3" s="12" t="str">
        <f>IF(調査票!$H$301="","",調査票!$H$301)</f>
        <v/>
      </c>
      <c r="EG3" s="12" t="str">
        <f>IF(調査票!$H$302="","",調査票!$H$302)</f>
        <v/>
      </c>
      <c r="EH3" s="12" t="str">
        <f>IF(調査票!$H$305="","",調査票!$H$305)</f>
        <v/>
      </c>
      <c r="EI3" s="12" t="str">
        <f>IF(調査票!$H$321="","",調査票!$H$321)</f>
        <v/>
      </c>
      <c r="EJ3" s="12" t="str">
        <f>IF(調査票!$H$325="","",調査票!$H$325)</f>
        <v/>
      </c>
      <c r="EK3" s="12" t="str">
        <f>IF(調査票!$H$335="","",調査票!$H$335)</f>
        <v/>
      </c>
      <c r="EL3" s="12" t="str">
        <f>IF(調査票!$H$339="","",調査票!$H$339)</f>
        <v/>
      </c>
      <c r="EM3" s="12" t="str">
        <f>IF(調査票!$C$345="","",調査票!$C$345)</f>
        <v/>
      </c>
      <c r="EN3" s="12" t="str">
        <f>IF(調査票!$H$345="","",調査票!$H$345)</f>
        <v/>
      </c>
      <c r="EO3" s="13" t="str">
        <f>IF(調査票!$H$348="","",調査票!$H$348)</f>
        <v/>
      </c>
      <c r="EP3" s="13" t="str">
        <f>IF(調査票!$C$354="","",調査票!$C$354)</f>
        <v/>
      </c>
      <c r="EQ3" s="13" t="str">
        <f>IF(調査票!$H$354="","",調査票!$H$354)</f>
        <v/>
      </c>
      <c r="ER3" s="13" t="str">
        <f>IF(調査票!$H$361="","",調査票!$H$361)</f>
        <v/>
      </c>
      <c r="ES3" s="13" t="str">
        <f>IF(調査票!$H$366="","",調査票!$H$366)</f>
        <v/>
      </c>
      <c r="ET3" s="13" t="str">
        <f>IF(調査票!$H$372="","",調査票!$H$372)</f>
        <v/>
      </c>
      <c r="EU3" s="13" t="str">
        <f>IF(調査票!$H$378="","",調査票!$H$378)</f>
        <v/>
      </c>
      <c r="EV3" s="13" t="str">
        <f>IF(調査票!$H$381="","",調査票!$H$381)</f>
        <v/>
      </c>
      <c r="EW3" s="13" t="str">
        <f>IF(調査票!$H$382="","",調査票!$H$382)</f>
        <v/>
      </c>
      <c r="EX3" s="13" t="str">
        <f>IF(調査票!$H$383="","",調査票!$H$383)</f>
        <v/>
      </c>
      <c r="EY3" s="13" t="str">
        <f>IF(調査票!$H$388="","",調査票!$H$388)</f>
        <v/>
      </c>
      <c r="EZ3" s="11" t="str">
        <f>IF(調査票!$H$391="","",調査票!$H$391)</f>
        <v/>
      </c>
      <c r="FA3" s="12" t="str">
        <f>IF(調査票!$H$392="","",調査票!$H$392)</f>
        <v/>
      </c>
      <c r="FB3" s="12" t="str">
        <f>IF(調査票!$H$393="","",調査票!$H$393)</f>
        <v/>
      </c>
      <c r="FC3" s="12" t="str">
        <f>IF(調査票!$H$394="","",調査票!$H$394)</f>
        <v/>
      </c>
      <c r="FD3" s="12" t="str">
        <f>IF(調査票!$H$395="","",調査票!$H$395)</f>
        <v/>
      </c>
      <c r="FE3" s="12" t="str">
        <f>IF(調査票!$H$396="","",調査票!$H$396)</f>
        <v/>
      </c>
      <c r="FF3" s="12" t="str">
        <f>IF(調査票!$H$397="","",調査票!$H$397)</f>
        <v/>
      </c>
      <c r="FG3" s="12" t="str">
        <f>IF(調査票!$H$398="","",調査票!$H$398)</f>
        <v/>
      </c>
      <c r="FH3" s="12" t="str">
        <f>IF(調査票!$H$399="","",調査票!$H$399)</f>
        <v/>
      </c>
      <c r="FI3" s="12" t="str">
        <f>IF(調査票!$H$402="","",調査票!$H$402)</f>
        <v/>
      </c>
      <c r="FJ3" s="12" t="str">
        <f>IF(調査票!$H$418="","",調査票!$H$418)</f>
        <v/>
      </c>
      <c r="FK3" s="12" t="str">
        <f>IF(調査票!$H$422="","",調査票!$H$422)</f>
        <v/>
      </c>
      <c r="FL3" s="12" t="str">
        <f>IF(調査票!$H$432="","",調査票!$H$432)</f>
        <v/>
      </c>
      <c r="FM3" s="12" t="str">
        <f>IF(調査票!$H$436="","",調査票!$H$436)</f>
        <v/>
      </c>
      <c r="FN3" s="12" t="str">
        <f>IF(調査票!$C$442="","",調査票!$C$442)</f>
        <v/>
      </c>
      <c r="FO3" s="12" t="str">
        <f>IF(調査票!$H$442="","",調査票!$H$442)</f>
        <v/>
      </c>
      <c r="FP3" s="13" t="str">
        <f>IF(調査票!$H$445="","",調査票!$H$445)</f>
        <v/>
      </c>
      <c r="FQ3" s="13" t="str">
        <f>IF(調査票!$C$451="","",調査票!$C$451)</f>
        <v/>
      </c>
      <c r="FR3" s="13" t="str">
        <f>IF(調査票!$H$451="","",調査票!$H$451)</f>
        <v/>
      </c>
      <c r="FS3" s="13" t="str">
        <f>IF(調査票!$H$458="","",調査票!$H$458)</f>
        <v/>
      </c>
      <c r="FT3" s="13"/>
      <c r="FU3" s="13" t="str">
        <f>IF(調査票!$H$469="","",調査票!$H$469)</f>
        <v/>
      </c>
      <c r="FV3" s="13" t="str">
        <f>IF(調査票!$H$475="","",調査票!$H$475)</f>
        <v/>
      </c>
      <c r="FW3" s="13" t="str">
        <f>IF(調査票!$H$478="","",調査票!$H$478)</f>
        <v/>
      </c>
      <c r="FX3" s="13" t="str">
        <f>IF(調査票!$H$479="","",調査票!$H$479)</f>
        <v/>
      </c>
      <c r="FY3" s="13" t="str">
        <f>IF(調査票!$H$480="","",調査票!$H$480)</f>
        <v/>
      </c>
      <c r="FZ3" s="13" t="str">
        <f>IF(調査票!$H$485="","",調査票!$H$485)</f>
        <v/>
      </c>
      <c r="GA3" s="11" t="str">
        <f>IF(調査票!$H$488="","",調査票!$H$488)</f>
        <v/>
      </c>
      <c r="GB3" s="12" t="str">
        <f>IF(調査票!$H$489="","",調査票!$H$489)</f>
        <v/>
      </c>
      <c r="GC3" s="12" t="str">
        <f>IF(調査票!$H$490="","",調査票!$H$490)</f>
        <v/>
      </c>
      <c r="GD3" s="12" t="str">
        <f>IF(調査票!$H$491="","",調査票!$H$491)</f>
        <v/>
      </c>
      <c r="GE3" s="12" t="str">
        <f>IF(調査票!$H$492="","",調査票!$H$492)</f>
        <v/>
      </c>
      <c r="GF3" s="12" t="str">
        <f>IF(調査票!$H$493="","",調査票!$H$493)</f>
        <v/>
      </c>
      <c r="GG3" s="12" t="str">
        <f>IF(調査票!$H$494="","",調査票!$H$494)</f>
        <v/>
      </c>
      <c r="GH3" s="12" t="str">
        <f>IF(調査票!$H$495="","",調査票!$H$495)</f>
        <v/>
      </c>
      <c r="GI3" s="12" t="str">
        <f>IF(調査票!$H$496="","",調査票!$H$496)</f>
        <v/>
      </c>
      <c r="GJ3" s="12" t="str">
        <f>IF(調査票!$H$499="","",調査票!$H$499)</f>
        <v/>
      </c>
      <c r="GK3" s="12" t="str">
        <f>IF(調査票!$H$515="","",調査票!$H$515)</f>
        <v/>
      </c>
      <c r="GL3" s="12" t="str">
        <f>IF(調査票!$H$519="","",調査票!$H$519)</f>
        <v/>
      </c>
      <c r="GM3" s="12" t="str">
        <f>IF(調査票!$H$529="","",調査票!$H$529)</f>
        <v/>
      </c>
      <c r="GN3" s="12" t="str">
        <f>IF(調査票!$H$533="","",調査票!$H$533)</f>
        <v/>
      </c>
      <c r="GO3" s="12" t="str">
        <f>IF(調査票!$C$539="","",調査票!$C$539)</f>
        <v/>
      </c>
      <c r="GP3" s="12" t="str">
        <f>IF(調査票!$H$539="","",調査票!$H$539)</f>
        <v/>
      </c>
      <c r="GQ3" s="13" t="str">
        <f>IF(調査票!$H$542="","",調査票!$H$542)</f>
        <v/>
      </c>
      <c r="GR3" s="13" t="str">
        <f>IF(調査票!$C$548="","",調査票!$C$548)</f>
        <v/>
      </c>
      <c r="GS3" s="13" t="str">
        <f>IF(調査票!$H$548="","",調査票!$H$548)</f>
        <v/>
      </c>
      <c r="GT3" s="13" t="str">
        <f>IF(調査票!$H$555="","",調査票!$H$555)</f>
        <v/>
      </c>
      <c r="GU3" s="13"/>
      <c r="GV3" s="13" t="str">
        <f>IF(調査票!$H$566="","",調査票!$H$566)</f>
        <v/>
      </c>
      <c r="GW3" s="13" t="str">
        <f>IF(調査票!$H$572="","",調査票!$H$572)</f>
        <v/>
      </c>
      <c r="GX3" s="13" t="str">
        <f>IF(調査票!$H$575="","",調査票!$H$575)</f>
        <v/>
      </c>
      <c r="GY3" s="13" t="str">
        <f>IF(調査票!$H$576="","",調査票!$H$576)</f>
        <v/>
      </c>
      <c r="GZ3" s="13" t="str">
        <f>IF(調査票!$H$577="","",調査票!$H$577)</f>
        <v/>
      </c>
      <c r="HA3" s="13" t="str">
        <f>IF(調査票!$H$582="","",調査票!$H$582)</f>
        <v/>
      </c>
      <c r="HB3" s="11" t="str">
        <f>IF(調査票!$H$585="","",調査票!$H$585)</f>
        <v/>
      </c>
      <c r="HC3" s="12" t="str">
        <f>IF(調査票!$H$586="","",調査票!$H$586)</f>
        <v/>
      </c>
      <c r="HD3" s="12" t="str">
        <f>IF(調査票!$H$587="","",調査票!$H$587)</f>
        <v/>
      </c>
      <c r="HE3" s="12" t="str">
        <f>IF(調査票!$H$588="","",調査票!$H$588)</f>
        <v/>
      </c>
      <c r="HF3" s="12" t="str">
        <f>IF(調査票!$H$589="","",調査票!$H$589)</f>
        <v/>
      </c>
      <c r="HG3" s="12" t="str">
        <f>IF(調査票!$H$590="","",調査票!$H$590)</f>
        <v/>
      </c>
      <c r="HH3" s="12" t="str">
        <f>IF(調査票!$H$591="","",調査票!$H$591)</f>
        <v/>
      </c>
      <c r="HI3" s="12" t="str">
        <f>IF(調査票!$H$592="","",調査票!$H$592)</f>
        <v/>
      </c>
      <c r="HJ3" s="12" t="str">
        <f>IF(調査票!$H$593="","",調査票!$H$593)</f>
        <v/>
      </c>
      <c r="HK3" s="12" t="str">
        <f>IF(調査票!$H$596="","",調査票!$H$596)</f>
        <v/>
      </c>
      <c r="HL3" s="12" t="str">
        <f>IF(調査票!$H$612="","",調査票!$H$612)</f>
        <v/>
      </c>
      <c r="HM3" s="12" t="str">
        <f>IF(調査票!$H$616="","",調査票!$H$616)</f>
        <v/>
      </c>
      <c r="HN3" s="12" t="str">
        <f>IF(調査票!$H$626="","",調査票!$H$626)</f>
        <v/>
      </c>
      <c r="HO3" s="12" t="str">
        <f>IF(調査票!$H$630="","",調査票!$H$630)</f>
        <v/>
      </c>
      <c r="HP3" s="12" t="str">
        <f>IF(調査票!$C$636="","",調査票!$C$636)</f>
        <v/>
      </c>
      <c r="HQ3" s="12" t="str">
        <f>IF(調査票!$H$636="","",調査票!$H$636)</f>
        <v/>
      </c>
      <c r="HR3" s="13" t="str">
        <f>IF(調査票!$H$639="","",調査票!$H$639)</f>
        <v/>
      </c>
      <c r="HS3" s="13" t="str">
        <f>IF(調査票!$C$645="","",調査票!$C$645)</f>
        <v/>
      </c>
      <c r="HT3" s="13" t="str">
        <f>IF(調査票!$H$645="","",調査票!$H$645)</f>
        <v/>
      </c>
      <c r="HU3" s="13" t="str">
        <f>IF(調査票!$H$652="","",調査票!$H$652)</f>
        <v/>
      </c>
      <c r="HV3" s="13"/>
      <c r="HW3" s="13" t="str">
        <f>IF(調査票!$H$663="","",調査票!$H$663)</f>
        <v/>
      </c>
      <c r="HX3" s="13" t="str">
        <f>IF(調査票!$H$669="","",調査票!$H$669)</f>
        <v/>
      </c>
      <c r="HY3" s="13" t="str">
        <f>IF(調査票!$H$672="","",調査票!$H$672)</f>
        <v/>
      </c>
      <c r="HZ3" s="13" t="str">
        <f>IF(調査票!$H$673="","",調査票!$H$673)</f>
        <v/>
      </c>
      <c r="IA3" s="13" t="str">
        <f>IF(調査票!$H$674="","",調査票!$H$674)</f>
        <v/>
      </c>
      <c r="IB3" s="13" t="str">
        <f>IF(調査票!$H$679="","",調査票!$H$679)</f>
        <v/>
      </c>
      <c r="IC3" s="11" t="str">
        <f>IF(調査票!$H$682="","",調査票!$H$682)</f>
        <v/>
      </c>
      <c r="ID3" s="12" t="str">
        <f>IF(調査票!$H$683="","",調査票!$H$683)</f>
        <v/>
      </c>
      <c r="IE3" s="12" t="str">
        <f>IF(調査票!$H$684="","",調査票!$H$684)</f>
        <v/>
      </c>
      <c r="IF3" s="12" t="str">
        <f>IF(調査票!$H$685="","",調査票!$H$685)</f>
        <v/>
      </c>
      <c r="IG3" s="12" t="str">
        <f>IF(調査票!$H$686="","",調査票!$H$686)</f>
        <v/>
      </c>
      <c r="IH3" s="12" t="str">
        <f>IF(調査票!$H$687="","",調査票!$H$687)</f>
        <v/>
      </c>
      <c r="II3" s="12" t="str">
        <f>IF(調査票!$H$688="","",調査票!$H$688)</f>
        <v/>
      </c>
      <c r="IJ3" s="12" t="str">
        <f>IF(調査票!$H$689="","",調査票!$H$689)</f>
        <v/>
      </c>
      <c r="IK3" s="12" t="str">
        <f>IF(調査票!$H$690="","",調査票!$H$690)</f>
        <v/>
      </c>
      <c r="IL3" s="12" t="str">
        <f>IF(調査票!$H$693="","",調査票!$H$693)</f>
        <v/>
      </c>
      <c r="IM3" s="12" t="str">
        <f>IF(調査票!$H$709="","",調査票!$H$709)</f>
        <v/>
      </c>
      <c r="IN3" s="12" t="str">
        <f>IF(調査票!$H$713="","",調査票!$H$713)</f>
        <v/>
      </c>
      <c r="IO3" s="12" t="str">
        <f>IF(調査票!$H$723="","",調査票!$H$723)</f>
        <v/>
      </c>
      <c r="IP3" s="12" t="str">
        <f>IF(調査票!$H$727="","",調査票!$H$727)</f>
        <v/>
      </c>
      <c r="IQ3" s="12" t="str">
        <f>IF(調査票!$C$733="","",調査票!$C$733)</f>
        <v/>
      </c>
      <c r="IR3" s="12" t="str">
        <f>IF(調査票!$H$733="","",調査票!$H$733)</f>
        <v/>
      </c>
      <c r="IS3" s="13" t="str">
        <f>IF(調査票!$H$736="","",調査票!$H$736)</f>
        <v/>
      </c>
      <c r="IT3" s="13" t="str">
        <f>IF(調査票!$C$742="","",調査票!$C$742)</f>
        <v/>
      </c>
      <c r="IU3" s="13" t="str">
        <f>IF(調査票!$H$742="","",調査票!$H$742)</f>
        <v/>
      </c>
      <c r="IV3" s="13" t="str">
        <f>IF(調査票!$H$749="","",調査票!$H$749)</f>
        <v/>
      </c>
      <c r="IW3" s="13"/>
      <c r="IX3" s="13" t="str">
        <f>IF(調査票!$H$760="","",調査票!$H$760)</f>
        <v/>
      </c>
      <c r="IY3" s="13" t="str">
        <f>IF(調査票!$H$766="","",調査票!$H$766)</f>
        <v/>
      </c>
      <c r="IZ3" s="13" t="str">
        <f>IF(調査票!$H$769="","",調査票!$H$769)</f>
        <v/>
      </c>
      <c r="JA3" s="13" t="str">
        <f>IF(調査票!$H$770="","",調査票!$H$770)</f>
        <v/>
      </c>
      <c r="JB3" s="13" t="str">
        <f>IF(調査票!$H$771="","",調査票!$H$771)</f>
        <v/>
      </c>
      <c r="JC3" s="13" t="str">
        <f>IF(調査票!$H$776="","",調査票!$H$776)</f>
        <v/>
      </c>
      <c r="JD3" s="11" t="str">
        <f>IF(調査票!$H$779="","",調査票!$H$779)</f>
        <v/>
      </c>
      <c r="JE3" s="12" t="str">
        <f>IF(調査票!$H$780="","",調査票!$H$780)</f>
        <v/>
      </c>
      <c r="JF3" s="12" t="str">
        <f>IF(調査票!$H$781="","",調査票!$H$781)</f>
        <v/>
      </c>
      <c r="JG3" s="12" t="str">
        <f>IF(調査票!$H$782="","",調査票!$H$782)</f>
        <v/>
      </c>
      <c r="JH3" s="12" t="str">
        <f>IF(調査票!$H$783="","",調査票!$H$783)</f>
        <v/>
      </c>
      <c r="JI3" s="12" t="str">
        <f>IF(調査票!$H$784="","",調査票!$H$784)</f>
        <v/>
      </c>
      <c r="JJ3" s="12" t="str">
        <f>IF(調査票!$H$785="","",調査票!$H$785)</f>
        <v/>
      </c>
      <c r="JK3" s="12" t="str">
        <f>IF(調査票!$H$786="","",調査票!$H$786)</f>
        <v/>
      </c>
      <c r="JL3" s="12" t="str">
        <f>IF(調査票!$H$787="","",調査票!$H$787)</f>
        <v/>
      </c>
      <c r="JM3" s="12" t="str">
        <f>IF(調査票!$H$790="","",調査票!$H$790)</f>
        <v/>
      </c>
    </row>
  </sheetData>
  <sheetProtection password="CEAE" sheet="1" objects="1" scenarios="1" selectLockedCells="1" selectUnlockedCells="1"/>
  <mergeCells count="8">
    <mergeCell ref="GK1:HK1"/>
    <mergeCell ref="HL1:IL1"/>
    <mergeCell ref="IM1:JM1"/>
    <mergeCell ref="A1:K1"/>
    <mergeCell ref="O1:DG1"/>
    <mergeCell ref="EI1:FI1"/>
    <mergeCell ref="DH1:EH1"/>
    <mergeCell ref="FJ1:GJ1"/>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539"/>
  <sheetViews>
    <sheetView workbookViewId="0"/>
  </sheetViews>
  <sheetFormatPr defaultRowHeight="13.5"/>
  <cols>
    <col min="3" max="3" width="13.875" customWidth="1"/>
    <col min="4" max="4" width="11.25" customWidth="1"/>
    <col min="5" max="5" width="49.75" customWidth="1"/>
    <col min="6" max="6" width="40" customWidth="1"/>
    <col min="7" max="7" width="6.25" style="159" customWidth="1"/>
    <col min="8" max="8" width="4.75" style="159" customWidth="1"/>
  </cols>
  <sheetData>
    <row r="1" spans="1:8">
      <c r="A1" t="s">
        <v>1570</v>
      </c>
      <c r="C1" s="156" t="s">
        <v>1571</v>
      </c>
      <c r="D1" s="156" t="s">
        <v>1572</v>
      </c>
      <c r="E1" s="156" t="s">
        <v>1573</v>
      </c>
      <c r="F1" s="156"/>
      <c r="G1" s="157" t="s">
        <v>1574</v>
      </c>
      <c r="H1" s="157" t="s">
        <v>1575</v>
      </c>
    </row>
    <row r="2" spans="1:8">
      <c r="A2" s="155" t="s">
        <v>747</v>
      </c>
      <c r="B2" s="158" t="s">
        <v>1576</v>
      </c>
      <c r="C2" s="160"/>
      <c r="D2" s="160"/>
      <c r="E2" t="s">
        <v>1570</v>
      </c>
      <c r="F2" t="s">
        <v>1570</v>
      </c>
      <c r="G2" s="161"/>
      <c r="H2" s="161"/>
    </row>
    <row r="3" spans="1:8">
      <c r="A3" s="155" t="s">
        <v>748</v>
      </c>
      <c r="B3" s="158" t="s">
        <v>3159</v>
      </c>
      <c r="C3" s="158" t="s">
        <v>1576</v>
      </c>
      <c r="D3" s="158" t="s">
        <v>1577</v>
      </c>
      <c r="E3" t="s">
        <v>1578</v>
      </c>
      <c r="F3" s="158" t="str">
        <f>IFERROR(C3&amp;E3,"")</f>
        <v>01全北海道庁労働組合連合会</v>
      </c>
      <c r="G3" s="158" t="s">
        <v>1579</v>
      </c>
      <c r="H3">
        <v>1</v>
      </c>
    </row>
    <row r="4" spans="1:8">
      <c r="A4" s="155" t="s">
        <v>749</v>
      </c>
      <c r="B4" s="158" t="s">
        <v>1067</v>
      </c>
      <c r="C4" s="158" t="s">
        <v>1576</v>
      </c>
      <c r="D4" s="158" t="s">
        <v>1580</v>
      </c>
      <c r="E4" t="s">
        <v>1581</v>
      </c>
      <c r="F4" s="158" t="str">
        <f t="shared" ref="F4:F67" si="0">IFERROR(C4&amp;E4,"")</f>
        <v>01自治労札幌市役所職員組合連合会</v>
      </c>
      <c r="G4" s="158" t="s">
        <v>1582</v>
      </c>
      <c r="H4">
        <v>2</v>
      </c>
    </row>
    <row r="5" spans="1:8">
      <c r="A5" s="155" t="s">
        <v>750</v>
      </c>
      <c r="B5" s="158" t="s">
        <v>1098</v>
      </c>
      <c r="C5" s="158" t="s">
        <v>1576</v>
      </c>
      <c r="D5" s="158" t="s">
        <v>1583</v>
      </c>
      <c r="E5" t="s">
        <v>1584</v>
      </c>
      <c r="F5" s="158" t="str">
        <f t="shared" si="0"/>
        <v>01千歳市職員労働組合</v>
      </c>
      <c r="G5" s="158" t="s">
        <v>1585</v>
      </c>
      <c r="H5">
        <v>3</v>
      </c>
    </row>
    <row r="6" spans="1:8">
      <c r="A6" s="155" t="s">
        <v>751</v>
      </c>
      <c r="B6" s="158" t="s">
        <v>1148</v>
      </c>
      <c r="C6" s="158" t="s">
        <v>1576</v>
      </c>
      <c r="D6" s="158" t="s">
        <v>1586</v>
      </c>
      <c r="E6" t="s">
        <v>1587</v>
      </c>
      <c r="F6" s="158" t="str">
        <f t="shared" si="0"/>
        <v>01江別市役所職員労働組合</v>
      </c>
      <c r="G6" s="158" t="s">
        <v>1588</v>
      </c>
      <c r="H6">
        <v>3</v>
      </c>
    </row>
    <row r="7" spans="1:8">
      <c r="A7" s="155" t="s">
        <v>752</v>
      </c>
      <c r="B7" s="158" t="s">
        <v>0</v>
      </c>
      <c r="C7" s="158" t="s">
        <v>1576</v>
      </c>
      <c r="D7" s="158" t="s">
        <v>1589</v>
      </c>
      <c r="E7" t="s">
        <v>1590</v>
      </c>
      <c r="F7" s="158" t="str">
        <f t="shared" si="0"/>
        <v>01自治労小樽市役所職員労働組合</v>
      </c>
      <c r="G7" s="158" t="s">
        <v>1591</v>
      </c>
      <c r="H7">
        <v>3</v>
      </c>
    </row>
    <row r="8" spans="1:8">
      <c r="A8" s="155" t="s">
        <v>753</v>
      </c>
      <c r="B8" s="158" t="s">
        <v>75</v>
      </c>
      <c r="C8" s="158" t="s">
        <v>1576</v>
      </c>
      <c r="D8" s="158" t="s">
        <v>1592</v>
      </c>
      <c r="E8" t="s">
        <v>1593</v>
      </c>
      <c r="F8" s="158" t="str">
        <f t="shared" si="0"/>
        <v>01旭川市職員労働組合</v>
      </c>
      <c r="G8" s="158" t="s">
        <v>1594</v>
      </c>
      <c r="H8">
        <v>3</v>
      </c>
    </row>
    <row r="9" spans="1:8">
      <c r="A9" s="155" t="s">
        <v>754</v>
      </c>
      <c r="B9" s="158" t="s">
        <v>185</v>
      </c>
      <c r="C9" s="158" t="s">
        <v>1576</v>
      </c>
      <c r="D9" s="158" t="s">
        <v>1595</v>
      </c>
      <c r="E9" t="s">
        <v>1596</v>
      </c>
      <c r="F9" s="158" t="str">
        <f t="shared" si="0"/>
        <v>01自治労富良野市労働組合連合会</v>
      </c>
      <c r="G9" s="158" t="s">
        <v>1597</v>
      </c>
      <c r="H9">
        <v>3</v>
      </c>
    </row>
    <row r="10" spans="1:8">
      <c r="A10" s="155" t="s">
        <v>755</v>
      </c>
      <c r="B10" s="158" t="s">
        <v>245</v>
      </c>
      <c r="C10" s="158" t="s">
        <v>1576</v>
      </c>
      <c r="D10" s="158" t="s">
        <v>1598</v>
      </c>
      <c r="E10" t="s">
        <v>1599</v>
      </c>
      <c r="F10" s="158" t="str">
        <f t="shared" si="0"/>
        <v>01自治労留萌市職員労働組合連合会</v>
      </c>
      <c r="G10" s="158" t="s">
        <v>1600</v>
      </c>
      <c r="H10">
        <v>3</v>
      </c>
    </row>
    <row r="11" spans="1:8">
      <c r="A11" s="155" t="s">
        <v>756</v>
      </c>
      <c r="B11" s="158" t="s">
        <v>302</v>
      </c>
      <c r="C11" s="158" t="s">
        <v>1576</v>
      </c>
      <c r="D11" s="158" t="s">
        <v>1601</v>
      </c>
      <c r="E11" t="s">
        <v>1602</v>
      </c>
      <c r="F11" s="158" t="str">
        <f t="shared" si="0"/>
        <v>01自治労岩見沢市職員組合</v>
      </c>
      <c r="G11" s="158" t="s">
        <v>1603</v>
      </c>
      <c r="H11">
        <v>3</v>
      </c>
    </row>
    <row r="12" spans="1:8">
      <c r="A12" s="155" t="s">
        <v>757</v>
      </c>
      <c r="B12" s="158" t="s">
        <v>1263</v>
      </c>
      <c r="C12" s="158" t="s">
        <v>1576</v>
      </c>
      <c r="D12" s="158" t="s">
        <v>1604</v>
      </c>
      <c r="E12" t="s">
        <v>1605</v>
      </c>
      <c r="F12" s="158" t="str">
        <f t="shared" si="0"/>
        <v>01室蘭市役所職員労働組合</v>
      </c>
      <c r="G12" s="158" t="s">
        <v>1606</v>
      </c>
      <c r="H12">
        <v>3</v>
      </c>
    </row>
    <row r="13" spans="1:8">
      <c r="A13" s="155" t="s">
        <v>758</v>
      </c>
      <c r="B13" s="158" t="s">
        <v>1330</v>
      </c>
      <c r="C13" s="158" t="s">
        <v>1576</v>
      </c>
      <c r="D13" s="158" t="s">
        <v>1607</v>
      </c>
      <c r="E13" t="s">
        <v>1608</v>
      </c>
      <c r="F13" s="158" t="str">
        <f t="shared" si="0"/>
        <v>01苫小牧市役所職員労働組合</v>
      </c>
      <c r="G13" s="158" t="s">
        <v>1609</v>
      </c>
      <c r="H13">
        <v>3</v>
      </c>
    </row>
    <row r="14" spans="1:8">
      <c r="A14" s="155" t="s">
        <v>759</v>
      </c>
      <c r="B14" s="158" t="s">
        <v>1385</v>
      </c>
      <c r="C14" s="158" t="s">
        <v>1576</v>
      </c>
      <c r="D14" s="158" t="s">
        <v>1610</v>
      </c>
      <c r="E14" t="s">
        <v>1611</v>
      </c>
      <c r="F14" s="158" t="str">
        <f t="shared" si="0"/>
        <v>01網走市役所職員労働組合</v>
      </c>
      <c r="G14" s="158" t="s">
        <v>1612</v>
      </c>
      <c r="H14">
        <v>3</v>
      </c>
    </row>
    <row r="15" spans="1:8">
      <c r="A15" s="155" t="s">
        <v>760</v>
      </c>
      <c r="B15" s="158" t="s">
        <v>1469</v>
      </c>
      <c r="C15" s="158" t="s">
        <v>1576</v>
      </c>
      <c r="D15" s="158" t="s">
        <v>1613</v>
      </c>
      <c r="E15" t="s">
        <v>1614</v>
      </c>
      <c r="F15" s="158" t="str">
        <f t="shared" si="0"/>
        <v>01自治労北見市職員労働組合</v>
      </c>
      <c r="G15" s="158" t="s">
        <v>1615</v>
      </c>
      <c r="H15">
        <v>3</v>
      </c>
    </row>
    <row r="16" spans="1:8">
      <c r="A16" s="155" t="s">
        <v>761</v>
      </c>
      <c r="B16" s="158" t="s">
        <v>1499</v>
      </c>
      <c r="C16" s="158" t="s">
        <v>1576</v>
      </c>
      <c r="D16" s="158" t="s">
        <v>1616</v>
      </c>
      <c r="E16" t="s">
        <v>1617</v>
      </c>
      <c r="F16" s="158" t="str">
        <f t="shared" si="0"/>
        <v>01紋別市役所職員労働組合</v>
      </c>
      <c r="G16" s="158" t="s">
        <v>1618</v>
      </c>
      <c r="H16">
        <v>3</v>
      </c>
    </row>
    <row r="17" spans="1:8">
      <c r="A17" s="155" t="s">
        <v>762</v>
      </c>
      <c r="B17" s="158" t="s">
        <v>2131</v>
      </c>
      <c r="C17" s="158" t="s">
        <v>1576</v>
      </c>
      <c r="D17" s="158" t="s">
        <v>1619</v>
      </c>
      <c r="E17" t="s">
        <v>1620</v>
      </c>
      <c r="F17" s="158" t="str">
        <f t="shared" si="0"/>
        <v>01自治労士別市職員労働組合</v>
      </c>
      <c r="G17" s="158" t="s">
        <v>1621</v>
      </c>
      <c r="H17">
        <v>3</v>
      </c>
    </row>
    <row r="18" spans="1:8">
      <c r="A18" s="155" t="s">
        <v>763</v>
      </c>
      <c r="B18" s="158" t="s">
        <v>2182</v>
      </c>
      <c r="C18" s="158" t="s">
        <v>1576</v>
      </c>
      <c r="D18" s="158" t="s">
        <v>1622</v>
      </c>
      <c r="E18" t="s">
        <v>1623</v>
      </c>
      <c r="F18" s="158" t="str">
        <f t="shared" si="0"/>
        <v>01自治労名寄市職員労働組合</v>
      </c>
      <c r="G18" s="158" t="s">
        <v>1624</v>
      </c>
      <c r="H18">
        <v>3</v>
      </c>
    </row>
    <row r="19" spans="1:8">
      <c r="A19" s="155" t="s">
        <v>764</v>
      </c>
      <c r="B19" s="158" t="s">
        <v>2241</v>
      </c>
      <c r="C19" s="158" t="s">
        <v>1576</v>
      </c>
      <c r="D19" s="158" t="s">
        <v>1625</v>
      </c>
      <c r="E19" t="s">
        <v>1626</v>
      </c>
      <c r="F19" s="158" t="str">
        <f t="shared" si="0"/>
        <v>01稚内市労働組合連合会</v>
      </c>
      <c r="G19" s="158" t="s">
        <v>1627</v>
      </c>
      <c r="H19">
        <v>3</v>
      </c>
    </row>
    <row r="20" spans="1:8">
      <c r="A20" s="155" t="s">
        <v>765</v>
      </c>
      <c r="B20" s="158" t="s">
        <v>2280</v>
      </c>
      <c r="C20" s="158" t="s">
        <v>1576</v>
      </c>
      <c r="D20" s="158" t="s">
        <v>1628</v>
      </c>
      <c r="E20" t="s">
        <v>3534</v>
      </c>
      <c r="F20" s="158" t="str">
        <f t="shared" si="0"/>
        <v>01函館市役所職員労働組合</v>
      </c>
      <c r="G20" s="158" t="s">
        <v>1629</v>
      </c>
      <c r="H20">
        <v>3</v>
      </c>
    </row>
    <row r="21" spans="1:8">
      <c r="A21" s="155" t="s">
        <v>1542</v>
      </c>
      <c r="B21" s="158" t="s">
        <v>2319</v>
      </c>
      <c r="C21" s="158" t="s">
        <v>1576</v>
      </c>
      <c r="D21" s="158" t="s">
        <v>1630</v>
      </c>
      <c r="E21" t="s">
        <v>3535</v>
      </c>
      <c r="F21" s="158" t="str">
        <f t="shared" si="0"/>
        <v>01深川市職員労働組合</v>
      </c>
      <c r="G21" s="158" t="s">
        <v>1631</v>
      </c>
      <c r="H21">
        <v>3</v>
      </c>
    </row>
    <row r="22" spans="1:8">
      <c r="A22" s="155" t="s">
        <v>1543</v>
      </c>
      <c r="B22" s="158" t="s">
        <v>2344</v>
      </c>
      <c r="C22" s="158" t="s">
        <v>1576</v>
      </c>
      <c r="D22" s="158" t="s">
        <v>1632</v>
      </c>
      <c r="E22" t="s">
        <v>1633</v>
      </c>
      <c r="F22" s="158" t="str">
        <f t="shared" si="0"/>
        <v>01芦別市職員労働組合</v>
      </c>
      <c r="G22" s="158" t="s">
        <v>1634</v>
      </c>
      <c r="H22">
        <v>3</v>
      </c>
    </row>
    <row r="23" spans="1:8">
      <c r="A23" s="155" t="s">
        <v>1544</v>
      </c>
      <c r="B23" s="158" t="s">
        <v>2391</v>
      </c>
      <c r="C23" s="158" t="s">
        <v>1576</v>
      </c>
      <c r="D23" s="158" t="s">
        <v>1635</v>
      </c>
      <c r="E23" t="s">
        <v>1636</v>
      </c>
      <c r="F23" s="158" t="str">
        <f t="shared" si="0"/>
        <v>01赤平市職員労働組合</v>
      </c>
      <c r="G23" s="158" t="s">
        <v>1637</v>
      </c>
      <c r="H23">
        <v>3</v>
      </c>
    </row>
    <row r="24" spans="1:8">
      <c r="A24" s="155" t="s">
        <v>1545</v>
      </c>
      <c r="B24" s="158" t="s">
        <v>2416</v>
      </c>
      <c r="C24" s="158" t="s">
        <v>1576</v>
      </c>
      <c r="D24" s="158" t="s">
        <v>1638</v>
      </c>
      <c r="E24" t="s">
        <v>1639</v>
      </c>
      <c r="F24" s="158" t="str">
        <f t="shared" si="0"/>
        <v>01滝川市職員労働組合</v>
      </c>
      <c r="G24" s="158" t="s">
        <v>1640</v>
      </c>
      <c r="H24">
        <v>3</v>
      </c>
    </row>
    <row r="25" spans="1:8">
      <c r="A25" s="155" t="s">
        <v>1546</v>
      </c>
      <c r="B25" s="158" t="s">
        <v>782</v>
      </c>
      <c r="C25" s="158" t="s">
        <v>1576</v>
      </c>
      <c r="D25" s="158" t="s">
        <v>1641</v>
      </c>
      <c r="E25" t="s">
        <v>3536</v>
      </c>
      <c r="F25" s="158" t="str">
        <f t="shared" si="0"/>
        <v>01自治労砂川市職員労働組合連合会</v>
      </c>
      <c r="G25" s="158" t="s">
        <v>1642</v>
      </c>
      <c r="H25">
        <v>3</v>
      </c>
    </row>
    <row r="26" spans="1:8">
      <c r="A26" s="155" t="s">
        <v>1547</v>
      </c>
      <c r="B26" s="158" t="s">
        <v>846</v>
      </c>
      <c r="C26" s="158" t="s">
        <v>1576</v>
      </c>
      <c r="D26" s="158" t="s">
        <v>1643</v>
      </c>
      <c r="E26" t="s">
        <v>1644</v>
      </c>
      <c r="F26" s="158" t="str">
        <f t="shared" si="0"/>
        <v>01歌志内市職員労働組合</v>
      </c>
      <c r="G26" s="158" t="s">
        <v>1645</v>
      </c>
      <c r="H26">
        <v>3</v>
      </c>
    </row>
    <row r="27" spans="1:8">
      <c r="A27" s="155" t="s">
        <v>1548</v>
      </c>
      <c r="B27" s="158" t="s">
        <v>881</v>
      </c>
      <c r="C27" s="158" t="s">
        <v>1576</v>
      </c>
      <c r="D27" s="158" t="s">
        <v>1646</v>
      </c>
      <c r="E27" t="s">
        <v>1647</v>
      </c>
      <c r="F27" s="158" t="str">
        <f t="shared" si="0"/>
        <v>01美唄市職員労働組合</v>
      </c>
      <c r="G27" s="158" t="s">
        <v>1648</v>
      </c>
      <c r="H27">
        <v>3</v>
      </c>
    </row>
    <row r="28" spans="1:8">
      <c r="A28" s="155" t="s">
        <v>1549</v>
      </c>
      <c r="B28" s="158" t="s">
        <v>915</v>
      </c>
      <c r="C28" s="158" t="s">
        <v>1576</v>
      </c>
      <c r="D28" s="158" t="s">
        <v>1649</v>
      </c>
      <c r="E28" t="s">
        <v>1650</v>
      </c>
      <c r="F28" s="158" t="str">
        <f t="shared" si="0"/>
        <v>01三笠市職員労働組合</v>
      </c>
      <c r="G28" s="158" t="s">
        <v>1651</v>
      </c>
      <c r="H28">
        <v>3</v>
      </c>
    </row>
    <row r="29" spans="1:8">
      <c r="A29" s="155" t="s">
        <v>1550</v>
      </c>
      <c r="B29" s="158" t="s">
        <v>967</v>
      </c>
      <c r="C29" s="158" t="s">
        <v>1576</v>
      </c>
      <c r="D29" s="158" t="s">
        <v>1652</v>
      </c>
      <c r="E29" t="s">
        <v>1653</v>
      </c>
      <c r="F29" s="158" t="str">
        <f t="shared" si="0"/>
        <v>01夕張市職員労働組合</v>
      </c>
      <c r="G29" s="158" t="s">
        <v>1654</v>
      </c>
      <c r="H29">
        <v>3</v>
      </c>
    </row>
    <row r="30" spans="1:8">
      <c r="A30" s="155" t="s">
        <v>1551</v>
      </c>
      <c r="B30" s="158" t="s">
        <v>1832</v>
      </c>
      <c r="C30" s="158" t="s">
        <v>1576</v>
      </c>
      <c r="D30" s="158" t="s">
        <v>1655</v>
      </c>
      <c r="E30" t="s">
        <v>1656</v>
      </c>
      <c r="F30" s="158" t="str">
        <f t="shared" si="0"/>
        <v>01釧路市役所労働組合</v>
      </c>
      <c r="G30" s="158" t="s">
        <v>1657</v>
      </c>
      <c r="H30">
        <v>3</v>
      </c>
    </row>
    <row r="31" spans="1:8">
      <c r="A31" s="155" t="s">
        <v>1552</v>
      </c>
      <c r="B31" s="158" t="s">
        <v>2594</v>
      </c>
      <c r="C31" s="158" t="s">
        <v>1576</v>
      </c>
      <c r="D31" s="158" t="s">
        <v>1658</v>
      </c>
      <c r="E31" t="s">
        <v>1659</v>
      </c>
      <c r="F31" s="158" t="str">
        <f t="shared" si="0"/>
        <v>01帯広市役所労働組合連合会</v>
      </c>
      <c r="G31" s="158" t="s">
        <v>1660</v>
      </c>
      <c r="H31">
        <v>3</v>
      </c>
    </row>
    <row r="32" spans="1:8">
      <c r="A32" s="155" t="s">
        <v>1553</v>
      </c>
      <c r="B32" s="158" t="s">
        <v>2695</v>
      </c>
      <c r="C32" s="158" t="s">
        <v>1576</v>
      </c>
      <c r="D32" s="158" t="s">
        <v>1661</v>
      </c>
      <c r="E32" t="s">
        <v>1662</v>
      </c>
      <c r="F32" s="158" t="str">
        <f t="shared" si="0"/>
        <v>01札幌市役所労働組合</v>
      </c>
      <c r="G32" s="158" t="s">
        <v>1663</v>
      </c>
      <c r="H32">
        <v>2</v>
      </c>
    </row>
    <row r="33" spans="1:8">
      <c r="A33" s="155" t="s">
        <v>1554</v>
      </c>
      <c r="B33" s="158" t="s">
        <v>2730</v>
      </c>
      <c r="C33" s="158" t="s">
        <v>1576</v>
      </c>
      <c r="D33" s="158" t="s">
        <v>1665</v>
      </c>
      <c r="E33" t="s">
        <v>1666</v>
      </c>
      <c r="F33" s="158" t="str">
        <f t="shared" si="0"/>
        <v>01市立札幌病院職員労働組合</v>
      </c>
      <c r="G33" s="158" t="s">
        <v>1667</v>
      </c>
      <c r="H33">
        <v>2</v>
      </c>
    </row>
    <row r="34" spans="1:8">
      <c r="A34" s="155" t="s">
        <v>1555</v>
      </c>
      <c r="B34" s="158" t="s">
        <v>2774</v>
      </c>
      <c r="C34" s="158" t="s">
        <v>1576</v>
      </c>
      <c r="D34" s="158" t="s">
        <v>1668</v>
      </c>
      <c r="E34" t="s">
        <v>3537</v>
      </c>
      <c r="F34" s="158" t="str">
        <f t="shared" si="0"/>
        <v>01小樽市立病院職員労働組合</v>
      </c>
      <c r="G34" s="158" t="s">
        <v>1669</v>
      </c>
      <c r="H34">
        <v>3</v>
      </c>
    </row>
    <row r="35" spans="1:8">
      <c r="A35" s="155" t="s">
        <v>1556</v>
      </c>
      <c r="B35" s="158" t="s">
        <v>2816</v>
      </c>
      <c r="C35" s="158" t="s">
        <v>1576</v>
      </c>
      <c r="D35" s="158" t="s">
        <v>1670</v>
      </c>
      <c r="E35" t="s">
        <v>3538</v>
      </c>
      <c r="F35" s="158" t="str">
        <f t="shared" si="0"/>
        <v>01自治労市立旭川病院労働組合</v>
      </c>
      <c r="G35" s="158" t="s">
        <v>1671</v>
      </c>
      <c r="H35">
        <v>3</v>
      </c>
    </row>
    <row r="36" spans="1:8">
      <c r="A36" s="155" t="s">
        <v>1557</v>
      </c>
      <c r="B36" s="158" t="s">
        <v>2854</v>
      </c>
      <c r="C36" s="158" t="s">
        <v>1576</v>
      </c>
      <c r="D36" s="158" t="s">
        <v>1672</v>
      </c>
      <c r="E36" t="s">
        <v>1673</v>
      </c>
      <c r="F36" s="158" t="str">
        <f t="shared" si="0"/>
        <v>01市立函館病院労働組合</v>
      </c>
      <c r="G36" s="158" t="s">
        <v>1674</v>
      </c>
      <c r="H36">
        <v>3</v>
      </c>
    </row>
    <row r="37" spans="1:8">
      <c r="A37" s="155" t="s">
        <v>1558</v>
      </c>
      <c r="B37" s="158" t="s">
        <v>325</v>
      </c>
      <c r="C37" s="158" t="s">
        <v>1576</v>
      </c>
      <c r="D37" s="158" t="s">
        <v>1675</v>
      </c>
      <c r="E37" t="s">
        <v>1676</v>
      </c>
      <c r="F37" s="158" t="str">
        <f t="shared" si="0"/>
        <v>01自治労岩見沢市立病院職員組合</v>
      </c>
      <c r="G37" s="158" t="s">
        <v>1677</v>
      </c>
      <c r="H37">
        <v>3</v>
      </c>
    </row>
    <row r="38" spans="1:8">
      <c r="A38" s="155" t="s">
        <v>1559</v>
      </c>
      <c r="B38" s="158" t="s">
        <v>362</v>
      </c>
      <c r="C38" s="158" t="s">
        <v>1576</v>
      </c>
      <c r="D38" s="158" t="s">
        <v>1678</v>
      </c>
      <c r="E38" t="s">
        <v>1679</v>
      </c>
      <c r="F38" s="158" t="str">
        <f t="shared" si="0"/>
        <v>01自治労市立室蘭総合病院労働組合</v>
      </c>
      <c r="G38" s="158" t="s">
        <v>1680</v>
      </c>
      <c r="H38">
        <v>3</v>
      </c>
    </row>
    <row r="39" spans="1:8">
      <c r="A39" s="155" t="s">
        <v>1560</v>
      </c>
      <c r="B39" s="158" t="s">
        <v>416</v>
      </c>
      <c r="C39" s="158" t="s">
        <v>1576</v>
      </c>
      <c r="D39" s="158" t="s">
        <v>1681</v>
      </c>
      <c r="E39" t="s">
        <v>1682</v>
      </c>
      <c r="F39" s="158" t="str">
        <f t="shared" si="0"/>
        <v>01自治労苫小牧市立病院職員組合</v>
      </c>
      <c r="G39" s="158" t="s">
        <v>1683</v>
      </c>
      <c r="H39">
        <v>3</v>
      </c>
    </row>
    <row r="40" spans="1:8">
      <c r="A40" s="155" t="s">
        <v>1561</v>
      </c>
      <c r="B40" s="158" t="s">
        <v>1995</v>
      </c>
      <c r="C40" s="158" t="s">
        <v>1576</v>
      </c>
      <c r="D40" s="158" t="s">
        <v>1684</v>
      </c>
      <c r="E40" t="s">
        <v>1685</v>
      </c>
      <c r="F40" s="158" t="str">
        <f t="shared" si="0"/>
        <v>01当別町職員組合</v>
      </c>
      <c r="G40" s="158" t="s">
        <v>1686</v>
      </c>
      <c r="H40">
        <v>4</v>
      </c>
    </row>
    <row r="41" spans="1:8">
      <c r="A41" s="155" t="s">
        <v>1562</v>
      </c>
      <c r="B41" s="158" t="s">
        <v>2026</v>
      </c>
      <c r="C41" s="158" t="s">
        <v>1576</v>
      </c>
      <c r="D41" s="158" t="s">
        <v>1687</v>
      </c>
      <c r="E41" t="s">
        <v>1688</v>
      </c>
      <c r="F41" s="158" t="str">
        <f t="shared" si="0"/>
        <v>01自治労余市町職員労働組合</v>
      </c>
      <c r="G41" s="158" t="s">
        <v>1689</v>
      </c>
      <c r="H41">
        <v>4</v>
      </c>
    </row>
    <row r="42" spans="1:8">
      <c r="A42" s="155" t="s">
        <v>1563</v>
      </c>
      <c r="B42" s="158" t="s">
        <v>505</v>
      </c>
      <c r="C42" s="158" t="s">
        <v>1576</v>
      </c>
      <c r="D42" s="158" t="s">
        <v>1690</v>
      </c>
      <c r="E42" t="s">
        <v>1691</v>
      </c>
      <c r="F42" s="158" t="str">
        <f t="shared" si="0"/>
        <v>01倶知安町役場職員組合</v>
      </c>
      <c r="G42" s="158" t="s">
        <v>1692</v>
      </c>
      <c r="H42">
        <v>4</v>
      </c>
    </row>
    <row r="43" spans="1:8">
      <c r="A43" s="155" t="s">
        <v>1564</v>
      </c>
      <c r="B43" s="158" t="s">
        <v>454</v>
      </c>
      <c r="C43" s="158" t="s">
        <v>1576</v>
      </c>
      <c r="D43" s="158" t="s">
        <v>1693</v>
      </c>
      <c r="E43" t="s">
        <v>1694</v>
      </c>
      <c r="F43" s="158" t="str">
        <f t="shared" si="0"/>
        <v>01寿都町職員組合</v>
      </c>
      <c r="G43" s="158" t="s">
        <v>1695</v>
      </c>
      <c r="H43">
        <v>4</v>
      </c>
    </row>
    <row r="44" spans="1:8">
      <c r="A44" s="155" t="s">
        <v>1565</v>
      </c>
      <c r="B44" s="158" t="s">
        <v>3198</v>
      </c>
      <c r="C44" s="158" t="s">
        <v>1576</v>
      </c>
      <c r="D44" s="158" t="s">
        <v>1696</v>
      </c>
      <c r="E44" t="s">
        <v>1697</v>
      </c>
      <c r="F44" s="158" t="str">
        <f t="shared" si="0"/>
        <v>01黒松内町職員組合</v>
      </c>
      <c r="G44" s="158" t="s">
        <v>1698</v>
      </c>
      <c r="H44">
        <v>4</v>
      </c>
    </row>
    <row r="45" spans="1:8">
      <c r="A45" s="155" t="s">
        <v>1566</v>
      </c>
      <c r="B45" s="158" t="s">
        <v>3239</v>
      </c>
      <c r="C45" s="158" t="s">
        <v>1576</v>
      </c>
      <c r="D45" s="158" t="s">
        <v>1699</v>
      </c>
      <c r="E45" t="s">
        <v>1700</v>
      </c>
      <c r="F45" s="158" t="str">
        <f t="shared" si="0"/>
        <v>01岩内町職員組合</v>
      </c>
      <c r="G45" s="158" t="s">
        <v>1701</v>
      </c>
      <c r="H45">
        <v>4</v>
      </c>
    </row>
    <row r="46" spans="1:8">
      <c r="A46" s="155" t="s">
        <v>1567</v>
      </c>
      <c r="B46" s="158" t="s">
        <v>3285</v>
      </c>
      <c r="C46" s="158" t="s">
        <v>1576</v>
      </c>
      <c r="D46" s="158" t="s">
        <v>1702</v>
      </c>
      <c r="E46" t="s">
        <v>1703</v>
      </c>
      <c r="F46" s="158" t="str">
        <f t="shared" si="0"/>
        <v>01比布町職員組合</v>
      </c>
      <c r="G46" s="158" t="s">
        <v>1704</v>
      </c>
      <c r="H46">
        <v>4</v>
      </c>
    </row>
    <row r="47" spans="1:8">
      <c r="A47" s="155" t="s">
        <v>1568</v>
      </c>
      <c r="B47" s="158" t="s">
        <v>3365</v>
      </c>
      <c r="C47" s="158" t="s">
        <v>1576</v>
      </c>
      <c r="D47" s="158" t="s">
        <v>1705</v>
      </c>
      <c r="E47" t="s">
        <v>1706</v>
      </c>
      <c r="F47" s="158" t="str">
        <f t="shared" si="0"/>
        <v>01美深町職員組合</v>
      </c>
      <c r="G47" s="158" t="s">
        <v>1707</v>
      </c>
      <c r="H47">
        <v>4</v>
      </c>
    </row>
    <row r="48" spans="1:8">
      <c r="A48" s="155" t="s">
        <v>1569</v>
      </c>
      <c r="B48" s="158" t="s">
        <v>633</v>
      </c>
      <c r="C48" s="158" t="s">
        <v>1576</v>
      </c>
      <c r="D48" s="158" t="s">
        <v>1708</v>
      </c>
      <c r="E48" t="s">
        <v>1709</v>
      </c>
      <c r="F48" s="158" t="str">
        <f t="shared" si="0"/>
        <v>01上川町職員労働組合</v>
      </c>
      <c r="G48" s="158" t="s">
        <v>1710</v>
      </c>
      <c r="H48">
        <v>4</v>
      </c>
    </row>
    <row r="49" spans="3:8">
      <c r="C49" s="158" t="s">
        <v>1576</v>
      </c>
      <c r="D49" s="158" t="s">
        <v>1711</v>
      </c>
      <c r="E49" t="s">
        <v>1712</v>
      </c>
      <c r="F49" s="158" t="str">
        <f t="shared" si="0"/>
        <v>01美瑛町職員組合</v>
      </c>
      <c r="G49" s="158" t="s">
        <v>1713</v>
      </c>
      <c r="H49">
        <v>4</v>
      </c>
    </row>
    <row r="50" spans="3:8">
      <c r="C50" s="158" t="s">
        <v>1576</v>
      </c>
      <c r="D50" s="158" t="s">
        <v>1714</v>
      </c>
      <c r="E50" t="s">
        <v>1715</v>
      </c>
      <c r="F50" s="158" t="str">
        <f t="shared" si="0"/>
        <v>01羽幌町職員組合</v>
      </c>
      <c r="G50" s="158" t="s">
        <v>1716</v>
      </c>
      <c r="H50">
        <v>4</v>
      </c>
    </row>
    <row r="51" spans="3:8">
      <c r="C51" s="158" t="s">
        <v>1576</v>
      </c>
      <c r="D51" s="158" t="s">
        <v>1717</v>
      </c>
      <c r="E51" t="s">
        <v>1718</v>
      </c>
      <c r="F51" s="158" t="str">
        <f t="shared" si="0"/>
        <v>01小平町職員組合</v>
      </c>
      <c r="G51" s="158" t="s">
        <v>1719</v>
      </c>
      <c r="H51">
        <v>4</v>
      </c>
    </row>
    <row r="52" spans="3:8">
      <c r="C52" s="158" t="s">
        <v>1576</v>
      </c>
      <c r="D52" s="158" t="s">
        <v>1720</v>
      </c>
      <c r="E52" t="s">
        <v>1721</v>
      </c>
      <c r="F52" s="158" t="str">
        <f t="shared" si="0"/>
        <v>01苫前町職員組合</v>
      </c>
      <c r="G52" s="158" t="s">
        <v>1722</v>
      </c>
      <c r="H52">
        <v>4</v>
      </c>
    </row>
    <row r="53" spans="3:8">
      <c r="C53" s="158" t="s">
        <v>1576</v>
      </c>
      <c r="D53" s="158" t="s">
        <v>1723</v>
      </c>
      <c r="E53" t="s">
        <v>1724</v>
      </c>
      <c r="F53" s="158" t="str">
        <f t="shared" si="0"/>
        <v>01遠別町職員組合</v>
      </c>
      <c r="G53" s="158" t="s">
        <v>1725</v>
      </c>
      <c r="H53">
        <v>4</v>
      </c>
    </row>
    <row r="54" spans="3:8">
      <c r="C54" s="158" t="s">
        <v>1576</v>
      </c>
      <c r="D54" s="158" t="s">
        <v>1726</v>
      </c>
      <c r="E54" t="s">
        <v>1727</v>
      </c>
      <c r="F54" s="158" t="str">
        <f t="shared" si="0"/>
        <v>01自治労枝幸町役場職員組合</v>
      </c>
      <c r="G54" s="158" t="s">
        <v>1728</v>
      </c>
      <c r="H54">
        <v>4</v>
      </c>
    </row>
    <row r="55" spans="3:8">
      <c r="C55" s="158" t="s">
        <v>1576</v>
      </c>
      <c r="D55" s="158" t="s">
        <v>1729</v>
      </c>
      <c r="E55" t="s">
        <v>1730</v>
      </c>
      <c r="F55" s="158" t="str">
        <f t="shared" si="0"/>
        <v>01浜頓別町職員労働組合</v>
      </c>
      <c r="G55" s="158" t="s">
        <v>1731</v>
      </c>
      <c r="H55">
        <v>4</v>
      </c>
    </row>
    <row r="56" spans="3:8">
      <c r="C56" s="158" t="s">
        <v>1576</v>
      </c>
      <c r="D56" s="158" t="s">
        <v>1732</v>
      </c>
      <c r="E56" t="s">
        <v>1733</v>
      </c>
      <c r="F56" s="158" t="str">
        <f t="shared" si="0"/>
        <v>01中頓別町職員組合</v>
      </c>
      <c r="G56" s="158" t="s">
        <v>1734</v>
      </c>
      <c r="H56">
        <v>4</v>
      </c>
    </row>
    <row r="57" spans="3:8">
      <c r="C57" s="158" t="s">
        <v>1576</v>
      </c>
      <c r="D57" s="158" t="s">
        <v>1735</v>
      </c>
      <c r="E57" t="s">
        <v>1736</v>
      </c>
      <c r="F57" s="158" t="str">
        <f t="shared" si="0"/>
        <v>01知内町役場職員組合</v>
      </c>
      <c r="G57" s="158" t="s">
        <v>1737</v>
      </c>
      <c r="H57">
        <v>4</v>
      </c>
    </row>
    <row r="58" spans="3:8">
      <c r="C58" s="158" t="s">
        <v>1576</v>
      </c>
      <c r="D58" s="158" t="s">
        <v>1738</v>
      </c>
      <c r="E58" t="s">
        <v>1739</v>
      </c>
      <c r="F58" s="158" t="str">
        <f t="shared" si="0"/>
        <v>01福島町職員労働組合</v>
      </c>
      <c r="G58" s="158" t="s">
        <v>1740</v>
      </c>
      <c r="H58">
        <v>4</v>
      </c>
    </row>
    <row r="59" spans="3:8">
      <c r="C59" s="158" t="s">
        <v>1576</v>
      </c>
      <c r="D59" s="158" t="s">
        <v>1741</v>
      </c>
      <c r="E59" t="s">
        <v>1742</v>
      </c>
      <c r="F59" s="158" t="str">
        <f t="shared" si="0"/>
        <v>01木古内町職員労働組合</v>
      </c>
      <c r="G59" s="158" t="s">
        <v>1743</v>
      </c>
      <c r="H59">
        <v>4</v>
      </c>
    </row>
    <row r="60" spans="3:8">
      <c r="C60" s="158" t="s">
        <v>1576</v>
      </c>
      <c r="D60" s="158" t="s">
        <v>1744</v>
      </c>
      <c r="E60" t="s">
        <v>1745</v>
      </c>
      <c r="F60" s="158" t="str">
        <f t="shared" si="0"/>
        <v>01自治労北斗市職員労働組合</v>
      </c>
      <c r="G60" s="158" t="s">
        <v>1746</v>
      </c>
      <c r="H60">
        <v>3</v>
      </c>
    </row>
    <row r="61" spans="3:8">
      <c r="C61" s="158" t="s">
        <v>1576</v>
      </c>
      <c r="D61" s="158" t="s">
        <v>1747</v>
      </c>
      <c r="E61" t="s">
        <v>1748</v>
      </c>
      <c r="F61" s="158" t="str">
        <f t="shared" si="0"/>
        <v>01自治労七飯町労働組合連合会</v>
      </c>
      <c r="G61" s="158" t="s">
        <v>1749</v>
      </c>
      <c r="H61">
        <v>4</v>
      </c>
    </row>
    <row r="62" spans="3:8">
      <c r="C62" s="158" t="s">
        <v>1576</v>
      </c>
      <c r="D62" s="158" t="s">
        <v>1750</v>
      </c>
      <c r="E62" t="s">
        <v>3539</v>
      </c>
      <c r="F62" s="158" t="str">
        <f t="shared" si="0"/>
        <v>01長万部町職員労働組合</v>
      </c>
      <c r="G62" s="158" t="s">
        <v>1751</v>
      </c>
      <c r="H62">
        <v>4</v>
      </c>
    </row>
    <row r="63" spans="3:8">
      <c r="C63" s="158" t="s">
        <v>1576</v>
      </c>
      <c r="D63" s="158" t="s">
        <v>1752</v>
      </c>
      <c r="E63" t="s">
        <v>1753</v>
      </c>
      <c r="F63" s="158" t="str">
        <f t="shared" si="0"/>
        <v>01自治労森町職員労働組合</v>
      </c>
      <c r="G63" s="158" t="s">
        <v>1754</v>
      </c>
      <c r="H63">
        <v>4</v>
      </c>
    </row>
    <row r="64" spans="3:8">
      <c r="C64" s="158" t="s">
        <v>1576</v>
      </c>
      <c r="D64" s="158" t="s">
        <v>1755</v>
      </c>
      <c r="E64" t="s">
        <v>1756</v>
      </c>
      <c r="F64" s="158" t="str">
        <f t="shared" si="0"/>
        <v>01江差町役場職員労働組合</v>
      </c>
      <c r="G64" s="158" t="s">
        <v>1757</v>
      </c>
      <c r="H64">
        <v>4</v>
      </c>
    </row>
    <row r="65" spans="3:8">
      <c r="C65" s="158" t="s">
        <v>1576</v>
      </c>
      <c r="D65" s="158" t="s">
        <v>1758</v>
      </c>
      <c r="E65" t="s">
        <v>1759</v>
      </c>
      <c r="F65" s="158" t="str">
        <f t="shared" si="0"/>
        <v>01乙部町職員労働組合</v>
      </c>
      <c r="G65" s="158" t="s">
        <v>1760</v>
      </c>
      <c r="H65">
        <v>4</v>
      </c>
    </row>
    <row r="66" spans="3:8">
      <c r="C66" s="158" t="s">
        <v>1576</v>
      </c>
      <c r="D66" s="158" t="s">
        <v>1761</v>
      </c>
      <c r="E66" t="s">
        <v>1762</v>
      </c>
      <c r="F66" s="158" t="str">
        <f t="shared" si="0"/>
        <v>01上砂川町職員労働組合</v>
      </c>
      <c r="G66" s="158" t="s">
        <v>1763</v>
      </c>
      <c r="H66">
        <v>4</v>
      </c>
    </row>
    <row r="67" spans="3:8">
      <c r="C67" s="158" t="s">
        <v>1576</v>
      </c>
      <c r="D67" s="158" t="s">
        <v>1764</v>
      </c>
      <c r="E67" t="s">
        <v>1765</v>
      </c>
      <c r="F67" s="158" t="str">
        <f t="shared" si="0"/>
        <v>01奈井江町職員組合</v>
      </c>
      <c r="G67" s="158" t="s">
        <v>1766</v>
      </c>
      <c r="H67">
        <v>4</v>
      </c>
    </row>
    <row r="68" spans="3:8">
      <c r="C68" s="158" t="s">
        <v>1576</v>
      </c>
      <c r="D68" s="158" t="s">
        <v>1767</v>
      </c>
      <c r="E68" t="s">
        <v>3540</v>
      </c>
      <c r="F68" s="158" t="str">
        <f t="shared" ref="F68:F131" si="1">IFERROR(C68&amp;E68,"")</f>
        <v>01月形町職員労働組合</v>
      </c>
      <c r="G68" s="158" t="s">
        <v>1768</v>
      </c>
      <c r="H68">
        <v>4</v>
      </c>
    </row>
    <row r="69" spans="3:8">
      <c r="C69" s="158" t="s">
        <v>1576</v>
      </c>
      <c r="D69" s="158" t="s">
        <v>1769</v>
      </c>
      <c r="E69" t="s">
        <v>1770</v>
      </c>
      <c r="F69" s="158" t="str">
        <f t="shared" si="1"/>
        <v>01自治労むかわ町職員組合</v>
      </c>
      <c r="G69" s="158" t="s">
        <v>1771</v>
      </c>
      <c r="H69">
        <v>4</v>
      </c>
    </row>
    <row r="70" spans="3:8">
      <c r="C70" s="158" t="s">
        <v>1576</v>
      </c>
      <c r="D70" s="158" t="s">
        <v>1772</v>
      </c>
      <c r="E70" t="s">
        <v>1773</v>
      </c>
      <c r="F70" s="158" t="str">
        <f t="shared" si="1"/>
        <v>01自治労安平町役場職員組合</v>
      </c>
      <c r="G70" s="158" t="s">
        <v>1774</v>
      </c>
      <c r="H70">
        <v>4</v>
      </c>
    </row>
    <row r="71" spans="3:8">
      <c r="C71" s="158" t="s">
        <v>1576</v>
      </c>
      <c r="D71" s="158" t="s">
        <v>1775</v>
      </c>
      <c r="E71" t="s">
        <v>1776</v>
      </c>
      <c r="F71" s="158" t="str">
        <f t="shared" si="1"/>
        <v>01厚真町職員組合</v>
      </c>
      <c r="G71" s="158" t="s">
        <v>1777</v>
      </c>
      <c r="H71">
        <v>4</v>
      </c>
    </row>
    <row r="72" spans="3:8">
      <c r="C72" s="158" t="s">
        <v>1576</v>
      </c>
      <c r="D72" s="158" t="s">
        <v>1778</v>
      </c>
      <c r="E72" t="s">
        <v>1779</v>
      </c>
      <c r="F72" s="158" t="str">
        <f t="shared" si="1"/>
        <v>01浦河町職員労働組合</v>
      </c>
      <c r="G72" s="158" t="s">
        <v>1780</v>
      </c>
      <c r="H72">
        <v>4</v>
      </c>
    </row>
    <row r="73" spans="3:8">
      <c r="C73" s="158" t="s">
        <v>1576</v>
      </c>
      <c r="D73" s="158" t="s">
        <v>1781</v>
      </c>
      <c r="E73" t="s">
        <v>1782</v>
      </c>
      <c r="F73" s="158" t="str">
        <f t="shared" si="1"/>
        <v>01えりも町職員組合</v>
      </c>
      <c r="G73" s="158" t="s">
        <v>1783</v>
      </c>
      <c r="H73">
        <v>4</v>
      </c>
    </row>
    <row r="74" spans="3:8">
      <c r="C74" s="158" t="s">
        <v>1576</v>
      </c>
      <c r="D74" s="158" t="s">
        <v>1784</v>
      </c>
      <c r="E74" t="s">
        <v>1785</v>
      </c>
      <c r="F74" s="158" t="str">
        <f t="shared" si="1"/>
        <v>01自治労様似町役場職員組合</v>
      </c>
      <c r="G74" s="158" t="s">
        <v>1786</v>
      </c>
      <c r="H74">
        <v>4</v>
      </c>
    </row>
    <row r="75" spans="3:8">
      <c r="C75" s="158" t="s">
        <v>1576</v>
      </c>
      <c r="D75" s="158" t="s">
        <v>1787</v>
      </c>
      <c r="E75" t="s">
        <v>1788</v>
      </c>
      <c r="F75" s="158" t="str">
        <f t="shared" si="1"/>
        <v>01自治労新ひだか町職員組合</v>
      </c>
      <c r="G75" s="158" t="s">
        <v>1789</v>
      </c>
      <c r="H75">
        <v>4</v>
      </c>
    </row>
    <row r="76" spans="3:8">
      <c r="C76" s="158" t="s">
        <v>1576</v>
      </c>
      <c r="D76" s="158" t="s">
        <v>1790</v>
      </c>
      <c r="E76" t="s">
        <v>1791</v>
      </c>
      <c r="F76" s="158" t="str">
        <f t="shared" si="1"/>
        <v>01平取町職員労働組合</v>
      </c>
      <c r="G76" s="158" t="s">
        <v>1792</v>
      </c>
      <c r="H76">
        <v>4</v>
      </c>
    </row>
    <row r="77" spans="3:8">
      <c r="C77" s="158" t="s">
        <v>1576</v>
      </c>
      <c r="D77" s="158" t="s">
        <v>1793</v>
      </c>
      <c r="E77" t="s">
        <v>1794</v>
      </c>
      <c r="F77" s="158" t="str">
        <f t="shared" si="1"/>
        <v>01標茶町役場職員労働組合</v>
      </c>
      <c r="G77" s="158" t="s">
        <v>1795</v>
      </c>
      <c r="H77">
        <v>4</v>
      </c>
    </row>
    <row r="78" spans="3:8">
      <c r="C78" s="158" t="s">
        <v>1576</v>
      </c>
      <c r="D78" s="158" t="s">
        <v>1796</v>
      </c>
      <c r="E78" t="s">
        <v>1797</v>
      </c>
      <c r="F78" s="158" t="str">
        <f t="shared" si="1"/>
        <v>01厚岸町職員組合</v>
      </c>
      <c r="G78" s="158" t="s">
        <v>1798</v>
      </c>
      <c r="H78">
        <v>4</v>
      </c>
    </row>
    <row r="79" spans="3:8">
      <c r="C79" s="158" t="s">
        <v>1576</v>
      </c>
      <c r="D79" s="158" t="s">
        <v>1799</v>
      </c>
      <c r="E79" t="s">
        <v>2211</v>
      </c>
      <c r="F79" s="158" t="str">
        <f t="shared" si="1"/>
        <v>01池田町職員労働組合</v>
      </c>
      <c r="G79" s="158" t="s">
        <v>1800</v>
      </c>
      <c r="H79">
        <v>4</v>
      </c>
    </row>
    <row r="80" spans="3:8">
      <c r="C80" s="158" t="s">
        <v>1576</v>
      </c>
      <c r="D80" s="158" t="s">
        <v>1801</v>
      </c>
      <c r="E80" t="s">
        <v>1802</v>
      </c>
      <c r="F80" s="158" t="str">
        <f t="shared" si="1"/>
        <v>01幕別町職員組合</v>
      </c>
      <c r="G80" s="158" t="s">
        <v>1803</v>
      </c>
      <c r="H80">
        <v>4</v>
      </c>
    </row>
    <row r="81" spans="3:8">
      <c r="C81" s="158" t="s">
        <v>1576</v>
      </c>
      <c r="D81" s="158" t="s">
        <v>1804</v>
      </c>
      <c r="E81" t="s">
        <v>1805</v>
      </c>
      <c r="F81" s="158" t="str">
        <f t="shared" si="1"/>
        <v>01士幌町職員組合</v>
      </c>
      <c r="G81" s="158" t="s">
        <v>1806</v>
      </c>
      <c r="H81">
        <v>4</v>
      </c>
    </row>
    <row r="82" spans="3:8">
      <c r="C82" s="158" t="s">
        <v>1576</v>
      </c>
      <c r="D82" s="158" t="s">
        <v>1807</v>
      </c>
      <c r="E82" t="s">
        <v>1808</v>
      </c>
      <c r="F82" s="158" t="str">
        <f t="shared" si="1"/>
        <v>01新得町職員組合</v>
      </c>
      <c r="G82" s="158" t="s">
        <v>1809</v>
      </c>
      <c r="H82">
        <v>4</v>
      </c>
    </row>
    <row r="83" spans="3:8">
      <c r="C83" s="158" t="s">
        <v>1576</v>
      </c>
      <c r="D83" s="158" t="s">
        <v>1810</v>
      </c>
      <c r="E83" t="s">
        <v>1811</v>
      </c>
      <c r="F83" s="158" t="str">
        <f t="shared" si="1"/>
        <v>01陸別町職員組合</v>
      </c>
      <c r="G83" s="158" t="s">
        <v>1812</v>
      </c>
      <c r="H83">
        <v>4</v>
      </c>
    </row>
    <row r="84" spans="3:8">
      <c r="C84" s="158" t="s">
        <v>1576</v>
      </c>
      <c r="D84" s="158" t="s">
        <v>1813</v>
      </c>
      <c r="E84" t="s">
        <v>1814</v>
      </c>
      <c r="F84" s="158" t="str">
        <f t="shared" si="1"/>
        <v>01斜里町職員労働組合連合会</v>
      </c>
      <c r="G84" s="158" t="s">
        <v>1815</v>
      </c>
      <c r="H84">
        <v>4</v>
      </c>
    </row>
    <row r="85" spans="3:8">
      <c r="C85" s="158" t="s">
        <v>1576</v>
      </c>
      <c r="D85" s="158" t="s">
        <v>1816</v>
      </c>
      <c r="E85" t="s">
        <v>1817</v>
      </c>
      <c r="F85" s="158" t="str">
        <f t="shared" si="1"/>
        <v>01小清水町職員組合</v>
      </c>
      <c r="G85" s="158" t="s">
        <v>1818</v>
      </c>
      <c r="H85">
        <v>4</v>
      </c>
    </row>
    <row r="86" spans="3:8">
      <c r="C86" s="158" t="s">
        <v>1576</v>
      </c>
      <c r="D86" s="158" t="s">
        <v>1819</v>
      </c>
      <c r="E86" t="s">
        <v>3541</v>
      </c>
      <c r="F86" s="158" t="str">
        <f t="shared" si="1"/>
        <v>01美幌町職員労働組合</v>
      </c>
      <c r="G86" s="158" t="s">
        <v>1820</v>
      </c>
      <c r="H86">
        <v>4</v>
      </c>
    </row>
    <row r="87" spans="3:8">
      <c r="C87" s="158" t="s">
        <v>1576</v>
      </c>
      <c r="D87" s="158" t="s">
        <v>1821</v>
      </c>
      <c r="E87" t="s">
        <v>1822</v>
      </c>
      <c r="F87" s="158" t="str">
        <f t="shared" si="1"/>
        <v>01佐呂間町職員組合</v>
      </c>
      <c r="G87" s="158" t="s">
        <v>1823</v>
      </c>
      <c r="H87">
        <v>4</v>
      </c>
    </row>
    <row r="88" spans="3:8">
      <c r="C88" s="158" t="s">
        <v>1576</v>
      </c>
      <c r="D88" s="158" t="s">
        <v>1824</v>
      </c>
      <c r="E88" t="s">
        <v>766</v>
      </c>
      <c r="F88" s="158" t="str">
        <f t="shared" si="1"/>
        <v>01自治労遠軽町職員労働組合連合会</v>
      </c>
      <c r="G88" s="158" t="s">
        <v>767</v>
      </c>
      <c r="H88">
        <v>4</v>
      </c>
    </row>
    <row r="89" spans="3:8">
      <c r="C89" s="158" t="s">
        <v>1576</v>
      </c>
      <c r="D89" s="158" t="s">
        <v>768</v>
      </c>
      <c r="E89" t="s">
        <v>769</v>
      </c>
      <c r="F89" s="158" t="str">
        <f t="shared" si="1"/>
        <v>01滝上町職員組合</v>
      </c>
      <c r="G89" s="158" t="s">
        <v>770</v>
      </c>
      <c r="H89">
        <v>4</v>
      </c>
    </row>
    <row r="90" spans="3:8">
      <c r="C90" s="158" t="s">
        <v>1576</v>
      </c>
      <c r="D90" s="158" t="s">
        <v>2893</v>
      </c>
      <c r="E90" t="s">
        <v>2894</v>
      </c>
      <c r="F90" s="158" t="str">
        <f t="shared" si="1"/>
        <v>01雄武町職員組合</v>
      </c>
      <c r="G90" s="158" t="s">
        <v>2895</v>
      </c>
      <c r="H90">
        <v>4</v>
      </c>
    </row>
    <row r="91" spans="3:8">
      <c r="C91" s="158" t="s">
        <v>1576</v>
      </c>
      <c r="D91" s="158" t="s">
        <v>2896</v>
      </c>
      <c r="E91" t="s">
        <v>2897</v>
      </c>
      <c r="F91" s="158" t="str">
        <f t="shared" si="1"/>
        <v>01置戸町職員組合</v>
      </c>
      <c r="G91" s="158" t="s">
        <v>2898</v>
      </c>
      <c r="H91">
        <v>4</v>
      </c>
    </row>
    <row r="92" spans="3:8">
      <c r="C92" s="158" t="s">
        <v>1576</v>
      </c>
      <c r="D92" s="158" t="s">
        <v>2899</v>
      </c>
      <c r="E92" t="s">
        <v>2900</v>
      </c>
      <c r="F92" s="158" t="str">
        <f t="shared" si="1"/>
        <v>01津別町職員組合</v>
      </c>
      <c r="G92" s="158" t="s">
        <v>2901</v>
      </c>
      <c r="H92">
        <v>4</v>
      </c>
    </row>
    <row r="93" spans="3:8">
      <c r="C93" s="158" t="s">
        <v>1576</v>
      </c>
      <c r="D93" s="158" t="s">
        <v>2902</v>
      </c>
      <c r="E93" t="s">
        <v>2903</v>
      </c>
      <c r="F93" s="158" t="str">
        <f t="shared" si="1"/>
        <v>01自治労中標津町職員労働組合連合会</v>
      </c>
      <c r="G93" s="158" t="s">
        <v>2904</v>
      </c>
      <c r="H93">
        <v>4</v>
      </c>
    </row>
    <row r="94" spans="3:8">
      <c r="C94" s="158" t="s">
        <v>1576</v>
      </c>
      <c r="D94" s="158" t="s">
        <v>2905</v>
      </c>
      <c r="E94" t="s">
        <v>2906</v>
      </c>
      <c r="F94" s="158" t="str">
        <f t="shared" si="1"/>
        <v>01標津町職員組合</v>
      </c>
      <c r="G94" s="158" t="s">
        <v>2907</v>
      </c>
      <c r="H94">
        <v>4</v>
      </c>
    </row>
    <row r="95" spans="3:8">
      <c r="C95" s="158" t="s">
        <v>1576</v>
      </c>
      <c r="D95" s="158" t="s">
        <v>2908</v>
      </c>
      <c r="E95" t="s">
        <v>2909</v>
      </c>
      <c r="F95" s="158" t="str">
        <f t="shared" si="1"/>
        <v>01鷹栖町職員組合</v>
      </c>
      <c r="G95" s="158" t="s">
        <v>2910</v>
      </c>
      <c r="H95">
        <v>4</v>
      </c>
    </row>
    <row r="96" spans="3:8">
      <c r="C96" s="158" t="s">
        <v>1576</v>
      </c>
      <c r="D96" s="158" t="s">
        <v>2911</v>
      </c>
      <c r="E96" t="s">
        <v>2912</v>
      </c>
      <c r="F96" s="158" t="str">
        <f t="shared" si="1"/>
        <v>01東神楽町職員組合</v>
      </c>
      <c r="G96" s="158" t="s">
        <v>2913</v>
      </c>
      <c r="H96">
        <v>4</v>
      </c>
    </row>
    <row r="97" spans="3:8">
      <c r="C97" s="158" t="s">
        <v>1576</v>
      </c>
      <c r="D97" s="158" t="s">
        <v>2914</v>
      </c>
      <c r="E97" t="s">
        <v>2915</v>
      </c>
      <c r="F97" s="158" t="str">
        <f t="shared" si="1"/>
        <v>01初山別村職員組合</v>
      </c>
      <c r="G97" s="158" t="s">
        <v>2916</v>
      </c>
      <c r="H97">
        <v>4</v>
      </c>
    </row>
    <row r="98" spans="3:8">
      <c r="C98" s="158" t="s">
        <v>1576</v>
      </c>
      <c r="D98" s="158" t="s">
        <v>2917</v>
      </c>
      <c r="E98" t="s">
        <v>2918</v>
      </c>
      <c r="F98" s="158" t="str">
        <f t="shared" si="1"/>
        <v>01猿払村職員組合</v>
      </c>
      <c r="G98" s="158" t="s">
        <v>2919</v>
      </c>
      <c r="H98">
        <v>4</v>
      </c>
    </row>
    <row r="99" spans="3:8">
      <c r="C99" s="158" t="s">
        <v>1576</v>
      </c>
      <c r="D99" s="158" t="s">
        <v>2920</v>
      </c>
      <c r="E99" t="s">
        <v>2921</v>
      </c>
      <c r="F99" s="158" t="str">
        <f t="shared" si="1"/>
        <v>01鹿部町職員組合</v>
      </c>
      <c r="G99" s="158" t="s">
        <v>2922</v>
      </c>
      <c r="H99">
        <v>4</v>
      </c>
    </row>
    <row r="100" spans="3:8">
      <c r="C100" s="158" t="s">
        <v>1576</v>
      </c>
      <c r="D100" s="158" t="s">
        <v>2923</v>
      </c>
      <c r="E100" t="s">
        <v>2924</v>
      </c>
      <c r="F100" s="158" t="str">
        <f t="shared" si="1"/>
        <v>01別海町職員組合</v>
      </c>
      <c r="G100" s="158" t="s">
        <v>2925</v>
      </c>
      <c r="H100">
        <v>4</v>
      </c>
    </row>
    <row r="101" spans="3:8">
      <c r="C101" s="158" t="s">
        <v>1576</v>
      </c>
      <c r="D101" s="158" t="s">
        <v>2926</v>
      </c>
      <c r="E101" t="s">
        <v>2927</v>
      </c>
      <c r="F101" s="158" t="str">
        <f t="shared" si="1"/>
        <v>01音威子府村職員組合</v>
      </c>
      <c r="G101" s="158" t="s">
        <v>2928</v>
      </c>
      <c r="H101">
        <v>4</v>
      </c>
    </row>
    <row r="102" spans="3:8">
      <c r="C102" s="158" t="s">
        <v>1576</v>
      </c>
      <c r="D102" s="158" t="s">
        <v>2929</v>
      </c>
      <c r="E102" t="s">
        <v>2930</v>
      </c>
      <c r="F102" s="158" t="str">
        <f t="shared" si="1"/>
        <v>01中札内村役場職員組合</v>
      </c>
      <c r="G102" s="158" t="s">
        <v>2931</v>
      </c>
      <c r="H102">
        <v>4</v>
      </c>
    </row>
    <row r="103" spans="3:8">
      <c r="C103" s="158" t="s">
        <v>1576</v>
      </c>
      <c r="D103" s="158" t="s">
        <v>2932</v>
      </c>
      <c r="E103" t="s">
        <v>2933</v>
      </c>
      <c r="F103" s="158" t="str">
        <f t="shared" si="1"/>
        <v>01羅臼町職員組合</v>
      </c>
      <c r="G103" s="158" t="s">
        <v>2934</v>
      </c>
      <c r="H103">
        <v>4</v>
      </c>
    </row>
    <row r="104" spans="3:8">
      <c r="C104" s="158" t="s">
        <v>1576</v>
      </c>
      <c r="D104" s="158" t="s">
        <v>2935</v>
      </c>
      <c r="E104" t="s">
        <v>2936</v>
      </c>
      <c r="F104" s="158" t="str">
        <f t="shared" si="1"/>
        <v>01豊富町職員労働組合</v>
      </c>
      <c r="G104" s="158" t="s">
        <v>2937</v>
      </c>
      <c r="H104">
        <v>4</v>
      </c>
    </row>
    <row r="105" spans="3:8">
      <c r="C105" s="158" t="s">
        <v>1576</v>
      </c>
      <c r="D105" s="158" t="s">
        <v>2938</v>
      </c>
      <c r="E105" t="s">
        <v>2939</v>
      </c>
      <c r="F105" s="158" t="str">
        <f t="shared" si="1"/>
        <v>01足寄町役場職員組合</v>
      </c>
      <c r="G105" s="158" t="s">
        <v>2940</v>
      </c>
      <c r="H105">
        <v>4</v>
      </c>
    </row>
    <row r="106" spans="3:8">
      <c r="C106" s="158" t="s">
        <v>1576</v>
      </c>
      <c r="D106" s="158" t="s">
        <v>2941</v>
      </c>
      <c r="E106" t="s">
        <v>2942</v>
      </c>
      <c r="F106" s="158" t="str">
        <f t="shared" si="1"/>
        <v>01本別町役場職員組合</v>
      </c>
      <c r="G106" s="158" t="s">
        <v>2943</v>
      </c>
      <c r="H106">
        <v>4</v>
      </c>
    </row>
    <row r="107" spans="3:8">
      <c r="C107" s="158" t="s">
        <v>1576</v>
      </c>
      <c r="D107" s="158" t="s">
        <v>2944</v>
      </c>
      <c r="E107" t="s">
        <v>2945</v>
      </c>
      <c r="F107" s="158" t="str">
        <f t="shared" si="1"/>
        <v>01剣淵町職員労働組合</v>
      </c>
      <c r="G107" s="158" t="s">
        <v>2946</v>
      </c>
      <c r="H107">
        <v>4</v>
      </c>
    </row>
    <row r="108" spans="3:8">
      <c r="C108" s="158" t="s">
        <v>1576</v>
      </c>
      <c r="D108" s="158" t="s">
        <v>2947</v>
      </c>
      <c r="E108" t="s">
        <v>2948</v>
      </c>
      <c r="F108" s="158" t="str">
        <f t="shared" si="1"/>
        <v>01東川町役場職員組合</v>
      </c>
      <c r="G108" s="158" t="s">
        <v>2949</v>
      </c>
      <c r="H108">
        <v>4</v>
      </c>
    </row>
    <row r="109" spans="3:8">
      <c r="C109" s="158" t="s">
        <v>1576</v>
      </c>
      <c r="D109" s="158" t="s">
        <v>2950</v>
      </c>
      <c r="E109" t="s">
        <v>2951</v>
      </c>
      <c r="F109" s="158" t="str">
        <f t="shared" si="1"/>
        <v>01自治労八雲町職員組合</v>
      </c>
      <c r="G109" s="158" t="s">
        <v>2952</v>
      </c>
      <c r="H109">
        <v>4</v>
      </c>
    </row>
    <row r="110" spans="3:8">
      <c r="C110" s="158" t="s">
        <v>1576</v>
      </c>
      <c r="D110" s="158" t="s">
        <v>2953</v>
      </c>
      <c r="E110" t="s">
        <v>2954</v>
      </c>
      <c r="F110" s="158" t="str">
        <f t="shared" si="1"/>
        <v>01増毛町役場職員組合</v>
      </c>
      <c r="G110" s="158" t="s">
        <v>2955</v>
      </c>
      <c r="H110">
        <v>4</v>
      </c>
    </row>
    <row r="111" spans="3:8">
      <c r="C111" s="158" t="s">
        <v>1576</v>
      </c>
      <c r="D111" s="158" t="s">
        <v>2956</v>
      </c>
      <c r="E111" t="s">
        <v>2957</v>
      </c>
      <c r="F111" s="158" t="str">
        <f t="shared" si="1"/>
        <v>01登別市職員労働組合</v>
      </c>
      <c r="G111" s="158" t="s">
        <v>2958</v>
      </c>
      <c r="H111">
        <v>3</v>
      </c>
    </row>
    <row r="112" spans="3:8">
      <c r="C112" s="158" t="s">
        <v>1576</v>
      </c>
      <c r="D112" s="158" t="s">
        <v>2959</v>
      </c>
      <c r="E112" t="s">
        <v>2960</v>
      </c>
      <c r="F112" s="158" t="str">
        <f t="shared" si="1"/>
        <v>01下川町職員労働組合</v>
      </c>
      <c r="G112" s="158" t="s">
        <v>2961</v>
      </c>
      <c r="H112">
        <v>4</v>
      </c>
    </row>
    <row r="113" spans="3:8">
      <c r="C113" s="158" t="s">
        <v>1576</v>
      </c>
      <c r="D113" s="158" t="s">
        <v>2962</v>
      </c>
      <c r="E113" t="s">
        <v>2963</v>
      </c>
      <c r="F113" s="158" t="str">
        <f t="shared" si="1"/>
        <v>01神恵内村職員組合</v>
      </c>
      <c r="G113" s="158" t="s">
        <v>2964</v>
      </c>
      <c r="H113">
        <v>4</v>
      </c>
    </row>
    <row r="114" spans="3:8">
      <c r="C114" s="158" t="s">
        <v>1576</v>
      </c>
      <c r="D114" s="158" t="s">
        <v>2965</v>
      </c>
      <c r="E114" t="s">
        <v>2966</v>
      </c>
      <c r="F114" s="158" t="str">
        <f t="shared" si="1"/>
        <v>01南幌町職員組合</v>
      </c>
      <c r="G114" s="158" t="s">
        <v>2967</v>
      </c>
      <c r="H114">
        <v>4</v>
      </c>
    </row>
    <row r="115" spans="3:8">
      <c r="C115" s="158" t="s">
        <v>1576</v>
      </c>
      <c r="D115" s="158" t="s">
        <v>2968</v>
      </c>
      <c r="E115" t="s">
        <v>2969</v>
      </c>
      <c r="F115" s="158" t="str">
        <f t="shared" si="1"/>
        <v>01上士幌町職員組合</v>
      </c>
      <c r="G115" s="158" t="s">
        <v>2970</v>
      </c>
      <c r="H115">
        <v>4</v>
      </c>
    </row>
    <row r="116" spans="3:8">
      <c r="C116" s="158" t="s">
        <v>1576</v>
      </c>
      <c r="D116" s="158" t="s">
        <v>2971</v>
      </c>
      <c r="E116" t="s">
        <v>2972</v>
      </c>
      <c r="F116" s="158" t="str">
        <f t="shared" si="1"/>
        <v>01伊達市労働組合連合会</v>
      </c>
      <c r="G116" s="158" t="s">
        <v>2973</v>
      </c>
      <c r="H116">
        <v>3</v>
      </c>
    </row>
    <row r="117" spans="3:8">
      <c r="C117" s="158" t="s">
        <v>1576</v>
      </c>
      <c r="D117" s="158" t="s">
        <v>2974</v>
      </c>
      <c r="E117" t="s">
        <v>2975</v>
      </c>
      <c r="F117" s="158" t="str">
        <f t="shared" si="1"/>
        <v>01沼田町役場職員組合</v>
      </c>
      <c r="G117" s="158" t="s">
        <v>2976</v>
      </c>
      <c r="H117">
        <v>4</v>
      </c>
    </row>
    <row r="118" spans="3:8">
      <c r="C118" s="158" t="s">
        <v>1576</v>
      </c>
      <c r="D118" s="158" t="s">
        <v>2977</v>
      </c>
      <c r="E118" t="s">
        <v>2978</v>
      </c>
      <c r="F118" s="158" t="str">
        <f t="shared" si="1"/>
        <v>01妹背牛町職員組合</v>
      </c>
      <c r="G118" s="158" t="s">
        <v>2979</v>
      </c>
      <c r="H118">
        <v>4</v>
      </c>
    </row>
    <row r="119" spans="3:8">
      <c r="C119" s="158" t="s">
        <v>1576</v>
      </c>
      <c r="D119" s="158" t="s">
        <v>2980</v>
      </c>
      <c r="E119" t="s">
        <v>2981</v>
      </c>
      <c r="F119" s="158" t="str">
        <f t="shared" si="1"/>
        <v>01蘭越町役場職員組合</v>
      </c>
      <c r="G119" s="158" t="s">
        <v>2982</v>
      </c>
      <c r="H119">
        <v>4</v>
      </c>
    </row>
    <row r="120" spans="3:8">
      <c r="C120" s="158" t="s">
        <v>1576</v>
      </c>
      <c r="D120" s="158" t="s">
        <v>2983</v>
      </c>
      <c r="E120" t="s">
        <v>2984</v>
      </c>
      <c r="F120" s="158" t="str">
        <f t="shared" si="1"/>
        <v>01豊頃町役場職員組合</v>
      </c>
      <c r="G120" s="158" t="s">
        <v>2985</v>
      </c>
      <c r="H120">
        <v>4</v>
      </c>
    </row>
    <row r="121" spans="3:8">
      <c r="C121" s="158" t="s">
        <v>1576</v>
      </c>
      <c r="D121" s="158" t="s">
        <v>2986</v>
      </c>
      <c r="E121" t="s">
        <v>2987</v>
      </c>
      <c r="F121" s="158" t="str">
        <f t="shared" si="1"/>
        <v>01栗山町職員労働組合</v>
      </c>
      <c r="G121" s="158" t="s">
        <v>2988</v>
      </c>
      <c r="H121">
        <v>4</v>
      </c>
    </row>
    <row r="122" spans="3:8">
      <c r="C122" s="158" t="s">
        <v>1576</v>
      </c>
      <c r="D122" s="158" t="s">
        <v>2989</v>
      </c>
      <c r="E122" t="s">
        <v>2990</v>
      </c>
      <c r="F122" s="158" t="str">
        <f t="shared" si="1"/>
        <v>01南富良野町職員組合</v>
      </c>
      <c r="G122" s="158" t="s">
        <v>2991</v>
      </c>
      <c r="H122">
        <v>4</v>
      </c>
    </row>
    <row r="123" spans="3:8">
      <c r="C123" s="158" t="s">
        <v>1576</v>
      </c>
      <c r="D123" s="158" t="s">
        <v>2992</v>
      </c>
      <c r="E123" t="s">
        <v>2993</v>
      </c>
      <c r="F123" s="158" t="str">
        <f t="shared" si="1"/>
        <v>01中川町職員労働組合</v>
      </c>
      <c r="G123" s="158" t="s">
        <v>2994</v>
      </c>
      <c r="H123">
        <v>4</v>
      </c>
    </row>
    <row r="124" spans="3:8">
      <c r="C124" s="158" t="s">
        <v>1576</v>
      </c>
      <c r="D124" s="158" t="s">
        <v>2995</v>
      </c>
      <c r="E124" t="s">
        <v>2996</v>
      </c>
      <c r="F124" s="158" t="str">
        <f t="shared" si="1"/>
        <v>01愛別町職員労働組合</v>
      </c>
      <c r="G124" s="158" t="s">
        <v>2997</v>
      </c>
      <c r="H124">
        <v>4</v>
      </c>
    </row>
    <row r="125" spans="3:8">
      <c r="C125" s="158" t="s">
        <v>1576</v>
      </c>
      <c r="D125" s="158" t="s">
        <v>2998</v>
      </c>
      <c r="E125" t="s">
        <v>2999</v>
      </c>
      <c r="F125" s="158" t="str">
        <f t="shared" si="1"/>
        <v>01自治労大空町職員組合</v>
      </c>
      <c r="G125" s="158" t="s">
        <v>3000</v>
      </c>
      <c r="H125">
        <v>4</v>
      </c>
    </row>
    <row r="126" spans="3:8">
      <c r="C126" s="158" t="s">
        <v>1576</v>
      </c>
      <c r="D126" s="158" t="s">
        <v>3001</v>
      </c>
      <c r="E126" t="s">
        <v>3002</v>
      </c>
      <c r="F126" s="158" t="str">
        <f t="shared" si="1"/>
        <v>01ニセコ町職員組合</v>
      </c>
      <c r="G126" s="158" t="s">
        <v>3003</v>
      </c>
      <c r="H126">
        <v>4</v>
      </c>
    </row>
    <row r="127" spans="3:8">
      <c r="C127" s="158" t="s">
        <v>1576</v>
      </c>
      <c r="D127" s="158" t="s">
        <v>3004</v>
      </c>
      <c r="E127" t="s">
        <v>3005</v>
      </c>
      <c r="F127" s="158" t="str">
        <f t="shared" si="1"/>
        <v>01占冠村職員組合</v>
      </c>
      <c r="G127" s="158" t="s">
        <v>3006</v>
      </c>
      <c r="H127">
        <v>4</v>
      </c>
    </row>
    <row r="128" spans="3:8">
      <c r="C128" s="158" t="s">
        <v>1576</v>
      </c>
      <c r="D128" s="158" t="s">
        <v>3007</v>
      </c>
      <c r="E128" t="s">
        <v>3008</v>
      </c>
      <c r="F128" s="158" t="str">
        <f t="shared" si="1"/>
        <v>01広尾町職員組合</v>
      </c>
      <c r="G128" s="158" t="s">
        <v>3009</v>
      </c>
      <c r="H128">
        <v>4</v>
      </c>
    </row>
    <row r="129" spans="3:8">
      <c r="C129" s="158" t="s">
        <v>1576</v>
      </c>
      <c r="D129" s="158" t="s">
        <v>3010</v>
      </c>
      <c r="E129" t="s">
        <v>3011</v>
      </c>
      <c r="F129" s="158" t="str">
        <f t="shared" si="1"/>
        <v>01興部町職員組合</v>
      </c>
      <c r="G129" s="158" t="s">
        <v>3012</v>
      </c>
      <c r="H129">
        <v>4</v>
      </c>
    </row>
    <row r="130" spans="3:8">
      <c r="C130" s="158" t="s">
        <v>1576</v>
      </c>
      <c r="D130" s="158" t="s">
        <v>3013</v>
      </c>
      <c r="E130" t="s">
        <v>3014</v>
      </c>
      <c r="F130" s="158" t="str">
        <f t="shared" si="1"/>
        <v>01恵庭市職員労働組合</v>
      </c>
      <c r="G130" s="158" t="s">
        <v>3015</v>
      </c>
      <c r="H130">
        <v>3</v>
      </c>
    </row>
    <row r="131" spans="3:8">
      <c r="C131" s="158" t="s">
        <v>1576</v>
      </c>
      <c r="D131" s="158" t="s">
        <v>3016</v>
      </c>
      <c r="E131" t="s">
        <v>3017</v>
      </c>
      <c r="F131" s="158" t="str">
        <f t="shared" si="1"/>
        <v>01浜中町役場職員組合</v>
      </c>
      <c r="G131" s="158" t="s">
        <v>3018</v>
      </c>
      <c r="H131">
        <v>4</v>
      </c>
    </row>
    <row r="132" spans="3:8">
      <c r="C132" s="158" t="s">
        <v>1576</v>
      </c>
      <c r="D132" s="158" t="s">
        <v>3019</v>
      </c>
      <c r="E132" t="s">
        <v>3020</v>
      </c>
      <c r="F132" s="158" t="str">
        <f t="shared" ref="F132:F177" si="2">IFERROR(C132&amp;E132,"")</f>
        <v>01訓子府町職員組合</v>
      </c>
      <c r="G132" s="158" t="s">
        <v>3021</v>
      </c>
      <c r="H132">
        <v>4</v>
      </c>
    </row>
    <row r="133" spans="3:8">
      <c r="C133" s="158" t="s">
        <v>1576</v>
      </c>
      <c r="D133" s="158" t="s">
        <v>3022</v>
      </c>
      <c r="E133" t="s">
        <v>3023</v>
      </c>
      <c r="F133" s="158" t="str">
        <f t="shared" si="2"/>
        <v>01上ノ国町役場職員組合</v>
      </c>
      <c r="G133" s="158" t="s">
        <v>3024</v>
      </c>
      <c r="H133">
        <v>4</v>
      </c>
    </row>
    <row r="134" spans="3:8">
      <c r="C134" s="158" t="s">
        <v>1576</v>
      </c>
      <c r="D134" s="158" t="s">
        <v>3025</v>
      </c>
      <c r="E134" t="s">
        <v>3026</v>
      </c>
      <c r="F134" s="158" t="str">
        <f t="shared" si="2"/>
        <v>01喜茂別町役場職員組合</v>
      </c>
      <c r="G134" s="158" t="s">
        <v>3027</v>
      </c>
      <c r="H134">
        <v>4</v>
      </c>
    </row>
    <row r="135" spans="3:8">
      <c r="C135" s="158" t="s">
        <v>1576</v>
      </c>
      <c r="D135" s="158" t="s">
        <v>3028</v>
      </c>
      <c r="E135" t="s">
        <v>3029</v>
      </c>
      <c r="F135" s="158" t="str">
        <f t="shared" si="2"/>
        <v>01真狩村役場職員組合</v>
      </c>
      <c r="G135" s="158" t="s">
        <v>3030</v>
      </c>
      <c r="H135">
        <v>4</v>
      </c>
    </row>
    <row r="136" spans="3:8">
      <c r="C136" s="158" t="s">
        <v>1576</v>
      </c>
      <c r="D136" s="158" t="s">
        <v>3031</v>
      </c>
      <c r="E136" t="s">
        <v>3032</v>
      </c>
      <c r="F136" s="158" t="str">
        <f t="shared" si="2"/>
        <v>01浦幌町役場職員組合</v>
      </c>
      <c r="G136" s="158" t="s">
        <v>3033</v>
      </c>
      <c r="H136">
        <v>4</v>
      </c>
    </row>
    <row r="137" spans="3:8">
      <c r="C137" s="158" t="s">
        <v>1576</v>
      </c>
      <c r="D137" s="158" t="s">
        <v>3034</v>
      </c>
      <c r="E137" t="s">
        <v>3542</v>
      </c>
      <c r="F137" s="158" t="str">
        <f t="shared" si="2"/>
        <v>01松前町職員労働組合連合会</v>
      </c>
      <c r="G137" s="158" t="s">
        <v>3036</v>
      </c>
      <c r="H137">
        <v>4</v>
      </c>
    </row>
    <row r="138" spans="3:8">
      <c r="C138" s="158" t="s">
        <v>1576</v>
      </c>
      <c r="D138" s="158" t="s">
        <v>3037</v>
      </c>
      <c r="E138" t="s">
        <v>3038</v>
      </c>
      <c r="F138" s="158" t="str">
        <f t="shared" si="2"/>
        <v>01新篠津村職員組合</v>
      </c>
      <c r="G138" s="158" t="s">
        <v>3039</v>
      </c>
      <c r="H138">
        <v>4</v>
      </c>
    </row>
    <row r="139" spans="3:8">
      <c r="C139" s="158" t="s">
        <v>1576</v>
      </c>
      <c r="D139" s="158" t="s">
        <v>3040</v>
      </c>
      <c r="E139" t="s">
        <v>3041</v>
      </c>
      <c r="F139" s="158" t="str">
        <f t="shared" si="2"/>
        <v>01京極町役場職員組合</v>
      </c>
      <c r="G139" s="158" t="s">
        <v>3042</v>
      </c>
      <c r="H139">
        <v>4</v>
      </c>
    </row>
    <row r="140" spans="3:8">
      <c r="C140" s="158" t="s">
        <v>1576</v>
      </c>
      <c r="D140" s="158" t="s">
        <v>3043</v>
      </c>
      <c r="E140" t="s">
        <v>3044</v>
      </c>
      <c r="F140" s="158" t="str">
        <f t="shared" si="2"/>
        <v>01留寿都村役場職員組合</v>
      </c>
      <c r="G140" s="158" t="s">
        <v>3045</v>
      </c>
      <c r="H140">
        <v>4</v>
      </c>
    </row>
    <row r="141" spans="3:8">
      <c r="C141" s="158" t="s">
        <v>1576</v>
      </c>
      <c r="D141" s="158" t="s">
        <v>3046</v>
      </c>
      <c r="E141" t="s">
        <v>3047</v>
      </c>
      <c r="F141" s="158" t="str">
        <f t="shared" si="2"/>
        <v>01清里町職員労働組合</v>
      </c>
      <c r="G141" s="158" t="s">
        <v>3048</v>
      </c>
      <c r="H141">
        <v>4</v>
      </c>
    </row>
    <row r="142" spans="3:8">
      <c r="C142" s="158" t="s">
        <v>1576</v>
      </c>
      <c r="D142" s="158" t="s">
        <v>3049</v>
      </c>
      <c r="E142" t="s">
        <v>3050</v>
      </c>
      <c r="F142" s="158" t="str">
        <f t="shared" si="2"/>
        <v>01自治労せたな町役場職員組合</v>
      </c>
      <c r="G142" s="158" t="s">
        <v>3051</v>
      </c>
      <c r="H142">
        <v>4</v>
      </c>
    </row>
    <row r="143" spans="3:8">
      <c r="C143" s="158" t="s">
        <v>1576</v>
      </c>
      <c r="D143" s="158" t="s">
        <v>3052</v>
      </c>
      <c r="E143" t="s">
        <v>3053</v>
      </c>
      <c r="F143" s="158" t="str">
        <f t="shared" si="2"/>
        <v>01西興部村役場職員組合</v>
      </c>
      <c r="G143" s="158" t="s">
        <v>3054</v>
      </c>
      <c r="H143">
        <v>4</v>
      </c>
    </row>
    <row r="144" spans="3:8">
      <c r="C144" s="158" t="s">
        <v>1576</v>
      </c>
      <c r="D144" s="158" t="s">
        <v>3055</v>
      </c>
      <c r="E144" t="s">
        <v>3056</v>
      </c>
      <c r="F144" s="158" t="str">
        <f t="shared" si="2"/>
        <v>01弟子屈町役場職員組合</v>
      </c>
      <c r="G144" s="158" t="s">
        <v>3057</v>
      </c>
      <c r="H144">
        <v>4</v>
      </c>
    </row>
    <row r="145" spans="3:8">
      <c r="C145" s="158" t="s">
        <v>1576</v>
      </c>
      <c r="D145" s="158" t="s">
        <v>3058</v>
      </c>
      <c r="E145" t="s">
        <v>3059</v>
      </c>
      <c r="F145" s="158" t="str">
        <f t="shared" si="2"/>
        <v>01自治労北広島市職員労働組合</v>
      </c>
      <c r="G145" s="158" t="s">
        <v>3060</v>
      </c>
      <c r="H145">
        <v>3</v>
      </c>
    </row>
    <row r="146" spans="3:8">
      <c r="C146" s="158" t="s">
        <v>1576</v>
      </c>
      <c r="D146" s="158" t="s">
        <v>3061</v>
      </c>
      <c r="E146" t="s">
        <v>3062</v>
      </c>
      <c r="F146" s="158" t="str">
        <f t="shared" si="2"/>
        <v>01自治労日高町職員組合</v>
      </c>
      <c r="G146" s="158" t="s">
        <v>3063</v>
      </c>
      <c r="H146">
        <v>4</v>
      </c>
    </row>
    <row r="147" spans="3:8">
      <c r="C147" s="158" t="s">
        <v>1576</v>
      </c>
      <c r="D147" s="158" t="s">
        <v>3064</v>
      </c>
      <c r="E147" t="s">
        <v>3543</v>
      </c>
      <c r="F147" s="158" t="str">
        <f t="shared" si="2"/>
        <v>01島牧村役場職員組合</v>
      </c>
      <c r="G147" s="158" t="s">
        <v>3065</v>
      </c>
      <c r="H147">
        <v>4</v>
      </c>
    </row>
    <row r="148" spans="3:8">
      <c r="C148" s="158" t="s">
        <v>1576</v>
      </c>
      <c r="D148" s="158" t="s">
        <v>3066</v>
      </c>
      <c r="E148" t="s">
        <v>3067</v>
      </c>
      <c r="F148" s="158" t="str">
        <f t="shared" si="2"/>
        <v>01更別村役場職員組合</v>
      </c>
      <c r="G148" s="158" t="s">
        <v>3068</v>
      </c>
      <c r="H148">
        <v>4</v>
      </c>
    </row>
    <row r="149" spans="3:8">
      <c r="C149" s="158" t="s">
        <v>1576</v>
      </c>
      <c r="D149" s="158" t="s">
        <v>3069</v>
      </c>
      <c r="E149" t="s">
        <v>3070</v>
      </c>
      <c r="F149" s="158" t="str">
        <f t="shared" si="2"/>
        <v>01自治労石狩市職員労働組合</v>
      </c>
      <c r="G149" s="158" t="s">
        <v>3071</v>
      </c>
      <c r="H149">
        <v>3</v>
      </c>
    </row>
    <row r="150" spans="3:8">
      <c r="C150" s="158" t="s">
        <v>1576</v>
      </c>
      <c r="D150" s="158" t="s">
        <v>3072</v>
      </c>
      <c r="E150" t="s">
        <v>3073</v>
      </c>
      <c r="F150" s="158" t="str">
        <f t="shared" si="2"/>
        <v>01鹿追町役場職員組合</v>
      </c>
      <c r="G150" s="158" t="s">
        <v>3074</v>
      </c>
      <c r="H150">
        <v>4</v>
      </c>
    </row>
    <row r="151" spans="3:8">
      <c r="C151" s="158" t="s">
        <v>1576</v>
      </c>
      <c r="D151" s="158" t="s">
        <v>3075</v>
      </c>
      <c r="E151" t="s">
        <v>3076</v>
      </c>
      <c r="F151" s="158" t="str">
        <f t="shared" si="2"/>
        <v>01自治労洞爺湖町職員労働組合連合会</v>
      </c>
      <c r="G151" s="158" t="s">
        <v>3077</v>
      </c>
      <c r="H151">
        <v>4</v>
      </c>
    </row>
    <row r="152" spans="3:8">
      <c r="C152" s="158" t="s">
        <v>1576</v>
      </c>
      <c r="D152" s="158" t="s">
        <v>3078</v>
      </c>
      <c r="E152" t="s">
        <v>3079</v>
      </c>
      <c r="F152" s="158" t="str">
        <f t="shared" si="2"/>
        <v>01鶴居村役場職員組合</v>
      </c>
      <c r="G152" s="158" t="s">
        <v>3080</v>
      </c>
      <c r="H152">
        <v>4</v>
      </c>
    </row>
    <row r="153" spans="3:8">
      <c r="C153" s="158" t="s">
        <v>1576</v>
      </c>
      <c r="D153" s="158" t="s">
        <v>3081</v>
      </c>
      <c r="E153" t="s">
        <v>3082</v>
      </c>
      <c r="F153" s="158" t="str">
        <f t="shared" si="2"/>
        <v>01和寒町職員労働組合</v>
      </c>
      <c r="G153" s="158" t="s">
        <v>3083</v>
      </c>
      <c r="H153">
        <v>4</v>
      </c>
    </row>
    <row r="154" spans="3:8">
      <c r="C154" s="158" t="s">
        <v>1576</v>
      </c>
      <c r="D154" s="158" t="s">
        <v>3084</v>
      </c>
      <c r="E154" t="s">
        <v>3085</v>
      </c>
      <c r="F154" s="158" t="str">
        <f t="shared" si="2"/>
        <v>01仁木町役場職員組合</v>
      </c>
      <c r="G154" s="158" t="s">
        <v>3086</v>
      </c>
      <c r="H154">
        <v>4</v>
      </c>
    </row>
    <row r="155" spans="3:8">
      <c r="C155" s="158" t="s">
        <v>1576</v>
      </c>
      <c r="D155" s="158" t="s">
        <v>3087</v>
      </c>
      <c r="E155" t="s">
        <v>3088</v>
      </c>
      <c r="F155" s="158" t="str">
        <f t="shared" si="2"/>
        <v>01清水町役場職員組合</v>
      </c>
      <c r="G155" s="158" t="s">
        <v>3089</v>
      </c>
      <c r="H155">
        <v>4</v>
      </c>
    </row>
    <row r="156" spans="3:8">
      <c r="C156" s="158" t="s">
        <v>1576</v>
      </c>
      <c r="D156" s="158" t="s">
        <v>3090</v>
      </c>
      <c r="E156" t="s">
        <v>3091</v>
      </c>
      <c r="F156" s="158" t="str">
        <f t="shared" si="2"/>
        <v>01共和町職員組合</v>
      </c>
      <c r="G156" s="158" t="s">
        <v>3092</v>
      </c>
      <c r="H156">
        <v>4</v>
      </c>
    </row>
    <row r="157" spans="3:8">
      <c r="C157" s="158" t="s">
        <v>1576</v>
      </c>
      <c r="D157" s="158" t="s">
        <v>3093</v>
      </c>
      <c r="E157" t="s">
        <v>3094</v>
      </c>
      <c r="F157" s="158" t="str">
        <f t="shared" si="2"/>
        <v>01当麻町役場職員組合</v>
      </c>
      <c r="G157" s="158" t="s">
        <v>3095</v>
      </c>
      <c r="H157">
        <v>4</v>
      </c>
    </row>
    <row r="158" spans="3:8">
      <c r="C158" s="158" t="s">
        <v>1576</v>
      </c>
      <c r="D158" s="158" t="s">
        <v>3096</v>
      </c>
      <c r="E158" t="s">
        <v>3097</v>
      </c>
      <c r="F158" s="158" t="str">
        <f t="shared" si="2"/>
        <v>01天塩町職員組合</v>
      </c>
      <c r="G158" s="158" t="s">
        <v>3098</v>
      </c>
      <c r="H158">
        <v>4</v>
      </c>
    </row>
    <row r="159" spans="3:8">
      <c r="C159" s="158" t="s">
        <v>1576</v>
      </c>
      <c r="D159" s="158" t="s">
        <v>3099</v>
      </c>
      <c r="E159" t="s">
        <v>3100</v>
      </c>
      <c r="F159" s="158" t="str">
        <f t="shared" si="2"/>
        <v>01赤井川村役場職員組合</v>
      </c>
      <c r="G159" s="158" t="s">
        <v>3101</v>
      </c>
      <c r="H159">
        <v>4</v>
      </c>
    </row>
    <row r="160" spans="3:8">
      <c r="C160" s="158" t="s">
        <v>1576</v>
      </c>
      <c r="D160" s="158" t="s">
        <v>3102</v>
      </c>
      <c r="E160" t="s">
        <v>3103</v>
      </c>
      <c r="F160" s="158" t="str">
        <f t="shared" si="2"/>
        <v>01古平町職員組合</v>
      </c>
      <c r="G160" s="158" t="s">
        <v>3104</v>
      </c>
      <c r="H160">
        <v>4</v>
      </c>
    </row>
    <row r="161" spans="3:8">
      <c r="C161" s="158" t="s">
        <v>1576</v>
      </c>
      <c r="D161" s="158" t="s">
        <v>3105</v>
      </c>
      <c r="E161" t="s">
        <v>3106</v>
      </c>
      <c r="F161" s="158" t="str">
        <f t="shared" si="2"/>
        <v>01上富良野町職員組合</v>
      </c>
      <c r="G161" s="158" t="s">
        <v>3107</v>
      </c>
      <c r="H161">
        <v>4</v>
      </c>
    </row>
    <row r="162" spans="3:8">
      <c r="C162" s="158" t="s">
        <v>1576</v>
      </c>
      <c r="D162" s="158" t="s">
        <v>3108</v>
      </c>
      <c r="E162" t="s">
        <v>3109</v>
      </c>
      <c r="F162" s="158" t="str">
        <f t="shared" si="2"/>
        <v>01芽室町職員組合</v>
      </c>
      <c r="G162" s="158" t="s">
        <v>3110</v>
      </c>
      <c r="H162">
        <v>4</v>
      </c>
    </row>
    <row r="163" spans="3:8">
      <c r="C163" s="158" t="s">
        <v>1576</v>
      </c>
      <c r="D163" s="158" t="s">
        <v>3111</v>
      </c>
      <c r="E163" t="s">
        <v>3112</v>
      </c>
      <c r="F163" s="158" t="str">
        <f t="shared" si="2"/>
        <v>01泊村職員労働組合</v>
      </c>
      <c r="G163" s="158" t="s">
        <v>3113</v>
      </c>
      <c r="H163">
        <v>4</v>
      </c>
    </row>
    <row r="164" spans="3:8">
      <c r="C164" s="158" t="s">
        <v>1576</v>
      </c>
      <c r="D164" s="158" t="s">
        <v>3114</v>
      </c>
      <c r="E164" t="s">
        <v>3115</v>
      </c>
      <c r="F164" s="158" t="str">
        <f t="shared" si="2"/>
        <v>01白老町職員労働組合</v>
      </c>
      <c r="G164" s="158" t="s">
        <v>3116</v>
      </c>
      <c r="H164">
        <v>4</v>
      </c>
    </row>
    <row r="165" spans="3:8">
      <c r="C165" s="158" t="s">
        <v>1576</v>
      </c>
      <c r="D165" s="158" t="s">
        <v>3117</v>
      </c>
      <c r="E165" t="s">
        <v>3118</v>
      </c>
      <c r="F165" s="158" t="str">
        <f t="shared" si="2"/>
        <v>01音更町職員組合</v>
      </c>
      <c r="G165" s="158" t="s">
        <v>3119</v>
      </c>
      <c r="H165">
        <v>4</v>
      </c>
    </row>
    <row r="166" spans="3:8">
      <c r="C166" s="158" t="s">
        <v>1576</v>
      </c>
      <c r="D166" s="158" t="s">
        <v>3120</v>
      </c>
      <c r="E166" t="s">
        <v>3121</v>
      </c>
      <c r="F166" s="158" t="str">
        <f t="shared" si="2"/>
        <v>01雨竜町職員労働組合</v>
      </c>
      <c r="G166" s="158" t="s">
        <v>3122</v>
      </c>
      <c r="H166">
        <v>4</v>
      </c>
    </row>
    <row r="167" spans="3:8">
      <c r="C167" s="158" t="s">
        <v>1576</v>
      </c>
      <c r="D167" s="158" t="s">
        <v>3123</v>
      </c>
      <c r="E167" t="s">
        <v>3124</v>
      </c>
      <c r="F167" s="158" t="str">
        <f t="shared" si="2"/>
        <v>01自治労大樹町職員労働組合連合会</v>
      </c>
      <c r="G167" s="158" t="s">
        <v>3125</v>
      </c>
      <c r="H167">
        <v>4</v>
      </c>
    </row>
    <row r="168" spans="3:8">
      <c r="C168" s="158" t="s">
        <v>1576</v>
      </c>
      <c r="D168" s="158" t="s">
        <v>3126</v>
      </c>
      <c r="E168" t="s">
        <v>3127</v>
      </c>
      <c r="F168" s="158" t="str">
        <f t="shared" si="2"/>
        <v>01北竜町職員労働組合</v>
      </c>
      <c r="G168" s="158" t="s">
        <v>3128</v>
      </c>
      <c r="H168">
        <v>4</v>
      </c>
    </row>
    <row r="169" spans="3:8">
      <c r="C169" s="158" t="s">
        <v>1576</v>
      </c>
      <c r="D169" s="158" t="s">
        <v>3129</v>
      </c>
      <c r="E169" t="s">
        <v>3130</v>
      </c>
      <c r="F169" s="158" t="str">
        <f t="shared" si="2"/>
        <v>01釧路町役場職員組合</v>
      </c>
      <c r="G169" s="158" t="s">
        <v>3131</v>
      </c>
      <c r="H169">
        <v>4</v>
      </c>
    </row>
    <row r="170" spans="3:8">
      <c r="C170" s="158" t="s">
        <v>1576</v>
      </c>
      <c r="D170" s="158" t="s">
        <v>3132</v>
      </c>
      <c r="E170" t="s">
        <v>3133</v>
      </c>
      <c r="F170" s="158" t="str">
        <f t="shared" si="2"/>
        <v>01今金町職員組合</v>
      </c>
      <c r="G170" s="158" t="s">
        <v>3134</v>
      </c>
      <c r="H170">
        <v>4</v>
      </c>
    </row>
    <row r="171" spans="3:8">
      <c r="C171" s="158" t="s">
        <v>1576</v>
      </c>
      <c r="D171" s="158" t="s">
        <v>3135</v>
      </c>
      <c r="E171" t="s">
        <v>3136</v>
      </c>
      <c r="F171" s="158" t="str">
        <f t="shared" si="2"/>
        <v>01積丹町職員労働組合</v>
      </c>
      <c r="G171" s="158" t="s">
        <v>3137</v>
      </c>
      <c r="H171">
        <v>4</v>
      </c>
    </row>
    <row r="172" spans="3:8">
      <c r="C172" s="158" t="s">
        <v>1576</v>
      </c>
      <c r="D172" s="158" t="s">
        <v>3138</v>
      </c>
      <c r="E172" t="s">
        <v>3139</v>
      </c>
      <c r="F172" s="158" t="str">
        <f t="shared" si="2"/>
        <v>01自治労根室市職員労働組合</v>
      </c>
      <c r="G172" s="158" t="s">
        <v>3140</v>
      </c>
      <c r="H172">
        <v>3</v>
      </c>
    </row>
    <row r="173" spans="3:8">
      <c r="C173" s="158" t="s">
        <v>1576</v>
      </c>
      <c r="D173" s="158" t="s">
        <v>3141</v>
      </c>
      <c r="E173" t="s">
        <v>3142</v>
      </c>
      <c r="F173" s="158" t="str">
        <f t="shared" si="2"/>
        <v>01北海道学校事務労働組合</v>
      </c>
      <c r="G173" s="158" t="s">
        <v>3143</v>
      </c>
      <c r="H173">
        <v>1</v>
      </c>
    </row>
    <row r="174" spans="3:8">
      <c r="C174" s="158" t="s">
        <v>1576</v>
      </c>
      <c r="D174" s="158" t="s">
        <v>3144</v>
      </c>
      <c r="E174" t="s">
        <v>3145</v>
      </c>
      <c r="F174" s="158" t="str">
        <f t="shared" si="2"/>
        <v>01北海道企業局労働組合</v>
      </c>
      <c r="G174" s="158" t="s">
        <v>3146</v>
      </c>
      <c r="H174">
        <v>1</v>
      </c>
    </row>
    <row r="175" spans="3:8">
      <c r="C175" s="158" t="s">
        <v>1576</v>
      </c>
      <c r="D175" s="158" t="s">
        <v>3147</v>
      </c>
      <c r="E175" t="s">
        <v>3148</v>
      </c>
      <c r="F175" s="158" t="str">
        <f t="shared" si="2"/>
        <v>01自治労奥尻町職員組合</v>
      </c>
      <c r="G175" s="158" t="s">
        <v>3149</v>
      </c>
      <c r="H175">
        <v>4</v>
      </c>
    </row>
    <row r="176" spans="3:8">
      <c r="C176" s="158" t="s">
        <v>1576</v>
      </c>
      <c r="D176" s="158" t="s">
        <v>3150</v>
      </c>
      <c r="E176" t="s">
        <v>3151</v>
      </c>
      <c r="F176" s="158" t="str">
        <f t="shared" si="2"/>
        <v>01自治労新冠町役場職員組合</v>
      </c>
      <c r="G176" s="158" t="s">
        <v>3152</v>
      </c>
      <c r="H176">
        <v>4</v>
      </c>
    </row>
    <row r="177" spans="3:8">
      <c r="C177" s="158" t="s">
        <v>1576</v>
      </c>
      <c r="D177" s="158" t="s">
        <v>3153</v>
      </c>
      <c r="E177" t="s">
        <v>3154</v>
      </c>
      <c r="F177" s="158" t="str">
        <f t="shared" si="2"/>
        <v>01白糠町役場職員組合</v>
      </c>
      <c r="G177" s="158" t="s">
        <v>3155</v>
      </c>
      <c r="H177">
        <v>4</v>
      </c>
    </row>
    <row r="178" spans="3:8">
      <c r="C178" s="158" t="s">
        <v>1576</v>
      </c>
      <c r="D178" s="158" t="s">
        <v>3156</v>
      </c>
      <c r="E178" t="s">
        <v>3157</v>
      </c>
      <c r="F178" s="158" t="str">
        <f t="shared" ref="F178:F180" si="3">IFERROR(C178&amp;E178,"")</f>
        <v>01厚沢部町職員組合</v>
      </c>
      <c r="G178" s="158" t="s">
        <v>3158</v>
      </c>
      <c r="H178">
        <v>4</v>
      </c>
    </row>
    <row r="179" spans="3:8">
      <c r="C179" s="158" t="s">
        <v>1576</v>
      </c>
      <c r="D179" s="158" t="s">
        <v>3622</v>
      </c>
      <c r="E179" t="s">
        <v>3544</v>
      </c>
      <c r="F179" s="158" t="str">
        <f t="shared" si="3"/>
        <v>01札幌市交通労働組合</v>
      </c>
      <c r="G179" s="158" t="s">
        <v>3628</v>
      </c>
      <c r="H179">
        <v>2</v>
      </c>
    </row>
    <row r="180" spans="3:8">
      <c r="C180" s="158" t="s">
        <v>1576</v>
      </c>
      <c r="D180" s="158" t="s">
        <v>3623</v>
      </c>
      <c r="E180" t="s">
        <v>3545</v>
      </c>
      <c r="F180" s="158" t="str">
        <f t="shared" si="3"/>
        <v>01函館市交通局労働組合</v>
      </c>
      <c r="G180" s="158" t="s">
        <v>3629</v>
      </c>
      <c r="H180">
        <v>3</v>
      </c>
    </row>
    <row r="181" spans="3:8">
      <c r="C181" s="158"/>
      <c r="D181" s="158" t="s">
        <v>3624</v>
      </c>
      <c r="E181" t="s">
        <v>1570</v>
      </c>
      <c r="F181" t="s">
        <v>1570</v>
      </c>
      <c r="G181" s="158" t="s">
        <v>3624</v>
      </c>
      <c r="H181"/>
    </row>
    <row r="182" spans="3:8">
      <c r="C182" s="158" t="s">
        <v>3159</v>
      </c>
      <c r="D182" s="158" t="s">
        <v>1577</v>
      </c>
      <c r="E182" t="s">
        <v>993</v>
      </c>
      <c r="F182" s="158" t="str">
        <f t="shared" ref="F182:F220" si="4">IFERROR(C182&amp;E182,"")</f>
        <v>03青森県職員労働組合</v>
      </c>
      <c r="G182" s="158" t="s">
        <v>994</v>
      </c>
      <c r="H182">
        <v>1</v>
      </c>
    </row>
    <row r="183" spans="3:8">
      <c r="C183" s="158" t="s">
        <v>3159</v>
      </c>
      <c r="D183" s="158" t="s">
        <v>1580</v>
      </c>
      <c r="E183" t="s">
        <v>995</v>
      </c>
      <c r="F183" s="158" t="str">
        <f t="shared" si="4"/>
        <v>03八戸市職員労働組合</v>
      </c>
      <c r="G183" s="158" t="s">
        <v>996</v>
      </c>
      <c r="H183">
        <v>3</v>
      </c>
    </row>
    <row r="184" spans="3:8">
      <c r="C184" s="158" t="s">
        <v>3159</v>
      </c>
      <c r="D184" s="158" t="s">
        <v>1583</v>
      </c>
      <c r="E184" t="s">
        <v>997</v>
      </c>
      <c r="F184" s="158" t="str">
        <f t="shared" si="4"/>
        <v>03弘前市職員労働組合連合会</v>
      </c>
      <c r="G184" s="158" t="s">
        <v>998</v>
      </c>
      <c r="H184">
        <v>3</v>
      </c>
    </row>
    <row r="185" spans="3:8">
      <c r="C185" s="158" t="s">
        <v>3159</v>
      </c>
      <c r="D185" s="158" t="s">
        <v>1586</v>
      </c>
      <c r="E185" t="s">
        <v>999</v>
      </c>
      <c r="F185" s="158" t="str">
        <f t="shared" si="4"/>
        <v>03黒石市職員労働組合</v>
      </c>
      <c r="G185" s="158" t="s">
        <v>1000</v>
      </c>
      <c r="H185">
        <v>3</v>
      </c>
    </row>
    <row r="186" spans="3:8">
      <c r="C186" s="158" t="s">
        <v>3159</v>
      </c>
      <c r="D186" s="158" t="s">
        <v>1589</v>
      </c>
      <c r="E186" t="s">
        <v>1001</v>
      </c>
      <c r="F186" s="158" t="str">
        <f t="shared" si="4"/>
        <v>03十和田市職員労働組合</v>
      </c>
      <c r="G186" s="158" t="s">
        <v>1002</v>
      </c>
      <c r="H186">
        <v>3</v>
      </c>
    </row>
    <row r="187" spans="3:8">
      <c r="C187" s="158" t="s">
        <v>3159</v>
      </c>
      <c r="D187" s="158" t="s">
        <v>1592</v>
      </c>
      <c r="E187" t="s">
        <v>1003</v>
      </c>
      <c r="F187" s="158" t="str">
        <f t="shared" si="4"/>
        <v>03三沢市職員労働組合</v>
      </c>
      <c r="G187" s="158" t="s">
        <v>1004</v>
      </c>
      <c r="H187">
        <v>3</v>
      </c>
    </row>
    <row r="188" spans="3:8">
      <c r="C188" s="158" t="s">
        <v>3159</v>
      </c>
      <c r="D188" s="158" t="s">
        <v>1598</v>
      </c>
      <c r="E188" t="s">
        <v>1005</v>
      </c>
      <c r="F188" s="158" t="str">
        <f t="shared" si="4"/>
        <v>03むつ地区自治団体職員労働組合連合会</v>
      </c>
      <c r="G188" s="158" t="s">
        <v>1006</v>
      </c>
      <c r="H188">
        <v>3</v>
      </c>
    </row>
    <row r="189" spans="3:8">
      <c r="C189" s="158" t="s">
        <v>3159</v>
      </c>
      <c r="D189" s="158" t="s">
        <v>1601</v>
      </c>
      <c r="E189" t="s">
        <v>1007</v>
      </c>
      <c r="F189" s="158" t="str">
        <f t="shared" si="4"/>
        <v>03今別町職員組合</v>
      </c>
      <c r="G189" s="158" t="s">
        <v>1008</v>
      </c>
      <c r="H189">
        <v>4</v>
      </c>
    </row>
    <row r="190" spans="3:8">
      <c r="C190" s="158" t="s">
        <v>3159</v>
      </c>
      <c r="D190" s="158" t="s">
        <v>1604</v>
      </c>
      <c r="E190" t="s">
        <v>1009</v>
      </c>
      <c r="F190" s="158" t="str">
        <f t="shared" si="4"/>
        <v>03つがる市職員労働組合</v>
      </c>
      <c r="G190" s="158" t="s">
        <v>1010</v>
      </c>
      <c r="H190">
        <v>3</v>
      </c>
    </row>
    <row r="191" spans="3:8">
      <c r="C191" s="158" t="s">
        <v>3159</v>
      </c>
      <c r="D191" s="158" t="s">
        <v>1607</v>
      </c>
      <c r="E191" t="s">
        <v>1011</v>
      </c>
      <c r="F191" s="158" t="str">
        <f t="shared" si="4"/>
        <v>03五所川原市職員組合</v>
      </c>
      <c r="G191" s="158" t="s">
        <v>1012</v>
      </c>
      <c r="H191">
        <v>3</v>
      </c>
    </row>
    <row r="192" spans="3:8">
      <c r="C192" s="158" t="s">
        <v>3159</v>
      </c>
      <c r="D192" s="158" t="s">
        <v>1610</v>
      </c>
      <c r="E192" t="s">
        <v>1013</v>
      </c>
      <c r="F192" s="158" t="str">
        <f t="shared" si="4"/>
        <v>03七戸町職員組合</v>
      </c>
      <c r="G192" s="158" t="s">
        <v>1014</v>
      </c>
      <c r="H192">
        <v>4</v>
      </c>
    </row>
    <row r="193" spans="3:8">
      <c r="C193" s="158" t="s">
        <v>3159</v>
      </c>
      <c r="D193" s="158" t="s">
        <v>1613</v>
      </c>
      <c r="E193" t="s">
        <v>1015</v>
      </c>
      <c r="F193" s="158" t="str">
        <f t="shared" si="4"/>
        <v>03平川市職員労働組合</v>
      </c>
      <c r="G193" s="158" t="s">
        <v>1016</v>
      </c>
      <c r="H193">
        <v>3</v>
      </c>
    </row>
    <row r="194" spans="3:8">
      <c r="C194" s="158" t="s">
        <v>3159</v>
      </c>
      <c r="D194" s="158" t="s">
        <v>1616</v>
      </c>
      <c r="E194" t="s">
        <v>3546</v>
      </c>
      <c r="F194" s="158" t="str">
        <f t="shared" si="4"/>
        <v>03平内町職員労働組合</v>
      </c>
      <c r="G194" s="158" t="s">
        <v>1017</v>
      </c>
      <c r="H194">
        <v>4</v>
      </c>
    </row>
    <row r="195" spans="3:8">
      <c r="C195" s="158" t="s">
        <v>3159</v>
      </c>
      <c r="D195" s="158" t="s">
        <v>1625</v>
      </c>
      <c r="E195" t="s">
        <v>1018</v>
      </c>
      <c r="F195" s="158" t="str">
        <f t="shared" si="4"/>
        <v>03蓬田村職員組合</v>
      </c>
      <c r="G195" s="158" t="s">
        <v>1019</v>
      </c>
      <c r="H195">
        <v>4</v>
      </c>
    </row>
    <row r="196" spans="3:8">
      <c r="C196" s="158" t="s">
        <v>3159</v>
      </c>
      <c r="D196" s="158" t="s">
        <v>1628</v>
      </c>
      <c r="E196" t="s">
        <v>1020</v>
      </c>
      <c r="F196" s="158" t="str">
        <f t="shared" si="4"/>
        <v>03藤崎町職員組合</v>
      </c>
      <c r="G196" s="158" t="s">
        <v>1021</v>
      </c>
      <c r="H196">
        <v>4</v>
      </c>
    </row>
    <row r="197" spans="3:8">
      <c r="C197" s="158" t="s">
        <v>3159</v>
      </c>
      <c r="D197" s="158" t="s">
        <v>1635</v>
      </c>
      <c r="E197" t="s">
        <v>1022</v>
      </c>
      <c r="F197" s="158" t="str">
        <f t="shared" si="4"/>
        <v>03六戸町職員組合</v>
      </c>
      <c r="G197" s="158" t="s">
        <v>1023</v>
      </c>
      <c r="H197">
        <v>4</v>
      </c>
    </row>
    <row r="198" spans="3:8">
      <c r="C198" s="158" t="s">
        <v>3159</v>
      </c>
      <c r="D198" s="158" t="s">
        <v>1641</v>
      </c>
      <c r="E198" t="s">
        <v>1024</v>
      </c>
      <c r="F198" s="158" t="str">
        <f t="shared" si="4"/>
        <v>03青森市役所職員労働組合</v>
      </c>
      <c r="G198" s="158" t="s">
        <v>1025</v>
      </c>
      <c r="H198">
        <v>2</v>
      </c>
    </row>
    <row r="199" spans="3:8">
      <c r="C199" s="158" t="s">
        <v>3159</v>
      </c>
      <c r="D199" s="158" t="s">
        <v>1643</v>
      </c>
      <c r="E199" t="s">
        <v>1026</v>
      </c>
      <c r="F199" s="158" t="str">
        <f t="shared" si="4"/>
        <v>03おいらせ町職員組合</v>
      </c>
      <c r="G199" s="158" t="s">
        <v>1027</v>
      </c>
      <c r="H199">
        <v>4</v>
      </c>
    </row>
    <row r="200" spans="3:8">
      <c r="C200" s="158" t="s">
        <v>3159</v>
      </c>
      <c r="D200" s="158" t="s">
        <v>1649</v>
      </c>
      <c r="E200" t="s">
        <v>1028</v>
      </c>
      <c r="F200" s="158" t="str">
        <f t="shared" si="4"/>
        <v>03鯵ケ沢町職員労働組合</v>
      </c>
      <c r="G200" s="158" t="s">
        <v>1029</v>
      </c>
      <c r="H200">
        <v>4</v>
      </c>
    </row>
    <row r="201" spans="3:8">
      <c r="C201" s="158" t="s">
        <v>3159</v>
      </c>
      <c r="D201" s="158" t="s">
        <v>1664</v>
      </c>
      <c r="E201" t="s">
        <v>1030</v>
      </c>
      <c r="F201" s="158" t="str">
        <f t="shared" si="4"/>
        <v>03鶴田町職員労働組合</v>
      </c>
      <c r="G201" s="158" t="s">
        <v>1031</v>
      </c>
      <c r="H201">
        <v>4</v>
      </c>
    </row>
    <row r="202" spans="3:8">
      <c r="C202" s="158" t="s">
        <v>3159</v>
      </c>
      <c r="D202" s="158" t="s">
        <v>1668</v>
      </c>
      <c r="E202" t="s">
        <v>1032</v>
      </c>
      <c r="F202" s="158" t="str">
        <f t="shared" si="4"/>
        <v>03横浜町職員組合</v>
      </c>
      <c r="G202" s="158" t="s">
        <v>1033</v>
      </c>
      <c r="H202">
        <v>4</v>
      </c>
    </row>
    <row r="203" spans="3:8">
      <c r="C203" s="158" t="s">
        <v>3159</v>
      </c>
      <c r="D203" s="158" t="s">
        <v>1672</v>
      </c>
      <c r="E203" t="s">
        <v>1034</v>
      </c>
      <c r="F203" s="158" t="str">
        <f t="shared" si="4"/>
        <v>03深浦町職員組合</v>
      </c>
      <c r="G203" s="158" t="s">
        <v>1035</v>
      </c>
      <c r="H203">
        <v>4</v>
      </c>
    </row>
    <row r="204" spans="3:8">
      <c r="C204" s="158" t="s">
        <v>3159</v>
      </c>
      <c r="D204" s="158" t="s">
        <v>1675</v>
      </c>
      <c r="E204" t="s">
        <v>1036</v>
      </c>
      <c r="F204" s="158" t="str">
        <f t="shared" si="4"/>
        <v>03中泊町職員労働組合</v>
      </c>
      <c r="G204" s="158" t="s">
        <v>1037</v>
      </c>
      <c r="H204">
        <v>4</v>
      </c>
    </row>
    <row r="205" spans="3:8">
      <c r="C205" s="158" t="s">
        <v>3159</v>
      </c>
      <c r="D205" s="158" t="s">
        <v>1678</v>
      </c>
      <c r="E205" t="s">
        <v>1038</v>
      </c>
      <c r="F205" s="158" t="str">
        <f t="shared" si="4"/>
        <v>03田舎館村職員組合</v>
      </c>
      <c r="G205" s="158" t="s">
        <v>1039</v>
      </c>
      <c r="H205">
        <v>4</v>
      </c>
    </row>
    <row r="206" spans="3:8">
      <c r="C206" s="158" t="s">
        <v>3159</v>
      </c>
      <c r="D206" s="158" t="s">
        <v>1681</v>
      </c>
      <c r="E206" t="s">
        <v>1040</v>
      </c>
      <c r="F206" s="158" t="str">
        <f t="shared" si="4"/>
        <v>03自治労東北町職員組合</v>
      </c>
      <c r="G206" s="158" t="s">
        <v>1041</v>
      </c>
      <c r="H206">
        <v>4</v>
      </c>
    </row>
    <row r="207" spans="3:8">
      <c r="C207" s="158" t="s">
        <v>3159</v>
      </c>
      <c r="D207" s="158" t="s">
        <v>1699</v>
      </c>
      <c r="E207" t="s">
        <v>1042</v>
      </c>
      <c r="F207" s="158" t="str">
        <f t="shared" si="4"/>
        <v>03西目屋村職員組合</v>
      </c>
      <c r="G207" s="158" t="s">
        <v>1043</v>
      </c>
      <c r="H207">
        <v>4</v>
      </c>
    </row>
    <row r="208" spans="3:8">
      <c r="C208" s="158" t="s">
        <v>3159</v>
      </c>
      <c r="D208" s="158" t="s">
        <v>1702</v>
      </c>
      <c r="E208" t="s">
        <v>1044</v>
      </c>
      <c r="F208" s="158" t="str">
        <f t="shared" si="4"/>
        <v>03大間町職員労働組合</v>
      </c>
      <c r="G208" s="158" t="s">
        <v>1045</v>
      </c>
      <c r="H208">
        <v>4</v>
      </c>
    </row>
    <row r="209" spans="3:8">
      <c r="C209" s="158" t="s">
        <v>3159</v>
      </c>
      <c r="D209" s="158" t="s">
        <v>1717</v>
      </c>
      <c r="E209" t="s">
        <v>1046</v>
      </c>
      <c r="F209" s="158" t="str">
        <f t="shared" si="4"/>
        <v>03板柳町職員組合</v>
      </c>
      <c r="G209" s="158" t="s">
        <v>1047</v>
      </c>
      <c r="H209">
        <v>4</v>
      </c>
    </row>
    <row r="210" spans="3:8">
      <c r="C210" s="158" t="s">
        <v>3159</v>
      </c>
      <c r="D210" s="158" t="s">
        <v>1732</v>
      </c>
      <c r="E210" t="s">
        <v>1048</v>
      </c>
      <c r="F210" s="158" t="str">
        <f t="shared" si="4"/>
        <v>03野辺地町職員組合</v>
      </c>
      <c r="G210" s="158" t="s">
        <v>1049</v>
      </c>
      <c r="H210">
        <v>4</v>
      </c>
    </row>
    <row r="211" spans="3:8">
      <c r="C211" s="158" t="s">
        <v>3159</v>
      </c>
      <c r="D211" s="158" t="s">
        <v>1050</v>
      </c>
      <c r="E211" t="s">
        <v>1051</v>
      </c>
      <c r="F211" s="158" t="str">
        <f t="shared" si="4"/>
        <v>03外ヶ浜町職員労働組合</v>
      </c>
      <c r="G211" s="158" t="s">
        <v>1052</v>
      </c>
      <c r="H211">
        <v>4</v>
      </c>
    </row>
    <row r="212" spans="3:8">
      <c r="C212" s="158" t="s">
        <v>3159</v>
      </c>
      <c r="D212" s="158" t="s">
        <v>1735</v>
      </c>
      <c r="E212" t="s">
        <v>1053</v>
      </c>
      <c r="F212" s="158" t="str">
        <f t="shared" si="4"/>
        <v>03風間浦村職員組合</v>
      </c>
      <c r="G212" s="158" t="s">
        <v>1054</v>
      </c>
      <c r="H212">
        <v>4</v>
      </c>
    </row>
    <row r="213" spans="3:8">
      <c r="C213" s="158" t="s">
        <v>3159</v>
      </c>
      <c r="D213" s="158" t="s">
        <v>1741</v>
      </c>
      <c r="E213" t="s">
        <v>1055</v>
      </c>
      <c r="F213" s="158" t="str">
        <f t="shared" si="4"/>
        <v>03田子町職員組合</v>
      </c>
      <c r="G213" s="158" t="s">
        <v>1056</v>
      </c>
      <c r="H213">
        <v>4</v>
      </c>
    </row>
    <row r="214" spans="3:8">
      <c r="C214" s="158" t="s">
        <v>3159</v>
      </c>
      <c r="D214" s="158" t="s">
        <v>1744</v>
      </c>
      <c r="E214" t="s">
        <v>1057</v>
      </c>
      <c r="F214" s="158" t="str">
        <f t="shared" si="4"/>
        <v>03階上町職員組合</v>
      </c>
      <c r="G214" s="158" t="s">
        <v>1058</v>
      </c>
      <c r="H214">
        <v>4</v>
      </c>
    </row>
    <row r="215" spans="3:8">
      <c r="C215" s="158" t="s">
        <v>3159</v>
      </c>
      <c r="D215" s="158" t="s">
        <v>1752</v>
      </c>
      <c r="E215" t="s">
        <v>1059</v>
      </c>
      <c r="F215" s="158" t="str">
        <f t="shared" si="4"/>
        <v>03三戸町職員組合</v>
      </c>
      <c r="G215" s="158" t="s">
        <v>1060</v>
      </c>
      <c r="H215">
        <v>4</v>
      </c>
    </row>
    <row r="216" spans="3:8">
      <c r="C216" s="158" t="s">
        <v>3159</v>
      </c>
      <c r="D216" s="158" t="s">
        <v>1772</v>
      </c>
      <c r="E216" t="s">
        <v>1061</v>
      </c>
      <c r="F216" s="158" t="str">
        <f t="shared" si="4"/>
        <v>03大鰐町職員組合</v>
      </c>
      <c r="G216" s="158" t="s">
        <v>1062</v>
      </c>
      <c r="H216">
        <v>4</v>
      </c>
    </row>
    <row r="217" spans="3:8">
      <c r="C217" s="158" t="s">
        <v>3159</v>
      </c>
      <c r="D217" s="158" t="s">
        <v>1775</v>
      </c>
      <c r="E217" t="s">
        <v>1063</v>
      </c>
      <c r="F217" s="158" t="str">
        <f t="shared" si="4"/>
        <v>03南部町職員組合</v>
      </c>
      <c r="G217" s="158" t="s">
        <v>1064</v>
      </c>
      <c r="H217">
        <v>4</v>
      </c>
    </row>
    <row r="218" spans="3:8">
      <c r="C218" s="158" t="s">
        <v>3159</v>
      </c>
      <c r="D218" s="158" t="s">
        <v>1787</v>
      </c>
      <c r="E218" t="s">
        <v>1065</v>
      </c>
      <c r="F218" s="158" t="str">
        <f t="shared" si="4"/>
        <v>03東通村職員組合</v>
      </c>
      <c r="G218" s="158" t="s">
        <v>1066</v>
      </c>
      <c r="H218">
        <v>4</v>
      </c>
    </row>
    <row r="219" spans="3:8">
      <c r="C219" s="158" t="s">
        <v>3159</v>
      </c>
      <c r="D219" s="158" t="s">
        <v>1790</v>
      </c>
      <c r="E219" t="s">
        <v>3547</v>
      </c>
      <c r="F219" s="158" t="str">
        <f t="shared" si="4"/>
        <v>03青森交通労働組合</v>
      </c>
      <c r="G219" s="158" t="s">
        <v>3630</v>
      </c>
      <c r="H219">
        <v>2</v>
      </c>
    </row>
    <row r="220" spans="3:8">
      <c r="C220" s="158" t="s">
        <v>3159</v>
      </c>
      <c r="D220" s="158" t="s">
        <v>2179</v>
      </c>
      <c r="E220" t="s">
        <v>3548</v>
      </c>
      <c r="F220" s="158" t="str">
        <f t="shared" si="4"/>
        <v>03八戸交通労働組合</v>
      </c>
      <c r="G220" s="158" t="s">
        <v>3631</v>
      </c>
      <c r="H220">
        <v>3</v>
      </c>
    </row>
    <row r="221" spans="3:8">
      <c r="C221" s="158"/>
      <c r="D221" s="158" t="s">
        <v>3624</v>
      </c>
      <c r="E221" t="s">
        <v>1570</v>
      </c>
      <c r="F221" t="s">
        <v>1570</v>
      </c>
      <c r="G221" s="158" t="s">
        <v>3624</v>
      </c>
      <c r="H221"/>
    </row>
    <row r="222" spans="3:8">
      <c r="C222" s="158" t="s">
        <v>1067</v>
      </c>
      <c r="D222" s="158" t="s">
        <v>1577</v>
      </c>
      <c r="E222" t="s">
        <v>1068</v>
      </c>
      <c r="F222" s="158" t="str">
        <f t="shared" ref="F222:F236" si="5">IFERROR(C222&amp;E222,"")</f>
        <v>04岩手県職員労働組合</v>
      </c>
      <c r="G222" s="158" t="s">
        <v>1069</v>
      </c>
      <c r="H222">
        <v>1</v>
      </c>
    </row>
    <row r="223" spans="3:8">
      <c r="C223" s="158" t="s">
        <v>1067</v>
      </c>
      <c r="D223" s="158" t="s">
        <v>1583</v>
      </c>
      <c r="E223" t="s">
        <v>1070</v>
      </c>
      <c r="F223" s="158" t="str">
        <f t="shared" si="5"/>
        <v>04花巻市職員労働組合</v>
      </c>
      <c r="G223" s="158" t="s">
        <v>1071</v>
      </c>
      <c r="H223">
        <v>3</v>
      </c>
    </row>
    <row r="224" spans="3:8">
      <c r="C224" s="158" t="s">
        <v>1067</v>
      </c>
      <c r="D224" s="158" t="s">
        <v>1598</v>
      </c>
      <c r="E224" t="s">
        <v>1072</v>
      </c>
      <c r="F224" s="158" t="str">
        <f t="shared" si="5"/>
        <v>04宮古市職員労働組合</v>
      </c>
      <c r="G224" s="158" t="s">
        <v>1073</v>
      </c>
      <c r="H224">
        <v>3</v>
      </c>
    </row>
    <row r="225" spans="3:8">
      <c r="C225" s="158" t="s">
        <v>1067</v>
      </c>
      <c r="D225" s="158" t="s">
        <v>1601</v>
      </c>
      <c r="E225" t="s">
        <v>1074</v>
      </c>
      <c r="F225" s="158" t="str">
        <f t="shared" si="5"/>
        <v>04遠野市職員労働組合</v>
      </c>
      <c r="G225" s="158" t="s">
        <v>1075</v>
      </c>
      <c r="H225">
        <v>3</v>
      </c>
    </row>
    <row r="226" spans="3:8">
      <c r="C226" s="158" t="s">
        <v>1067</v>
      </c>
      <c r="D226" s="158" t="s">
        <v>1607</v>
      </c>
      <c r="E226" t="s">
        <v>1076</v>
      </c>
      <c r="F226" s="158" t="str">
        <f t="shared" si="5"/>
        <v>04北上市職員労働組合</v>
      </c>
      <c r="G226" s="158" t="s">
        <v>1077</v>
      </c>
      <c r="H226">
        <v>3</v>
      </c>
    </row>
    <row r="227" spans="3:8">
      <c r="C227" s="158" t="s">
        <v>1067</v>
      </c>
      <c r="D227" s="158" t="s">
        <v>1613</v>
      </c>
      <c r="E227" t="s">
        <v>1078</v>
      </c>
      <c r="F227" s="158" t="str">
        <f t="shared" si="5"/>
        <v>04自治労奥州市職員労働組合</v>
      </c>
      <c r="G227" s="158" t="s">
        <v>1079</v>
      </c>
      <c r="H227">
        <v>3</v>
      </c>
    </row>
    <row r="228" spans="3:8">
      <c r="C228" s="158" t="s">
        <v>1067</v>
      </c>
      <c r="D228" s="158" t="s">
        <v>1632</v>
      </c>
      <c r="E228" t="s">
        <v>1080</v>
      </c>
      <c r="F228" s="158" t="str">
        <f t="shared" si="5"/>
        <v>04住田町職員組合</v>
      </c>
      <c r="G228" s="158" t="s">
        <v>1081</v>
      </c>
      <c r="H228">
        <v>4</v>
      </c>
    </row>
    <row r="229" spans="3:8">
      <c r="C229" s="158" t="s">
        <v>1067</v>
      </c>
      <c r="D229" s="158" t="s">
        <v>1635</v>
      </c>
      <c r="E229" t="s">
        <v>1082</v>
      </c>
      <c r="F229" s="158" t="str">
        <f t="shared" si="5"/>
        <v>04二戸市職員労働組合</v>
      </c>
      <c r="G229" s="158" t="s">
        <v>1083</v>
      </c>
      <c r="H229">
        <v>3</v>
      </c>
    </row>
    <row r="230" spans="3:8">
      <c r="C230" s="158" t="s">
        <v>1067</v>
      </c>
      <c r="D230" s="158" t="s">
        <v>1649</v>
      </c>
      <c r="E230" t="s">
        <v>1084</v>
      </c>
      <c r="F230" s="158" t="str">
        <f t="shared" si="5"/>
        <v>04自治労八幡平市職員労働組合</v>
      </c>
      <c r="G230" s="158" t="s">
        <v>1085</v>
      </c>
      <c r="H230">
        <v>3</v>
      </c>
    </row>
    <row r="231" spans="3:8">
      <c r="C231" s="158" t="s">
        <v>1067</v>
      </c>
      <c r="D231" s="158" t="s">
        <v>1655</v>
      </c>
      <c r="E231" t="s">
        <v>1086</v>
      </c>
      <c r="F231" s="158" t="str">
        <f t="shared" si="5"/>
        <v>04一戸町職員組合</v>
      </c>
      <c r="G231" s="158" t="s">
        <v>1087</v>
      </c>
      <c r="H231">
        <v>4</v>
      </c>
    </row>
    <row r="232" spans="3:8">
      <c r="C232" s="158" t="s">
        <v>1067</v>
      </c>
      <c r="D232" s="158" t="s">
        <v>1658</v>
      </c>
      <c r="E232" t="s">
        <v>1088</v>
      </c>
      <c r="F232" s="158" t="str">
        <f t="shared" si="5"/>
        <v>04雫石町職員組合</v>
      </c>
      <c r="G232" s="158" t="s">
        <v>1089</v>
      </c>
      <c r="H232">
        <v>4</v>
      </c>
    </row>
    <row r="233" spans="3:8">
      <c r="C233" s="158" t="s">
        <v>1067</v>
      </c>
      <c r="D233" s="158" t="s">
        <v>1668</v>
      </c>
      <c r="E233" t="s">
        <v>3549</v>
      </c>
      <c r="F233" s="158" t="str">
        <f t="shared" si="5"/>
        <v>04自治労西和賀町職員労働組合</v>
      </c>
      <c r="G233" s="158" t="s">
        <v>1090</v>
      </c>
      <c r="H233">
        <v>4</v>
      </c>
    </row>
    <row r="234" spans="3:8">
      <c r="C234" s="158" t="s">
        <v>1067</v>
      </c>
      <c r="D234" s="158" t="s">
        <v>1091</v>
      </c>
      <c r="E234" t="s">
        <v>1092</v>
      </c>
      <c r="F234" s="158" t="str">
        <f t="shared" si="5"/>
        <v>04金ヶ崎町職員労働組合</v>
      </c>
      <c r="G234" s="158" t="s">
        <v>1093</v>
      </c>
      <c r="H234">
        <v>4</v>
      </c>
    </row>
    <row r="235" spans="3:8">
      <c r="C235" s="158" t="s">
        <v>1067</v>
      </c>
      <c r="D235" s="158" t="s">
        <v>1738</v>
      </c>
      <c r="E235" t="s">
        <v>1094</v>
      </c>
      <c r="F235" s="158" t="str">
        <f t="shared" si="5"/>
        <v>04田野畑村職員組合</v>
      </c>
      <c r="G235" s="158" t="s">
        <v>1095</v>
      </c>
      <c r="H235">
        <v>4</v>
      </c>
    </row>
    <row r="236" spans="3:8">
      <c r="C236" s="158" t="s">
        <v>1067</v>
      </c>
      <c r="D236" s="158" t="s">
        <v>1778</v>
      </c>
      <c r="E236" t="s">
        <v>1096</v>
      </c>
      <c r="F236" s="158" t="str">
        <f t="shared" si="5"/>
        <v>04岩手県立学校事務職員組合</v>
      </c>
      <c r="G236" s="158" t="s">
        <v>1097</v>
      </c>
      <c r="H236">
        <v>1</v>
      </c>
    </row>
    <row r="237" spans="3:8">
      <c r="C237" s="158" t="s">
        <v>3624</v>
      </c>
      <c r="D237" s="158" t="s">
        <v>3624</v>
      </c>
      <c r="E237" t="s">
        <v>1570</v>
      </c>
      <c r="F237" t="s">
        <v>1570</v>
      </c>
      <c r="G237" s="158" t="s">
        <v>3624</v>
      </c>
      <c r="H237"/>
    </row>
    <row r="238" spans="3:8">
      <c r="C238" s="158" t="s">
        <v>1098</v>
      </c>
      <c r="D238" s="158" t="s">
        <v>1577</v>
      </c>
      <c r="E238" t="s">
        <v>1099</v>
      </c>
      <c r="F238" s="158" t="str">
        <f t="shared" ref="F238:F256" si="6">IFERROR(C238&amp;E238,"")</f>
        <v>05宮城県職員組合</v>
      </c>
      <c r="G238" s="158" t="s">
        <v>1100</v>
      </c>
      <c r="H238">
        <v>1</v>
      </c>
    </row>
    <row r="239" spans="3:8">
      <c r="C239" s="158" t="s">
        <v>1098</v>
      </c>
      <c r="D239" s="158" t="s">
        <v>1580</v>
      </c>
      <c r="E239" t="s">
        <v>1101</v>
      </c>
      <c r="F239" s="158" t="str">
        <f t="shared" si="6"/>
        <v>05仙台市職員労働組合</v>
      </c>
      <c r="G239" s="158" t="s">
        <v>1102</v>
      </c>
      <c r="H239">
        <v>2</v>
      </c>
    </row>
    <row r="240" spans="3:8">
      <c r="C240" s="158" t="s">
        <v>1098</v>
      </c>
      <c r="D240" s="158" t="s">
        <v>1583</v>
      </c>
      <c r="E240" t="s">
        <v>1103</v>
      </c>
      <c r="F240" s="158" t="str">
        <f t="shared" si="6"/>
        <v>05気仙沼市職員労働組合</v>
      </c>
      <c r="G240" s="158" t="s">
        <v>1104</v>
      </c>
      <c r="H240">
        <v>3</v>
      </c>
    </row>
    <row r="241" spans="3:8">
      <c r="C241" s="158" t="s">
        <v>1098</v>
      </c>
      <c r="D241" s="158" t="s">
        <v>1586</v>
      </c>
      <c r="E241" t="s">
        <v>1105</v>
      </c>
      <c r="F241" s="158" t="str">
        <f t="shared" si="6"/>
        <v>05石巻市職員労働組合</v>
      </c>
      <c r="G241" s="158" t="s">
        <v>1106</v>
      </c>
      <c r="H241">
        <v>3</v>
      </c>
    </row>
    <row r="242" spans="3:8">
      <c r="C242" s="158" t="s">
        <v>1098</v>
      </c>
      <c r="D242" s="158" t="s">
        <v>1589</v>
      </c>
      <c r="E242" t="s">
        <v>1107</v>
      </c>
      <c r="F242" s="158" t="str">
        <f t="shared" si="6"/>
        <v>05塩釜市職員労働組合</v>
      </c>
      <c r="G242" s="158" t="s">
        <v>1108</v>
      </c>
      <c r="H242">
        <v>3</v>
      </c>
    </row>
    <row r="243" spans="3:8">
      <c r="C243" s="158" t="s">
        <v>1098</v>
      </c>
      <c r="D243" s="158" t="s">
        <v>1592</v>
      </c>
      <c r="E243" t="s">
        <v>1109</v>
      </c>
      <c r="F243" s="158" t="str">
        <f t="shared" si="6"/>
        <v>05白石市職員組合</v>
      </c>
      <c r="G243" s="158" t="s">
        <v>1110</v>
      </c>
      <c r="H243">
        <v>3</v>
      </c>
    </row>
    <row r="244" spans="3:8">
      <c r="C244" s="158" t="s">
        <v>1098</v>
      </c>
      <c r="D244" s="158" t="s">
        <v>1595</v>
      </c>
      <c r="E244" t="s">
        <v>1111</v>
      </c>
      <c r="F244" s="158" t="str">
        <f t="shared" si="6"/>
        <v>05美里町職員組合</v>
      </c>
      <c r="G244" s="158" t="s">
        <v>1112</v>
      </c>
      <c r="H244">
        <v>4</v>
      </c>
    </row>
    <row r="245" spans="3:8">
      <c r="C245" s="158" t="s">
        <v>1098</v>
      </c>
      <c r="D245" s="158" t="s">
        <v>1601</v>
      </c>
      <c r="E245" t="s">
        <v>1113</v>
      </c>
      <c r="F245" s="158" t="str">
        <f t="shared" si="6"/>
        <v>05大河原町職員組合</v>
      </c>
      <c r="G245" s="158" t="s">
        <v>1114</v>
      </c>
      <c r="H245">
        <v>4</v>
      </c>
    </row>
    <row r="246" spans="3:8">
      <c r="C246" s="158" t="s">
        <v>1098</v>
      </c>
      <c r="D246" s="158" t="s">
        <v>1604</v>
      </c>
      <c r="E246" t="s">
        <v>1115</v>
      </c>
      <c r="F246" s="158" t="str">
        <f t="shared" si="6"/>
        <v>05南三陸町職員組合</v>
      </c>
      <c r="G246" s="158" t="s">
        <v>1116</v>
      </c>
      <c r="H246">
        <v>4</v>
      </c>
    </row>
    <row r="247" spans="3:8">
      <c r="C247" s="158" t="s">
        <v>1098</v>
      </c>
      <c r="D247" s="158" t="s">
        <v>1607</v>
      </c>
      <c r="E247" t="s">
        <v>1117</v>
      </c>
      <c r="F247" s="158" t="str">
        <f t="shared" si="6"/>
        <v>05岩沼市職員労働組合</v>
      </c>
      <c r="G247" s="158" t="s">
        <v>1118</v>
      </c>
      <c r="H247">
        <v>3</v>
      </c>
    </row>
    <row r="248" spans="3:8">
      <c r="C248" s="158" t="s">
        <v>1098</v>
      </c>
      <c r="D248" s="158" t="s">
        <v>1616</v>
      </c>
      <c r="E248" t="s">
        <v>1119</v>
      </c>
      <c r="F248" s="158" t="str">
        <f t="shared" si="6"/>
        <v>05東松島市職員組合</v>
      </c>
      <c r="G248" s="158" t="s">
        <v>1120</v>
      </c>
      <c r="H248">
        <v>3</v>
      </c>
    </row>
    <row r="249" spans="3:8">
      <c r="C249" s="158" t="s">
        <v>1098</v>
      </c>
      <c r="D249" s="158" t="s">
        <v>1121</v>
      </c>
      <c r="E249" t="s">
        <v>1122</v>
      </c>
      <c r="F249" s="158" t="str">
        <f t="shared" si="6"/>
        <v>05川崎町職員労働組合</v>
      </c>
      <c r="G249" s="158" t="s">
        <v>1123</v>
      </c>
      <c r="H249">
        <v>4</v>
      </c>
    </row>
    <row r="250" spans="3:8">
      <c r="C250" s="158" t="s">
        <v>1098</v>
      </c>
      <c r="D250" s="158" t="s">
        <v>1619</v>
      </c>
      <c r="E250" t="s">
        <v>1124</v>
      </c>
      <c r="F250" s="158" t="str">
        <f t="shared" si="6"/>
        <v>05大崎市職員労働組合</v>
      </c>
      <c r="G250" s="158" t="s">
        <v>1125</v>
      </c>
      <c r="H250">
        <v>3</v>
      </c>
    </row>
    <row r="251" spans="3:8">
      <c r="C251" s="158" t="s">
        <v>1098</v>
      </c>
      <c r="D251" s="158" t="s">
        <v>1622</v>
      </c>
      <c r="E251" t="s">
        <v>1126</v>
      </c>
      <c r="F251" s="158" t="str">
        <f t="shared" si="6"/>
        <v>05名取市職員労働組合</v>
      </c>
      <c r="G251" s="158" t="s">
        <v>1127</v>
      </c>
      <c r="H251">
        <v>3</v>
      </c>
    </row>
    <row r="252" spans="3:8">
      <c r="C252" s="158" t="s">
        <v>1098</v>
      </c>
      <c r="D252" s="158" t="s">
        <v>1625</v>
      </c>
      <c r="E252" t="s">
        <v>1128</v>
      </c>
      <c r="F252" s="158" t="str">
        <f t="shared" si="6"/>
        <v>05七ヶ宿町職員組合</v>
      </c>
      <c r="G252" s="158" t="s">
        <v>1129</v>
      </c>
      <c r="H252">
        <v>4</v>
      </c>
    </row>
    <row r="253" spans="3:8">
      <c r="C253" s="158" t="s">
        <v>1098</v>
      </c>
      <c r="D253" s="158" t="s">
        <v>1632</v>
      </c>
      <c r="E253" t="s">
        <v>1130</v>
      </c>
      <c r="F253" s="158" t="str">
        <f t="shared" si="6"/>
        <v>05角田市職員労働組合</v>
      </c>
      <c r="G253" s="158" t="s">
        <v>1131</v>
      </c>
      <c r="H253">
        <v>3</v>
      </c>
    </row>
    <row r="254" spans="3:8">
      <c r="C254" s="158" t="s">
        <v>1098</v>
      </c>
      <c r="D254" s="158" t="s">
        <v>1643</v>
      </c>
      <c r="E254" t="s">
        <v>1132</v>
      </c>
      <c r="F254" s="158" t="str">
        <f t="shared" si="6"/>
        <v>05大郷町職員組合</v>
      </c>
      <c r="G254" s="158" t="s">
        <v>1133</v>
      </c>
      <c r="H254">
        <v>4</v>
      </c>
    </row>
    <row r="255" spans="3:8">
      <c r="C255" s="158" t="s">
        <v>1098</v>
      </c>
      <c r="D255" s="158" t="s">
        <v>1655</v>
      </c>
      <c r="E255" t="s">
        <v>1134</v>
      </c>
      <c r="F255" s="158" t="str">
        <f t="shared" si="6"/>
        <v>05気仙沼市ガス水道労働組合</v>
      </c>
      <c r="G255" s="158" t="s">
        <v>1135</v>
      </c>
      <c r="H255">
        <v>3</v>
      </c>
    </row>
    <row r="256" spans="3:8">
      <c r="C256" s="158" t="s">
        <v>1098</v>
      </c>
      <c r="D256" s="158" t="s">
        <v>1681</v>
      </c>
      <c r="E256" t="s">
        <v>1136</v>
      </c>
      <c r="F256" s="158" t="str">
        <f t="shared" si="6"/>
        <v>05仙台市立学校職員労働組合</v>
      </c>
      <c r="G256" s="158" t="s">
        <v>1137</v>
      </c>
      <c r="H256">
        <v>2</v>
      </c>
    </row>
    <row r="257" spans="3:8">
      <c r="C257" s="158" t="s">
        <v>1098</v>
      </c>
      <c r="D257" s="158" t="s">
        <v>1684</v>
      </c>
      <c r="E257" t="s">
        <v>3550</v>
      </c>
      <c r="F257" s="158" t="str">
        <f t="shared" ref="F257:F262" si="7">IFERROR(C257&amp;E257,"")</f>
        <v>05気仙沼市立病院職員労働組合</v>
      </c>
      <c r="G257" s="158" t="s">
        <v>3632</v>
      </c>
      <c r="H257">
        <v>3</v>
      </c>
    </row>
    <row r="258" spans="3:8">
      <c r="C258" s="158" t="s">
        <v>1098</v>
      </c>
      <c r="D258" s="158" t="s">
        <v>1699</v>
      </c>
      <c r="E258" t="s">
        <v>1138</v>
      </c>
      <c r="F258" s="158" t="str">
        <f t="shared" si="7"/>
        <v>05登米市職員組合</v>
      </c>
      <c r="G258" s="158" t="s">
        <v>1139</v>
      </c>
      <c r="H258">
        <v>3</v>
      </c>
    </row>
    <row r="259" spans="3:8">
      <c r="C259" s="158" t="s">
        <v>1098</v>
      </c>
      <c r="D259" s="158" t="s">
        <v>1708</v>
      </c>
      <c r="E259" t="s">
        <v>1140</v>
      </c>
      <c r="F259" s="158" t="str">
        <f t="shared" si="7"/>
        <v>05栗原市職員労働組合</v>
      </c>
      <c r="G259" s="158" t="s">
        <v>1141</v>
      </c>
      <c r="H259">
        <v>3</v>
      </c>
    </row>
    <row r="260" spans="3:8">
      <c r="C260" s="158" t="s">
        <v>1098</v>
      </c>
      <c r="D260" s="158" t="s">
        <v>1720</v>
      </c>
      <c r="E260" t="s">
        <v>1142</v>
      </c>
      <c r="F260" s="158" t="str">
        <f t="shared" si="7"/>
        <v>05村田町職員組合</v>
      </c>
      <c r="G260" s="158" t="s">
        <v>1143</v>
      </c>
      <c r="H260">
        <v>4</v>
      </c>
    </row>
    <row r="261" spans="3:8">
      <c r="C261" s="158" t="s">
        <v>1098</v>
      </c>
      <c r="D261" s="158" t="s">
        <v>1726</v>
      </c>
      <c r="E261" t="s">
        <v>1144</v>
      </c>
      <c r="F261" s="158" t="str">
        <f t="shared" si="7"/>
        <v>05松島町職員組合</v>
      </c>
      <c r="G261" s="158" t="s">
        <v>1145</v>
      </c>
      <c r="H261">
        <v>4</v>
      </c>
    </row>
    <row r="262" spans="3:8">
      <c r="C262" s="158" t="s">
        <v>1098</v>
      </c>
      <c r="D262" s="158" t="s">
        <v>1735</v>
      </c>
      <c r="E262" t="s">
        <v>1146</v>
      </c>
      <c r="F262" s="158" t="str">
        <f t="shared" si="7"/>
        <v>05仙台市立病院労働組合</v>
      </c>
      <c r="G262" s="158" t="s">
        <v>1147</v>
      </c>
      <c r="H262">
        <v>2</v>
      </c>
    </row>
    <row r="263" spans="3:8">
      <c r="C263" s="158" t="s">
        <v>1098</v>
      </c>
      <c r="D263" s="158" t="s">
        <v>1775</v>
      </c>
      <c r="E263" t="s">
        <v>3551</v>
      </c>
      <c r="F263" s="158" t="str">
        <f t="shared" ref="F263" si="8">IFERROR(C263&amp;E263,"")</f>
        <v>05仙台市交通労働組合</v>
      </c>
      <c r="G263" s="158" t="s">
        <v>3633</v>
      </c>
      <c r="H263">
        <v>2</v>
      </c>
    </row>
    <row r="264" spans="3:8">
      <c r="C264" s="158" t="s">
        <v>3624</v>
      </c>
      <c r="D264" s="158" t="s">
        <v>3624</v>
      </c>
      <c r="E264" t="s">
        <v>1570</v>
      </c>
      <c r="F264" t="s">
        <v>1570</v>
      </c>
      <c r="G264" s="158" t="s">
        <v>3624</v>
      </c>
      <c r="H264"/>
    </row>
    <row r="265" spans="3:8">
      <c r="C265" s="158" t="s">
        <v>1148</v>
      </c>
      <c r="D265" s="158" t="s">
        <v>1577</v>
      </c>
      <c r="E265" t="s">
        <v>1149</v>
      </c>
      <c r="F265" s="158" t="str">
        <f t="shared" ref="F265:F290" si="9">IFERROR(C265&amp;E265,"")</f>
        <v>06秋田県職員連合労働組合</v>
      </c>
      <c r="G265" s="158" t="s">
        <v>1150</v>
      </c>
      <c r="H265">
        <v>1</v>
      </c>
    </row>
    <row r="266" spans="3:8">
      <c r="C266" s="158" t="s">
        <v>1148</v>
      </c>
      <c r="D266" s="158" t="s">
        <v>1580</v>
      </c>
      <c r="E266" t="s">
        <v>1151</v>
      </c>
      <c r="F266" s="158" t="str">
        <f t="shared" si="9"/>
        <v>06秋田県公営企業職員労働組合</v>
      </c>
      <c r="G266" s="158" t="s">
        <v>1152</v>
      </c>
      <c r="H266">
        <v>1</v>
      </c>
    </row>
    <row r="267" spans="3:8">
      <c r="C267" s="158" t="s">
        <v>1148</v>
      </c>
      <c r="D267" s="158" t="s">
        <v>1583</v>
      </c>
      <c r="E267" t="s">
        <v>3552</v>
      </c>
      <c r="F267" s="158" t="str">
        <f t="shared" si="9"/>
        <v>06秋田市職員連合労働組合</v>
      </c>
      <c r="G267" s="158" t="s">
        <v>1885</v>
      </c>
      <c r="H267">
        <v>2</v>
      </c>
    </row>
    <row r="268" spans="3:8">
      <c r="C268" s="158" t="s">
        <v>1148</v>
      </c>
      <c r="D268" s="158" t="s">
        <v>1586</v>
      </c>
      <c r="E268" t="s">
        <v>1886</v>
      </c>
      <c r="F268" s="158" t="str">
        <f t="shared" si="9"/>
        <v>06能代市役所職員労働組合</v>
      </c>
      <c r="G268" s="158" t="s">
        <v>1887</v>
      </c>
      <c r="H268">
        <v>3</v>
      </c>
    </row>
    <row r="269" spans="3:8">
      <c r="C269" s="158" t="s">
        <v>1148</v>
      </c>
      <c r="D269" s="158" t="s">
        <v>1589</v>
      </c>
      <c r="E269" t="s">
        <v>1888</v>
      </c>
      <c r="F269" s="158" t="str">
        <f t="shared" si="9"/>
        <v>06大館市役所職員労働組合</v>
      </c>
      <c r="G269" s="158" t="s">
        <v>1889</v>
      </c>
      <c r="H269">
        <v>3</v>
      </c>
    </row>
    <row r="270" spans="3:8">
      <c r="C270" s="158" t="s">
        <v>1148</v>
      </c>
      <c r="D270" s="158" t="s">
        <v>1592</v>
      </c>
      <c r="E270" t="s">
        <v>1890</v>
      </c>
      <c r="F270" s="158" t="str">
        <f t="shared" si="9"/>
        <v>06大館市立病院労働組合</v>
      </c>
      <c r="G270" s="158" t="s">
        <v>1891</v>
      </c>
      <c r="H270">
        <v>3</v>
      </c>
    </row>
    <row r="271" spans="3:8">
      <c r="C271" s="158" t="s">
        <v>1148</v>
      </c>
      <c r="D271" s="158" t="s">
        <v>1595</v>
      </c>
      <c r="E271" t="s">
        <v>1845</v>
      </c>
      <c r="F271" s="158" t="str">
        <f t="shared" si="9"/>
        <v>06湯沢市役所職員労働組合</v>
      </c>
      <c r="G271" s="158" t="s">
        <v>1846</v>
      </c>
      <c r="H271">
        <v>3</v>
      </c>
    </row>
    <row r="272" spans="3:8">
      <c r="C272" s="158" t="s">
        <v>1148</v>
      </c>
      <c r="D272" s="158" t="s">
        <v>1598</v>
      </c>
      <c r="E272" t="s">
        <v>1847</v>
      </c>
      <c r="F272" s="158" t="str">
        <f t="shared" si="9"/>
        <v>06由利本荘市職員労働組合</v>
      </c>
      <c r="G272" s="158" t="s">
        <v>1848</v>
      </c>
      <c r="H272">
        <v>3</v>
      </c>
    </row>
    <row r="273" spans="3:8">
      <c r="C273" s="158" t="s">
        <v>1148</v>
      </c>
      <c r="D273" s="158" t="s">
        <v>1601</v>
      </c>
      <c r="E273" t="s">
        <v>1849</v>
      </c>
      <c r="F273" s="158" t="str">
        <f t="shared" si="9"/>
        <v>06男鹿市職員労働組合</v>
      </c>
      <c r="G273" s="158" t="s">
        <v>1850</v>
      </c>
      <c r="H273">
        <v>3</v>
      </c>
    </row>
    <row r="274" spans="3:8">
      <c r="C274" s="158" t="s">
        <v>1148</v>
      </c>
      <c r="D274" s="158" t="s">
        <v>1613</v>
      </c>
      <c r="E274" t="s">
        <v>1851</v>
      </c>
      <c r="F274" s="158" t="str">
        <f t="shared" si="9"/>
        <v>06北秋田市役所職員労働組合</v>
      </c>
      <c r="G274" s="158" t="s">
        <v>1852</v>
      </c>
      <c r="H274">
        <v>3</v>
      </c>
    </row>
    <row r="275" spans="3:8">
      <c r="C275" s="158" t="s">
        <v>1148</v>
      </c>
      <c r="D275" s="158" t="s">
        <v>1635</v>
      </c>
      <c r="E275" t="s">
        <v>1853</v>
      </c>
      <c r="F275" s="158" t="str">
        <f t="shared" si="9"/>
        <v>06にかほ市職員労働組合</v>
      </c>
      <c r="G275" s="158" t="s">
        <v>1854</v>
      </c>
      <c r="H275">
        <v>3</v>
      </c>
    </row>
    <row r="276" spans="3:8">
      <c r="C276" s="158" t="s">
        <v>1148</v>
      </c>
      <c r="D276" s="158" t="s">
        <v>1661</v>
      </c>
      <c r="E276" t="s">
        <v>1855</v>
      </c>
      <c r="F276" s="158" t="str">
        <f t="shared" si="9"/>
        <v>06自治労横手市職員労働組合</v>
      </c>
      <c r="G276" s="158" t="s">
        <v>1856</v>
      </c>
      <c r="H276">
        <v>3</v>
      </c>
    </row>
    <row r="277" spans="3:8">
      <c r="C277" s="158" t="s">
        <v>1148</v>
      </c>
      <c r="D277" s="158" t="s">
        <v>1664</v>
      </c>
      <c r="E277" t="s">
        <v>1857</v>
      </c>
      <c r="F277" s="158" t="str">
        <f t="shared" si="9"/>
        <v>06小坂町職員労働組合</v>
      </c>
      <c r="G277" s="158" t="s">
        <v>1858</v>
      </c>
      <c r="H277">
        <v>4</v>
      </c>
    </row>
    <row r="278" spans="3:8">
      <c r="C278" s="158" t="s">
        <v>1148</v>
      </c>
      <c r="D278" s="158" t="s">
        <v>1670</v>
      </c>
      <c r="E278" t="s">
        <v>1859</v>
      </c>
      <c r="F278" s="158" t="str">
        <f t="shared" si="9"/>
        <v>06三種町職員労働組合</v>
      </c>
      <c r="G278" s="158" t="s">
        <v>1860</v>
      </c>
      <c r="H278">
        <v>4</v>
      </c>
    </row>
    <row r="279" spans="3:8">
      <c r="C279" s="158" t="s">
        <v>1148</v>
      </c>
      <c r="D279" s="158" t="s">
        <v>1672</v>
      </c>
      <c r="E279" t="s">
        <v>1861</v>
      </c>
      <c r="F279" s="158" t="str">
        <f t="shared" si="9"/>
        <v>06八峰町職員労働組合</v>
      </c>
      <c r="G279" s="158" t="s">
        <v>1862</v>
      </c>
      <c r="H279">
        <v>4</v>
      </c>
    </row>
    <row r="280" spans="3:8">
      <c r="C280" s="158" t="s">
        <v>1148</v>
      </c>
      <c r="D280" s="158" t="s">
        <v>1684</v>
      </c>
      <c r="E280" t="s">
        <v>1863</v>
      </c>
      <c r="F280" s="158" t="str">
        <f t="shared" si="9"/>
        <v>06藤里町役場職員労働組合</v>
      </c>
      <c r="G280" s="158" t="s">
        <v>1864</v>
      </c>
      <c r="H280">
        <v>4</v>
      </c>
    </row>
    <row r="281" spans="3:8">
      <c r="C281" s="158" t="s">
        <v>1148</v>
      </c>
      <c r="D281" s="158" t="s">
        <v>1687</v>
      </c>
      <c r="E281" t="s">
        <v>1865</v>
      </c>
      <c r="F281" s="158" t="str">
        <f t="shared" si="9"/>
        <v>06大仙市職員組合</v>
      </c>
      <c r="G281" s="158" t="s">
        <v>1866</v>
      </c>
      <c r="H281">
        <v>3</v>
      </c>
    </row>
    <row r="282" spans="3:8">
      <c r="C282" s="158" t="s">
        <v>1148</v>
      </c>
      <c r="D282" s="158" t="s">
        <v>1699</v>
      </c>
      <c r="E282" t="s">
        <v>1867</v>
      </c>
      <c r="F282" s="158" t="str">
        <f t="shared" si="9"/>
        <v>06仙北市職員労働組合</v>
      </c>
      <c r="G282" s="158" t="s">
        <v>1868</v>
      </c>
      <c r="H282">
        <v>3</v>
      </c>
    </row>
    <row r="283" spans="3:8">
      <c r="C283" s="158" t="s">
        <v>1148</v>
      </c>
      <c r="D283" s="158" t="s">
        <v>1702</v>
      </c>
      <c r="E283" t="s">
        <v>1869</v>
      </c>
      <c r="F283" s="158" t="str">
        <f t="shared" si="9"/>
        <v>06能代市公営企業職員労働組合</v>
      </c>
      <c r="G283" s="158" t="s">
        <v>1870</v>
      </c>
      <c r="H283">
        <v>3</v>
      </c>
    </row>
    <row r="284" spans="3:8">
      <c r="C284" s="158" t="s">
        <v>1148</v>
      </c>
      <c r="D284" s="158" t="s">
        <v>1705</v>
      </c>
      <c r="E284" t="s">
        <v>1871</v>
      </c>
      <c r="F284" s="158" t="str">
        <f t="shared" si="9"/>
        <v>06仙北市立病院労働組合</v>
      </c>
      <c r="G284" s="158" t="s">
        <v>1872</v>
      </c>
      <c r="H284">
        <v>3</v>
      </c>
    </row>
    <row r="285" spans="3:8">
      <c r="C285" s="158" t="s">
        <v>1148</v>
      </c>
      <c r="D285" s="158" t="s">
        <v>1723</v>
      </c>
      <c r="E285" t="s">
        <v>1873</v>
      </c>
      <c r="F285" s="158" t="str">
        <f t="shared" si="9"/>
        <v>06美郷町職員労働組合</v>
      </c>
      <c r="G285" s="158" t="s">
        <v>1874</v>
      </c>
      <c r="H285">
        <v>4</v>
      </c>
    </row>
    <row r="286" spans="3:8">
      <c r="C286" s="158" t="s">
        <v>1148</v>
      </c>
      <c r="D286" s="158" t="s">
        <v>1091</v>
      </c>
      <c r="E286" t="s">
        <v>1875</v>
      </c>
      <c r="F286" s="158" t="str">
        <f t="shared" si="9"/>
        <v>06男鹿市企業局職員労働組合</v>
      </c>
      <c r="G286" s="158" t="s">
        <v>1876</v>
      </c>
      <c r="H286">
        <v>3</v>
      </c>
    </row>
    <row r="287" spans="3:8">
      <c r="C287" s="158" t="s">
        <v>1148</v>
      </c>
      <c r="D287" s="158" t="s">
        <v>1738</v>
      </c>
      <c r="E287" t="s">
        <v>1877</v>
      </c>
      <c r="F287" s="158" t="str">
        <f t="shared" si="9"/>
        <v>06湯沢市水道労働組合</v>
      </c>
      <c r="G287" s="158" t="s">
        <v>1878</v>
      </c>
      <c r="H287">
        <v>3</v>
      </c>
    </row>
    <row r="288" spans="3:8">
      <c r="C288" s="158" t="s">
        <v>1148</v>
      </c>
      <c r="D288" s="158" t="s">
        <v>1744</v>
      </c>
      <c r="E288" t="s">
        <v>1879</v>
      </c>
      <c r="F288" s="158" t="str">
        <f t="shared" si="9"/>
        <v>06鹿角市職員労働組合</v>
      </c>
      <c r="G288" s="158" t="s">
        <v>1880</v>
      </c>
      <c r="H288">
        <v>3</v>
      </c>
    </row>
    <row r="289" spans="3:8">
      <c r="C289" s="158" t="s">
        <v>1148</v>
      </c>
      <c r="D289" s="158" t="s">
        <v>1764</v>
      </c>
      <c r="E289" t="s">
        <v>1881</v>
      </c>
      <c r="F289" s="158" t="str">
        <f t="shared" si="9"/>
        <v>06羽後町新職員組合</v>
      </c>
      <c r="G289" s="158" t="s">
        <v>1882</v>
      </c>
      <c r="H289">
        <v>4</v>
      </c>
    </row>
    <row r="290" spans="3:8">
      <c r="C290" s="158" t="s">
        <v>1148</v>
      </c>
      <c r="D290" s="158" t="s">
        <v>1821</v>
      </c>
      <c r="E290" t="s">
        <v>1883</v>
      </c>
      <c r="F290" s="158" t="str">
        <f t="shared" si="9"/>
        <v>06上小阿仁村職員労働組合</v>
      </c>
      <c r="G290" s="158" t="s">
        <v>1884</v>
      </c>
      <c r="H290">
        <v>4</v>
      </c>
    </row>
    <row r="291" spans="3:8">
      <c r="C291" s="158" t="s">
        <v>3624</v>
      </c>
      <c r="D291" s="158" t="s">
        <v>3624</v>
      </c>
      <c r="E291" t="s">
        <v>1570</v>
      </c>
      <c r="F291" t="s">
        <v>1570</v>
      </c>
      <c r="G291" s="158" t="s">
        <v>3624</v>
      </c>
      <c r="H291"/>
    </row>
    <row r="292" spans="3:8">
      <c r="C292" s="158" t="s">
        <v>0</v>
      </c>
      <c r="D292" s="158" t="s">
        <v>1577</v>
      </c>
      <c r="E292" t="s">
        <v>1</v>
      </c>
      <c r="F292" s="158" t="str">
        <f t="shared" ref="F292:F329" si="10">IFERROR(C292&amp;E292,"")</f>
        <v>07自治労山形県職員連合労働組合</v>
      </c>
      <c r="G292" s="158" t="s">
        <v>2</v>
      </c>
      <c r="H292">
        <v>1</v>
      </c>
    </row>
    <row r="293" spans="3:8">
      <c r="C293" s="158" t="s">
        <v>0</v>
      </c>
      <c r="D293" s="158" t="s">
        <v>1583</v>
      </c>
      <c r="E293" t="s">
        <v>3</v>
      </c>
      <c r="F293" s="158" t="str">
        <f t="shared" si="10"/>
        <v>07山形市役所職員労働組合</v>
      </c>
      <c r="G293" s="158" t="s">
        <v>4</v>
      </c>
      <c r="H293">
        <v>2</v>
      </c>
    </row>
    <row r="294" spans="3:8">
      <c r="C294" s="158" t="s">
        <v>0</v>
      </c>
      <c r="D294" s="158" t="s">
        <v>1586</v>
      </c>
      <c r="E294" t="s">
        <v>5</v>
      </c>
      <c r="F294" s="158" t="str">
        <f t="shared" si="10"/>
        <v>07酒田市職員労働組合</v>
      </c>
      <c r="G294" s="158" t="s">
        <v>6</v>
      </c>
      <c r="H294">
        <v>3</v>
      </c>
    </row>
    <row r="295" spans="3:8">
      <c r="C295" s="158" t="s">
        <v>0</v>
      </c>
      <c r="D295" s="158" t="s">
        <v>1589</v>
      </c>
      <c r="E295" t="s">
        <v>7</v>
      </c>
      <c r="F295" s="158" t="str">
        <f t="shared" si="10"/>
        <v>07米沢市職員労働組合</v>
      </c>
      <c r="G295" s="158" t="s">
        <v>8</v>
      </c>
      <c r="H295">
        <v>3</v>
      </c>
    </row>
    <row r="296" spans="3:8">
      <c r="C296" s="158" t="s">
        <v>0</v>
      </c>
      <c r="D296" s="158" t="s">
        <v>1592</v>
      </c>
      <c r="E296" t="s">
        <v>9</v>
      </c>
      <c r="F296" s="158" t="str">
        <f t="shared" si="10"/>
        <v>07鶴岡市職員労働組合</v>
      </c>
      <c r="G296" s="158" t="s">
        <v>10</v>
      </c>
      <c r="H296">
        <v>3</v>
      </c>
    </row>
    <row r="297" spans="3:8">
      <c r="C297" s="158" t="s">
        <v>0</v>
      </c>
      <c r="D297" s="158" t="s">
        <v>1595</v>
      </c>
      <c r="E297" t="s">
        <v>11</v>
      </c>
      <c r="F297" s="158" t="str">
        <f t="shared" si="10"/>
        <v>07新庄市職員労働組合</v>
      </c>
      <c r="G297" s="158" t="s">
        <v>12</v>
      </c>
      <c r="H297">
        <v>3</v>
      </c>
    </row>
    <row r="298" spans="3:8">
      <c r="C298" s="158" t="s">
        <v>0</v>
      </c>
      <c r="D298" s="158" t="s">
        <v>1598</v>
      </c>
      <c r="E298" t="s">
        <v>13</v>
      </c>
      <c r="F298" s="158" t="str">
        <f t="shared" si="10"/>
        <v>07寒河江市職員労働組合</v>
      </c>
      <c r="G298" s="158" t="s">
        <v>14</v>
      </c>
      <c r="H298">
        <v>3</v>
      </c>
    </row>
    <row r="299" spans="3:8">
      <c r="C299" s="158" t="s">
        <v>0</v>
      </c>
      <c r="D299" s="158" t="s">
        <v>1601</v>
      </c>
      <c r="E299" t="s">
        <v>15</v>
      </c>
      <c r="F299" s="158" t="str">
        <f t="shared" si="10"/>
        <v>07村山市職員労働組合</v>
      </c>
      <c r="G299" s="158" t="s">
        <v>16</v>
      </c>
      <c r="H299">
        <v>3</v>
      </c>
    </row>
    <row r="300" spans="3:8">
      <c r="C300" s="158" t="s">
        <v>0</v>
      </c>
      <c r="D300" s="158" t="s">
        <v>1604</v>
      </c>
      <c r="E300" t="s">
        <v>17</v>
      </c>
      <c r="F300" s="158" t="str">
        <f t="shared" si="10"/>
        <v>07上山市職員労働組合</v>
      </c>
      <c r="G300" s="158" t="s">
        <v>18</v>
      </c>
      <c r="H300">
        <v>3</v>
      </c>
    </row>
    <row r="301" spans="3:8">
      <c r="C301" s="158" t="s">
        <v>0</v>
      </c>
      <c r="D301" s="158" t="s">
        <v>1607</v>
      </c>
      <c r="E301" t="s">
        <v>19</v>
      </c>
      <c r="F301" s="158" t="str">
        <f t="shared" si="10"/>
        <v>07長井市職員労働組合</v>
      </c>
      <c r="G301" s="158" t="s">
        <v>20</v>
      </c>
      <c r="H301">
        <v>3</v>
      </c>
    </row>
    <row r="302" spans="3:8">
      <c r="C302" s="158" t="s">
        <v>0</v>
      </c>
      <c r="D302" s="158" t="s">
        <v>1610</v>
      </c>
      <c r="E302" t="s">
        <v>21</v>
      </c>
      <c r="F302" s="158" t="str">
        <f t="shared" si="10"/>
        <v>07天童市職員連合労働組合</v>
      </c>
      <c r="G302" s="158" t="s">
        <v>22</v>
      </c>
      <c r="H302">
        <v>3</v>
      </c>
    </row>
    <row r="303" spans="3:8">
      <c r="C303" s="158" t="s">
        <v>0</v>
      </c>
      <c r="D303" s="158" t="s">
        <v>1613</v>
      </c>
      <c r="E303" t="s">
        <v>23</v>
      </c>
      <c r="F303" s="158" t="str">
        <f t="shared" si="10"/>
        <v>07東根市職員労働組合</v>
      </c>
      <c r="G303" s="158" t="s">
        <v>24</v>
      </c>
      <c r="H303">
        <v>3</v>
      </c>
    </row>
    <row r="304" spans="3:8">
      <c r="C304" s="158" t="s">
        <v>0</v>
      </c>
      <c r="D304" s="158" t="s">
        <v>1616</v>
      </c>
      <c r="E304" t="s">
        <v>25</v>
      </c>
      <c r="F304" s="158" t="str">
        <f t="shared" si="10"/>
        <v>07飯豊町職員労働組合</v>
      </c>
      <c r="G304" s="158" t="s">
        <v>26</v>
      </c>
      <c r="H304">
        <v>4</v>
      </c>
    </row>
    <row r="305" spans="3:8">
      <c r="C305" s="158" t="s">
        <v>0</v>
      </c>
      <c r="D305" s="158" t="s">
        <v>1121</v>
      </c>
      <c r="E305" t="s">
        <v>27</v>
      </c>
      <c r="F305" s="158" t="str">
        <f t="shared" si="10"/>
        <v>07中山町職員労働組合</v>
      </c>
      <c r="G305" s="158" t="s">
        <v>28</v>
      </c>
      <c r="H305">
        <v>4</v>
      </c>
    </row>
    <row r="306" spans="3:8">
      <c r="C306" s="158" t="s">
        <v>0</v>
      </c>
      <c r="D306" s="158" t="s">
        <v>1619</v>
      </c>
      <c r="E306" t="s">
        <v>29</v>
      </c>
      <c r="F306" s="158" t="str">
        <f t="shared" si="10"/>
        <v>07山辺町職員労働組合</v>
      </c>
      <c r="G306" s="158" t="s">
        <v>30</v>
      </c>
      <c r="H306">
        <v>4</v>
      </c>
    </row>
    <row r="307" spans="3:8">
      <c r="C307" s="158" t="s">
        <v>0</v>
      </c>
      <c r="D307" s="158" t="s">
        <v>1622</v>
      </c>
      <c r="E307" t="s">
        <v>31</v>
      </c>
      <c r="F307" s="158" t="str">
        <f t="shared" si="10"/>
        <v>07高畠町職員労働組合</v>
      </c>
      <c r="G307" s="158" t="s">
        <v>32</v>
      </c>
      <c r="H307">
        <v>4</v>
      </c>
    </row>
    <row r="308" spans="3:8">
      <c r="C308" s="158" t="s">
        <v>0</v>
      </c>
      <c r="D308" s="158" t="s">
        <v>1625</v>
      </c>
      <c r="E308" t="s">
        <v>33</v>
      </c>
      <c r="F308" s="158" t="str">
        <f t="shared" si="10"/>
        <v>07庄内町職員労働組合</v>
      </c>
      <c r="G308" s="158" t="s">
        <v>34</v>
      </c>
      <c r="H308">
        <v>4</v>
      </c>
    </row>
    <row r="309" spans="3:8">
      <c r="C309" s="158" t="s">
        <v>0</v>
      </c>
      <c r="D309" s="158" t="s">
        <v>1638</v>
      </c>
      <c r="E309" t="s">
        <v>35</v>
      </c>
      <c r="F309" s="158" t="str">
        <f t="shared" si="10"/>
        <v>07遊佐町職員労働組合</v>
      </c>
      <c r="G309" s="158" t="s">
        <v>36</v>
      </c>
      <c r="H309">
        <v>4</v>
      </c>
    </row>
    <row r="310" spans="3:8">
      <c r="C310" s="158" t="s">
        <v>0</v>
      </c>
      <c r="D310" s="158" t="s">
        <v>1646</v>
      </c>
      <c r="E310" t="s">
        <v>37</v>
      </c>
      <c r="F310" s="158" t="str">
        <f t="shared" si="10"/>
        <v>07三川町職員労働組合</v>
      </c>
      <c r="G310" s="158" t="s">
        <v>38</v>
      </c>
      <c r="H310">
        <v>4</v>
      </c>
    </row>
    <row r="311" spans="3:8">
      <c r="C311" s="158" t="s">
        <v>0</v>
      </c>
      <c r="D311" s="158" t="s">
        <v>1652</v>
      </c>
      <c r="E311" t="s">
        <v>39</v>
      </c>
      <c r="F311" s="158" t="str">
        <f t="shared" si="10"/>
        <v>07戸沢村職員労働組合</v>
      </c>
      <c r="G311" s="158" t="s">
        <v>40</v>
      </c>
      <c r="H311">
        <v>4</v>
      </c>
    </row>
    <row r="312" spans="3:8">
      <c r="C312" s="158" t="s">
        <v>0</v>
      </c>
      <c r="D312" s="158" t="s">
        <v>1664</v>
      </c>
      <c r="E312" t="s">
        <v>41</v>
      </c>
      <c r="F312" s="158" t="str">
        <f t="shared" si="10"/>
        <v>07白鷹町役場職員労働組合</v>
      </c>
      <c r="G312" s="158" t="s">
        <v>42</v>
      </c>
      <c r="H312">
        <v>4</v>
      </c>
    </row>
    <row r="313" spans="3:8">
      <c r="C313" s="158" t="s">
        <v>0</v>
      </c>
      <c r="D313" s="158" t="s">
        <v>1668</v>
      </c>
      <c r="E313" t="s">
        <v>43</v>
      </c>
      <c r="F313" s="158" t="str">
        <f t="shared" si="10"/>
        <v>07舟形町役場職員労働組合</v>
      </c>
      <c r="G313" s="158" t="s">
        <v>44</v>
      </c>
      <c r="H313">
        <v>4</v>
      </c>
    </row>
    <row r="314" spans="3:8">
      <c r="C314" s="158" t="s">
        <v>0</v>
      </c>
      <c r="D314" s="158" t="s">
        <v>1670</v>
      </c>
      <c r="E314" t="s">
        <v>45</v>
      </c>
      <c r="F314" s="158" t="str">
        <f t="shared" si="10"/>
        <v>07尾花沢市職員労働組合</v>
      </c>
      <c r="G314" s="158" t="s">
        <v>46</v>
      </c>
      <c r="H314">
        <v>3</v>
      </c>
    </row>
    <row r="315" spans="3:8">
      <c r="C315" s="158" t="s">
        <v>0</v>
      </c>
      <c r="D315" s="158" t="s">
        <v>1672</v>
      </c>
      <c r="E315" t="s">
        <v>3553</v>
      </c>
      <c r="F315" s="158" t="str">
        <f t="shared" si="10"/>
        <v>07最上町職員労働組合</v>
      </c>
      <c r="G315" s="158" t="s">
        <v>47</v>
      </c>
      <c r="H315">
        <v>4</v>
      </c>
    </row>
    <row r="316" spans="3:8">
      <c r="C316" s="158" t="s">
        <v>0</v>
      </c>
      <c r="D316" s="158" t="s">
        <v>1675</v>
      </c>
      <c r="E316" t="s">
        <v>48</v>
      </c>
      <c r="F316" s="158" t="str">
        <f t="shared" si="10"/>
        <v>07公立高畠病院職員労働組合</v>
      </c>
      <c r="G316" s="158" t="s">
        <v>49</v>
      </c>
      <c r="H316">
        <v>4</v>
      </c>
    </row>
    <row r="317" spans="3:8">
      <c r="C317" s="158" t="s">
        <v>0</v>
      </c>
      <c r="D317" s="158" t="s">
        <v>1678</v>
      </c>
      <c r="E317" t="s">
        <v>50</v>
      </c>
      <c r="F317" s="158" t="str">
        <f t="shared" si="10"/>
        <v>07大石田町職員労働組合</v>
      </c>
      <c r="G317" s="158" t="s">
        <v>51</v>
      </c>
      <c r="H317">
        <v>4</v>
      </c>
    </row>
    <row r="318" spans="3:8">
      <c r="C318" s="158" t="s">
        <v>0</v>
      </c>
      <c r="D318" s="158" t="s">
        <v>1681</v>
      </c>
      <c r="E318" t="s">
        <v>52</v>
      </c>
      <c r="F318" s="158" t="str">
        <f t="shared" si="10"/>
        <v>07西川町職員労働組合</v>
      </c>
      <c r="G318" s="158" t="s">
        <v>53</v>
      </c>
      <c r="H318">
        <v>4</v>
      </c>
    </row>
    <row r="319" spans="3:8">
      <c r="C319" s="158" t="s">
        <v>0</v>
      </c>
      <c r="D319" s="158" t="s">
        <v>1687</v>
      </c>
      <c r="E319" t="s">
        <v>54</v>
      </c>
      <c r="F319" s="158" t="str">
        <f t="shared" si="10"/>
        <v>07南陽市職員労働組合</v>
      </c>
      <c r="G319" s="158" t="s">
        <v>55</v>
      </c>
      <c r="H319">
        <v>3</v>
      </c>
    </row>
    <row r="320" spans="3:8">
      <c r="C320" s="158" t="s">
        <v>0</v>
      </c>
      <c r="D320" s="158" t="s">
        <v>1690</v>
      </c>
      <c r="E320" t="s">
        <v>56</v>
      </c>
      <c r="F320" s="158" t="str">
        <f t="shared" si="10"/>
        <v>07酒田市水道労働組合</v>
      </c>
      <c r="G320" s="158" t="s">
        <v>57</v>
      </c>
      <c r="H320">
        <v>3</v>
      </c>
    </row>
    <row r="321" spans="3:8">
      <c r="C321" s="158" t="s">
        <v>0</v>
      </c>
      <c r="D321" s="158" t="s">
        <v>1693</v>
      </c>
      <c r="E321" t="s">
        <v>58</v>
      </c>
      <c r="F321" s="158" t="str">
        <f t="shared" si="10"/>
        <v>07川西町職員労働組合</v>
      </c>
      <c r="G321" s="158" t="s">
        <v>59</v>
      </c>
      <c r="H321">
        <v>4</v>
      </c>
    </row>
    <row r="322" spans="3:8">
      <c r="C322" s="158" t="s">
        <v>0</v>
      </c>
      <c r="D322" s="158" t="s">
        <v>1696</v>
      </c>
      <c r="E322" t="s">
        <v>60</v>
      </c>
      <c r="F322" s="158" t="str">
        <f t="shared" si="10"/>
        <v>07鮭川村役場職員労働組合</v>
      </c>
      <c r="G322" s="158" t="s">
        <v>61</v>
      </c>
      <c r="H322">
        <v>4</v>
      </c>
    </row>
    <row r="323" spans="3:8">
      <c r="C323" s="158" t="s">
        <v>0</v>
      </c>
      <c r="D323" s="158" t="s">
        <v>1702</v>
      </c>
      <c r="E323" t="s">
        <v>62</v>
      </c>
      <c r="F323" s="158" t="str">
        <f t="shared" si="10"/>
        <v>07小国町職員組合</v>
      </c>
      <c r="G323" s="158" t="s">
        <v>63</v>
      </c>
      <c r="H323">
        <v>4</v>
      </c>
    </row>
    <row r="324" spans="3:8">
      <c r="C324" s="158" t="s">
        <v>0</v>
      </c>
      <c r="D324" s="158" t="s">
        <v>1705</v>
      </c>
      <c r="E324" t="s">
        <v>3554</v>
      </c>
      <c r="F324" s="158" t="str">
        <f t="shared" si="10"/>
        <v>07河北町職員労働組合</v>
      </c>
      <c r="G324" s="158" t="s">
        <v>64</v>
      </c>
      <c r="H324">
        <v>4</v>
      </c>
    </row>
    <row r="325" spans="3:8">
      <c r="C325" s="158" t="s">
        <v>0</v>
      </c>
      <c r="D325" s="158" t="s">
        <v>1708</v>
      </c>
      <c r="E325" t="s">
        <v>65</v>
      </c>
      <c r="F325" s="158" t="str">
        <f t="shared" si="10"/>
        <v>07朝日町職員労働組合</v>
      </c>
      <c r="G325" s="158" t="s">
        <v>66</v>
      </c>
      <c r="H325">
        <v>4</v>
      </c>
    </row>
    <row r="326" spans="3:8">
      <c r="C326" s="158" t="s">
        <v>0</v>
      </c>
      <c r="D326" s="158" t="s">
        <v>1711</v>
      </c>
      <c r="E326" t="s">
        <v>67</v>
      </c>
      <c r="F326" s="158" t="str">
        <f t="shared" si="10"/>
        <v>07大江町職員労働組合</v>
      </c>
      <c r="G326" s="158" t="s">
        <v>68</v>
      </c>
      <c r="H326">
        <v>4</v>
      </c>
    </row>
    <row r="327" spans="3:8">
      <c r="C327" s="158" t="s">
        <v>0</v>
      </c>
      <c r="D327" s="158" t="s">
        <v>1714</v>
      </c>
      <c r="E327" t="s">
        <v>69</v>
      </c>
      <c r="F327" s="158" t="str">
        <f t="shared" si="10"/>
        <v>07金山町職員労働組合</v>
      </c>
      <c r="G327" s="158" t="s">
        <v>70</v>
      </c>
      <c r="H327">
        <v>4</v>
      </c>
    </row>
    <row r="328" spans="3:8">
      <c r="C328" s="158" t="s">
        <v>0</v>
      </c>
      <c r="D328" s="158" t="s">
        <v>1726</v>
      </c>
      <c r="E328" t="s">
        <v>71</v>
      </c>
      <c r="F328" s="158" t="str">
        <f t="shared" si="10"/>
        <v>07真室川町職員労働組合</v>
      </c>
      <c r="G328" s="158" t="s">
        <v>72</v>
      </c>
      <c r="H328">
        <v>4</v>
      </c>
    </row>
    <row r="329" spans="3:8">
      <c r="C329" s="158" t="s">
        <v>0</v>
      </c>
      <c r="D329" s="158" t="s">
        <v>1741</v>
      </c>
      <c r="E329" t="s">
        <v>73</v>
      </c>
      <c r="F329" s="158" t="str">
        <f t="shared" si="10"/>
        <v>07大蔵村職員労働組合</v>
      </c>
      <c r="G329" s="158" t="s">
        <v>74</v>
      </c>
      <c r="H329">
        <v>4</v>
      </c>
    </row>
    <row r="330" spans="3:8">
      <c r="C330" s="158" t="s">
        <v>3624</v>
      </c>
      <c r="D330" s="158" t="s">
        <v>3624</v>
      </c>
      <c r="E330" t="s">
        <v>1570</v>
      </c>
      <c r="F330" t="s">
        <v>1570</v>
      </c>
      <c r="G330" s="158" t="s">
        <v>3624</v>
      </c>
      <c r="H330"/>
    </row>
    <row r="331" spans="3:8">
      <c r="C331" s="158" t="s">
        <v>75</v>
      </c>
      <c r="D331" s="158" t="s">
        <v>1577</v>
      </c>
      <c r="E331" t="s">
        <v>76</v>
      </c>
      <c r="F331" s="158" t="str">
        <f t="shared" ref="F331:F383" si="11">IFERROR(C331&amp;E331,"")</f>
        <v>08自治労福島県職員連合労働組合</v>
      </c>
      <c r="G331" s="158" t="s">
        <v>77</v>
      </c>
      <c r="H331">
        <v>1</v>
      </c>
    </row>
    <row r="332" spans="3:8">
      <c r="C332" s="158" t="s">
        <v>75</v>
      </c>
      <c r="D332" s="158" t="s">
        <v>1580</v>
      </c>
      <c r="E332" t="s">
        <v>78</v>
      </c>
      <c r="F332" s="158" t="str">
        <f t="shared" si="11"/>
        <v>08福島市役所職員労働組合</v>
      </c>
      <c r="G332" s="158" t="s">
        <v>79</v>
      </c>
      <c r="H332">
        <v>2</v>
      </c>
    </row>
    <row r="333" spans="3:8">
      <c r="C333" s="158" t="s">
        <v>75</v>
      </c>
      <c r="D333" s="158" t="s">
        <v>1586</v>
      </c>
      <c r="E333" t="s">
        <v>80</v>
      </c>
      <c r="F333" s="158" t="str">
        <f t="shared" si="11"/>
        <v>08須賀川市職員労働組合</v>
      </c>
      <c r="G333" s="158" t="s">
        <v>81</v>
      </c>
      <c r="H333">
        <v>3</v>
      </c>
    </row>
    <row r="334" spans="3:8">
      <c r="C334" s="158" t="s">
        <v>75</v>
      </c>
      <c r="D334" s="158" t="s">
        <v>1589</v>
      </c>
      <c r="E334" t="s">
        <v>82</v>
      </c>
      <c r="F334" s="158" t="str">
        <f t="shared" si="11"/>
        <v>08自治労白河市職員労働組合</v>
      </c>
      <c r="G334" s="158" t="s">
        <v>83</v>
      </c>
      <c r="H334">
        <v>3</v>
      </c>
    </row>
    <row r="335" spans="3:8">
      <c r="C335" s="158" t="s">
        <v>75</v>
      </c>
      <c r="D335" s="158" t="s">
        <v>1595</v>
      </c>
      <c r="E335" t="s">
        <v>84</v>
      </c>
      <c r="F335" s="158" t="str">
        <f t="shared" si="11"/>
        <v>08自治労喜多方市職員労働組合</v>
      </c>
      <c r="G335" s="158" t="s">
        <v>85</v>
      </c>
      <c r="H335">
        <v>3</v>
      </c>
    </row>
    <row r="336" spans="3:8">
      <c r="C336" s="158" t="s">
        <v>75</v>
      </c>
      <c r="D336" s="158" t="s">
        <v>1610</v>
      </c>
      <c r="E336" t="s">
        <v>86</v>
      </c>
      <c r="F336" s="158" t="str">
        <f t="shared" si="11"/>
        <v>08自治労南相馬市職員労働組合</v>
      </c>
      <c r="G336" s="158" t="s">
        <v>87</v>
      </c>
      <c r="H336">
        <v>3</v>
      </c>
    </row>
    <row r="337" spans="3:8">
      <c r="C337" s="158" t="s">
        <v>75</v>
      </c>
      <c r="D337" s="158" t="s">
        <v>1613</v>
      </c>
      <c r="E337" t="s">
        <v>88</v>
      </c>
      <c r="F337" s="158" t="str">
        <f t="shared" si="11"/>
        <v>08相馬市職員労働組合</v>
      </c>
      <c r="G337" s="158" t="s">
        <v>89</v>
      </c>
      <c r="H337">
        <v>3</v>
      </c>
    </row>
    <row r="338" spans="3:8">
      <c r="C338" s="158" t="s">
        <v>75</v>
      </c>
      <c r="D338" s="158" t="s">
        <v>1622</v>
      </c>
      <c r="E338" t="s">
        <v>90</v>
      </c>
      <c r="F338" s="158" t="str">
        <f t="shared" si="11"/>
        <v>08棚倉町職員労働組合</v>
      </c>
      <c r="G338" s="158" t="s">
        <v>91</v>
      </c>
      <c r="H338">
        <v>4</v>
      </c>
    </row>
    <row r="339" spans="3:8">
      <c r="C339" s="158" t="s">
        <v>75</v>
      </c>
      <c r="D339" s="158" t="s">
        <v>1630</v>
      </c>
      <c r="E339" t="s">
        <v>92</v>
      </c>
      <c r="F339" s="158" t="str">
        <f t="shared" si="11"/>
        <v>08西会津町職員組合</v>
      </c>
      <c r="G339" s="158" t="s">
        <v>93</v>
      </c>
      <c r="H339">
        <v>4</v>
      </c>
    </row>
    <row r="340" spans="3:8">
      <c r="C340" s="158" t="s">
        <v>75</v>
      </c>
      <c r="D340" s="158" t="s">
        <v>1635</v>
      </c>
      <c r="E340" t="s">
        <v>94</v>
      </c>
      <c r="F340" s="158" t="str">
        <f t="shared" si="11"/>
        <v>08楢葉町職員組合</v>
      </c>
      <c r="G340" s="158" t="s">
        <v>95</v>
      </c>
      <c r="H340">
        <v>4</v>
      </c>
    </row>
    <row r="341" spans="3:8">
      <c r="C341" s="158" t="s">
        <v>75</v>
      </c>
      <c r="D341" s="158" t="s">
        <v>1638</v>
      </c>
      <c r="E341" t="s">
        <v>96</v>
      </c>
      <c r="F341" s="158" t="str">
        <f t="shared" si="11"/>
        <v>08富岡町職員労働組合</v>
      </c>
      <c r="G341" s="158" t="s">
        <v>97</v>
      </c>
      <c r="H341">
        <v>4</v>
      </c>
    </row>
    <row r="342" spans="3:8">
      <c r="C342" s="158" t="s">
        <v>75</v>
      </c>
      <c r="D342" s="158" t="s">
        <v>1641</v>
      </c>
      <c r="E342" t="s">
        <v>98</v>
      </c>
      <c r="F342" s="158" t="str">
        <f t="shared" si="11"/>
        <v>08浪江町職員組合</v>
      </c>
      <c r="G342" s="158" t="s">
        <v>99</v>
      </c>
      <c r="H342">
        <v>4</v>
      </c>
    </row>
    <row r="343" spans="3:8">
      <c r="C343" s="158" t="s">
        <v>75</v>
      </c>
      <c r="D343" s="158" t="s">
        <v>1649</v>
      </c>
      <c r="E343" t="s">
        <v>100</v>
      </c>
      <c r="F343" s="158" t="str">
        <f t="shared" si="11"/>
        <v>08自治労南会津町職員労働組合</v>
      </c>
      <c r="G343" s="158" t="s">
        <v>101</v>
      </c>
      <c r="H343">
        <v>4</v>
      </c>
    </row>
    <row r="344" spans="3:8">
      <c r="C344" s="158" t="s">
        <v>75</v>
      </c>
      <c r="D344" s="158" t="s">
        <v>1652</v>
      </c>
      <c r="E344" t="s">
        <v>102</v>
      </c>
      <c r="F344" s="158" t="str">
        <f t="shared" si="11"/>
        <v>08下郷町職員労働組合</v>
      </c>
      <c r="G344" s="158" t="s">
        <v>103</v>
      </c>
      <c r="H344">
        <v>4</v>
      </c>
    </row>
    <row r="345" spans="3:8">
      <c r="C345" s="158" t="s">
        <v>75</v>
      </c>
      <c r="D345" s="158" t="s">
        <v>1655</v>
      </c>
      <c r="E345" t="s">
        <v>104</v>
      </c>
      <c r="F345" s="158" t="str">
        <f t="shared" si="11"/>
        <v>08新地町職員労働組合</v>
      </c>
      <c r="G345" s="158" t="s">
        <v>105</v>
      </c>
      <c r="H345">
        <v>4</v>
      </c>
    </row>
    <row r="346" spans="3:8">
      <c r="C346" s="158" t="s">
        <v>75</v>
      </c>
      <c r="D346" s="158" t="s">
        <v>1661</v>
      </c>
      <c r="E346" t="s">
        <v>106</v>
      </c>
      <c r="F346" s="158" t="str">
        <f t="shared" si="11"/>
        <v>08会津坂下町職員労働組合</v>
      </c>
      <c r="G346" s="158" t="s">
        <v>107</v>
      </c>
      <c r="H346">
        <v>4</v>
      </c>
    </row>
    <row r="347" spans="3:8">
      <c r="C347" s="158" t="s">
        <v>75</v>
      </c>
      <c r="D347" s="158" t="s">
        <v>1664</v>
      </c>
      <c r="E347" t="s">
        <v>108</v>
      </c>
      <c r="F347" s="158" t="str">
        <f t="shared" si="11"/>
        <v>08小野町職員労働組合</v>
      </c>
      <c r="G347" s="158" t="s">
        <v>109</v>
      </c>
      <c r="H347">
        <v>4</v>
      </c>
    </row>
    <row r="348" spans="3:8">
      <c r="C348" s="158" t="s">
        <v>75</v>
      </c>
      <c r="D348" s="158" t="s">
        <v>1665</v>
      </c>
      <c r="E348" t="s">
        <v>110</v>
      </c>
      <c r="F348" s="158" t="str">
        <f t="shared" si="11"/>
        <v>08湯川村職員労働組合</v>
      </c>
      <c r="G348" s="158" t="s">
        <v>111</v>
      </c>
      <c r="H348">
        <v>4</v>
      </c>
    </row>
    <row r="349" spans="3:8">
      <c r="C349" s="158" t="s">
        <v>75</v>
      </c>
      <c r="D349" s="158" t="s">
        <v>1670</v>
      </c>
      <c r="E349" t="s">
        <v>112</v>
      </c>
      <c r="F349" s="158" t="str">
        <f t="shared" si="11"/>
        <v>08広野町職員組合</v>
      </c>
      <c r="G349" s="158" t="s">
        <v>113</v>
      </c>
      <c r="H349">
        <v>4</v>
      </c>
    </row>
    <row r="350" spans="3:8">
      <c r="C350" s="158" t="s">
        <v>75</v>
      </c>
      <c r="D350" s="158" t="s">
        <v>1672</v>
      </c>
      <c r="E350" t="s">
        <v>114</v>
      </c>
      <c r="F350" s="158" t="str">
        <f t="shared" si="11"/>
        <v>08磐梯町職員労働組合</v>
      </c>
      <c r="G350" s="158" t="s">
        <v>115</v>
      </c>
      <c r="H350">
        <v>4</v>
      </c>
    </row>
    <row r="351" spans="3:8">
      <c r="C351" s="158" t="s">
        <v>75</v>
      </c>
      <c r="D351" s="158" t="s">
        <v>1675</v>
      </c>
      <c r="E351" t="s">
        <v>116</v>
      </c>
      <c r="F351" s="158" t="str">
        <f t="shared" si="11"/>
        <v>08塙町職員労働組合</v>
      </c>
      <c r="G351" s="158" t="s">
        <v>117</v>
      </c>
      <c r="H351">
        <v>4</v>
      </c>
    </row>
    <row r="352" spans="3:8">
      <c r="C352" s="158" t="s">
        <v>75</v>
      </c>
      <c r="D352" s="158" t="s">
        <v>1678</v>
      </c>
      <c r="E352" t="s">
        <v>118</v>
      </c>
      <c r="F352" s="158" t="str">
        <f t="shared" si="11"/>
        <v>08自治労二本松市職員労働組合</v>
      </c>
      <c r="G352" s="158" t="s">
        <v>119</v>
      </c>
      <c r="H352">
        <v>3</v>
      </c>
    </row>
    <row r="353" spans="3:8">
      <c r="C353" s="158" t="s">
        <v>75</v>
      </c>
      <c r="D353" s="158" t="s">
        <v>1684</v>
      </c>
      <c r="E353" t="s">
        <v>120</v>
      </c>
      <c r="F353" s="158" t="str">
        <f t="shared" si="11"/>
        <v>08本宮市職員労働組合</v>
      </c>
      <c r="G353" s="158" t="s">
        <v>121</v>
      </c>
      <c r="H353">
        <v>3</v>
      </c>
    </row>
    <row r="354" spans="3:8">
      <c r="C354" s="158" t="s">
        <v>75</v>
      </c>
      <c r="D354" s="158" t="s">
        <v>1687</v>
      </c>
      <c r="E354" t="s">
        <v>122</v>
      </c>
      <c r="F354" s="158" t="str">
        <f t="shared" si="11"/>
        <v>08浅川町職員組合</v>
      </c>
      <c r="G354" s="158" t="s">
        <v>123</v>
      </c>
      <c r="H354">
        <v>4</v>
      </c>
    </row>
    <row r="355" spans="3:8">
      <c r="C355" s="158" t="s">
        <v>75</v>
      </c>
      <c r="D355" s="158" t="s">
        <v>1690</v>
      </c>
      <c r="E355" t="s">
        <v>124</v>
      </c>
      <c r="F355" s="158" t="str">
        <f t="shared" si="11"/>
        <v>08猪苗代町職員組合</v>
      </c>
      <c r="G355" s="158" t="s">
        <v>125</v>
      </c>
      <c r="H355">
        <v>4</v>
      </c>
    </row>
    <row r="356" spans="3:8">
      <c r="C356" s="158" t="s">
        <v>75</v>
      </c>
      <c r="D356" s="158" t="s">
        <v>1693</v>
      </c>
      <c r="E356" t="s">
        <v>126</v>
      </c>
      <c r="F356" s="158" t="str">
        <f t="shared" si="11"/>
        <v>08只見町職員労働組合</v>
      </c>
      <c r="G356" s="158" t="s">
        <v>127</v>
      </c>
      <c r="H356">
        <v>4</v>
      </c>
    </row>
    <row r="357" spans="3:8">
      <c r="C357" s="158" t="s">
        <v>75</v>
      </c>
      <c r="D357" s="158" t="s">
        <v>1696</v>
      </c>
      <c r="E357" t="s">
        <v>128</v>
      </c>
      <c r="F357" s="158" t="str">
        <f t="shared" si="11"/>
        <v>08天栄村職員労働組合</v>
      </c>
      <c r="G357" s="158" t="s">
        <v>129</v>
      </c>
      <c r="H357">
        <v>4</v>
      </c>
    </row>
    <row r="358" spans="3:8">
      <c r="C358" s="158" t="s">
        <v>75</v>
      </c>
      <c r="D358" s="158" t="s">
        <v>1705</v>
      </c>
      <c r="E358" t="s">
        <v>130</v>
      </c>
      <c r="F358" s="158" t="str">
        <f t="shared" si="11"/>
        <v>08古殿町役場職員組合</v>
      </c>
      <c r="G358" s="158" t="s">
        <v>131</v>
      </c>
      <c r="H358">
        <v>4</v>
      </c>
    </row>
    <row r="359" spans="3:8">
      <c r="C359" s="158" t="s">
        <v>75</v>
      </c>
      <c r="D359" s="158" t="s">
        <v>1717</v>
      </c>
      <c r="E359" t="s">
        <v>132</v>
      </c>
      <c r="F359" s="158" t="str">
        <f t="shared" si="11"/>
        <v>08川俣町職員労働組合</v>
      </c>
      <c r="G359" s="158" t="s">
        <v>133</v>
      </c>
      <c r="H359">
        <v>4</v>
      </c>
    </row>
    <row r="360" spans="3:8">
      <c r="C360" s="158" t="s">
        <v>75</v>
      </c>
      <c r="D360" s="158" t="s">
        <v>1723</v>
      </c>
      <c r="E360" t="s">
        <v>134</v>
      </c>
      <c r="F360" s="158" t="str">
        <f t="shared" si="11"/>
        <v>08飯舘村職員組合</v>
      </c>
      <c r="G360" s="158" t="s">
        <v>135</v>
      </c>
      <c r="H360">
        <v>4</v>
      </c>
    </row>
    <row r="361" spans="3:8">
      <c r="C361" s="158" t="s">
        <v>75</v>
      </c>
      <c r="D361" s="158" t="s">
        <v>1726</v>
      </c>
      <c r="E361" t="s">
        <v>136</v>
      </c>
      <c r="F361" s="158" t="str">
        <f t="shared" si="11"/>
        <v>08大熊町職員労働組合</v>
      </c>
      <c r="G361" s="158" t="s">
        <v>137</v>
      </c>
      <c r="H361">
        <v>4</v>
      </c>
    </row>
    <row r="362" spans="3:8">
      <c r="C362" s="158" t="s">
        <v>75</v>
      </c>
      <c r="D362" s="158" t="s">
        <v>1729</v>
      </c>
      <c r="E362" t="s">
        <v>138</v>
      </c>
      <c r="F362" s="158" t="str">
        <f t="shared" si="11"/>
        <v>08大玉村職員労働組合</v>
      </c>
      <c r="G362" s="158" t="s">
        <v>139</v>
      </c>
      <c r="H362">
        <v>4</v>
      </c>
    </row>
    <row r="363" spans="3:8">
      <c r="C363" s="158" t="s">
        <v>75</v>
      </c>
      <c r="D363" s="158" t="s">
        <v>1732</v>
      </c>
      <c r="E363" t="s">
        <v>3555</v>
      </c>
      <c r="F363" s="158" t="str">
        <f t="shared" si="11"/>
        <v>08石川町役場職員組合</v>
      </c>
      <c r="G363" s="158" t="s">
        <v>140</v>
      </c>
      <c r="H363">
        <v>4</v>
      </c>
    </row>
    <row r="364" spans="3:8">
      <c r="C364" s="158" t="s">
        <v>75</v>
      </c>
      <c r="D364" s="158" t="s">
        <v>1738</v>
      </c>
      <c r="E364" t="s">
        <v>141</v>
      </c>
      <c r="F364" s="158" t="str">
        <f t="shared" si="11"/>
        <v>08会津若松市職員労働組合</v>
      </c>
      <c r="G364" s="158" t="s">
        <v>142</v>
      </c>
      <c r="H364">
        <v>3</v>
      </c>
    </row>
    <row r="365" spans="3:8">
      <c r="C365" s="158" t="s">
        <v>75</v>
      </c>
      <c r="D365" s="158" t="s">
        <v>1744</v>
      </c>
      <c r="E365" t="s">
        <v>143</v>
      </c>
      <c r="F365" s="158" t="str">
        <f t="shared" si="11"/>
        <v>08平田村職員労働組合</v>
      </c>
      <c r="G365" s="158" t="s">
        <v>144</v>
      </c>
      <c r="H365">
        <v>4</v>
      </c>
    </row>
    <row r="366" spans="3:8">
      <c r="C366" s="158" t="s">
        <v>75</v>
      </c>
      <c r="D366" s="158" t="s">
        <v>1747</v>
      </c>
      <c r="E366" t="s">
        <v>145</v>
      </c>
      <c r="F366" s="158" t="str">
        <f t="shared" si="11"/>
        <v>08金山町職員組合</v>
      </c>
      <c r="G366" s="158" t="s">
        <v>146</v>
      </c>
      <c r="H366">
        <v>4</v>
      </c>
    </row>
    <row r="367" spans="3:8">
      <c r="C367" s="158" t="s">
        <v>75</v>
      </c>
      <c r="D367" s="158" t="s">
        <v>147</v>
      </c>
      <c r="E367" t="s">
        <v>148</v>
      </c>
      <c r="F367" s="158" t="str">
        <f t="shared" si="11"/>
        <v>08双葉町職員組合</v>
      </c>
      <c r="G367" s="158" t="s">
        <v>149</v>
      </c>
      <c r="H367">
        <v>4</v>
      </c>
    </row>
    <row r="368" spans="3:8">
      <c r="C368" s="158" t="s">
        <v>75</v>
      </c>
      <c r="D368" s="158" t="s">
        <v>1767</v>
      </c>
      <c r="E368" t="s">
        <v>150</v>
      </c>
      <c r="F368" s="158" t="str">
        <f t="shared" si="11"/>
        <v>08自治労いわき市職員連合労働組合</v>
      </c>
      <c r="G368" s="158" t="s">
        <v>151</v>
      </c>
      <c r="H368">
        <v>3</v>
      </c>
    </row>
    <row r="369" spans="3:8">
      <c r="C369" s="158" t="s">
        <v>75</v>
      </c>
      <c r="D369" s="158" t="s">
        <v>1769</v>
      </c>
      <c r="E369" t="s">
        <v>152</v>
      </c>
      <c r="F369" s="158" t="str">
        <f t="shared" si="11"/>
        <v>08自治労伊達市職員労働組合</v>
      </c>
      <c r="G369" s="158" t="s">
        <v>153</v>
      </c>
      <c r="H369">
        <v>3</v>
      </c>
    </row>
    <row r="370" spans="3:8">
      <c r="C370" s="158" t="s">
        <v>75</v>
      </c>
      <c r="D370" s="158" t="s">
        <v>1772</v>
      </c>
      <c r="E370" t="s">
        <v>154</v>
      </c>
      <c r="F370" s="158" t="str">
        <f t="shared" si="11"/>
        <v>08玉川村職員労働組合</v>
      </c>
      <c r="G370" s="158" t="s">
        <v>155</v>
      </c>
      <c r="H370">
        <v>4</v>
      </c>
    </row>
    <row r="371" spans="3:8">
      <c r="C371" s="158" t="s">
        <v>75</v>
      </c>
      <c r="D371" s="158" t="s">
        <v>1775</v>
      </c>
      <c r="E371" t="s">
        <v>156</v>
      </c>
      <c r="F371" s="158" t="str">
        <f t="shared" si="11"/>
        <v>08葛尾村職員組合</v>
      </c>
      <c r="G371" s="158" t="s">
        <v>157</v>
      </c>
      <c r="H371">
        <v>4</v>
      </c>
    </row>
    <row r="372" spans="3:8">
      <c r="C372" s="158" t="s">
        <v>75</v>
      </c>
      <c r="D372" s="158" t="s">
        <v>1787</v>
      </c>
      <c r="E372" t="s">
        <v>158</v>
      </c>
      <c r="F372" s="158" t="str">
        <f t="shared" si="11"/>
        <v>08鏡石町職員組合</v>
      </c>
      <c r="G372" s="158" t="s">
        <v>159</v>
      </c>
      <c r="H372">
        <v>4</v>
      </c>
    </row>
    <row r="373" spans="3:8">
      <c r="C373" s="158" t="s">
        <v>75</v>
      </c>
      <c r="D373" s="158" t="s">
        <v>1790</v>
      </c>
      <c r="E373" t="s">
        <v>160</v>
      </c>
      <c r="F373" s="158" t="str">
        <f t="shared" si="11"/>
        <v>08矢吹町職員労働組合</v>
      </c>
      <c r="G373" s="158" t="s">
        <v>161</v>
      </c>
      <c r="H373">
        <v>4</v>
      </c>
    </row>
    <row r="374" spans="3:8">
      <c r="C374" s="158" t="s">
        <v>75</v>
      </c>
      <c r="D374" s="158" t="s">
        <v>162</v>
      </c>
      <c r="E374" t="s">
        <v>163</v>
      </c>
      <c r="F374" s="158" t="str">
        <f t="shared" si="11"/>
        <v>08自治労国見町職員労働組合</v>
      </c>
      <c r="G374" s="158" t="s">
        <v>164</v>
      </c>
      <c r="H374">
        <v>4</v>
      </c>
    </row>
    <row r="375" spans="3:8">
      <c r="C375" s="158" t="s">
        <v>75</v>
      </c>
      <c r="D375" s="158" t="s">
        <v>1796</v>
      </c>
      <c r="E375" t="s">
        <v>165</v>
      </c>
      <c r="F375" s="158" t="str">
        <f t="shared" si="11"/>
        <v>08桑折町職員労働組合</v>
      </c>
      <c r="G375" s="158" t="s">
        <v>166</v>
      </c>
      <c r="H375">
        <v>4</v>
      </c>
    </row>
    <row r="376" spans="3:8">
      <c r="C376" s="158" t="s">
        <v>75</v>
      </c>
      <c r="D376" s="158" t="s">
        <v>1799</v>
      </c>
      <c r="E376" t="s">
        <v>167</v>
      </c>
      <c r="F376" s="158" t="str">
        <f t="shared" si="11"/>
        <v>08泉崎村職員労働組合</v>
      </c>
      <c r="G376" s="158" t="s">
        <v>168</v>
      </c>
      <c r="H376">
        <v>4</v>
      </c>
    </row>
    <row r="377" spans="3:8">
      <c r="C377" s="158" t="s">
        <v>75</v>
      </c>
      <c r="D377" s="158" t="s">
        <v>1816</v>
      </c>
      <c r="E377" t="s">
        <v>169</v>
      </c>
      <c r="F377" s="158" t="str">
        <f t="shared" si="11"/>
        <v>08川内村職員労働組合</v>
      </c>
      <c r="G377" s="158" t="s">
        <v>170</v>
      </c>
      <c r="H377">
        <v>4</v>
      </c>
    </row>
    <row r="378" spans="3:8">
      <c r="C378" s="158" t="s">
        <v>75</v>
      </c>
      <c r="D378" s="158" t="s">
        <v>1819</v>
      </c>
      <c r="E378" t="s">
        <v>171</v>
      </c>
      <c r="F378" s="158" t="str">
        <f t="shared" si="11"/>
        <v>08中島村職員労働組合</v>
      </c>
      <c r="G378" s="158" t="s">
        <v>172</v>
      </c>
      <c r="H378">
        <v>4</v>
      </c>
    </row>
    <row r="379" spans="3:8">
      <c r="C379" s="158" t="s">
        <v>75</v>
      </c>
      <c r="D379" s="158" t="s">
        <v>173</v>
      </c>
      <c r="E379" t="s">
        <v>174</v>
      </c>
      <c r="F379" s="158" t="str">
        <f t="shared" si="11"/>
        <v>08矢祭町職員組合</v>
      </c>
      <c r="G379" s="158" t="s">
        <v>175</v>
      </c>
      <c r="H379">
        <v>4</v>
      </c>
    </row>
    <row r="380" spans="3:8">
      <c r="C380" s="158" t="s">
        <v>75</v>
      </c>
      <c r="D380" s="158" t="s">
        <v>176</v>
      </c>
      <c r="E380" t="s">
        <v>177</v>
      </c>
      <c r="F380" s="158" t="str">
        <f t="shared" si="11"/>
        <v>08西郷村職員労働組合</v>
      </c>
      <c r="G380" s="158" t="s">
        <v>178</v>
      </c>
      <c r="H380">
        <v>4</v>
      </c>
    </row>
    <row r="381" spans="3:8">
      <c r="C381" s="158" t="s">
        <v>75</v>
      </c>
      <c r="D381" s="158" t="s">
        <v>2893</v>
      </c>
      <c r="E381" t="s">
        <v>179</v>
      </c>
      <c r="F381" s="158" t="str">
        <f t="shared" si="11"/>
        <v>08柳津町職員労働組合</v>
      </c>
      <c r="G381" s="158" t="s">
        <v>180</v>
      </c>
      <c r="H381">
        <v>4</v>
      </c>
    </row>
    <row r="382" spans="3:8">
      <c r="C382" s="158" t="s">
        <v>75</v>
      </c>
      <c r="D382" s="158" t="s">
        <v>2929</v>
      </c>
      <c r="E382" t="s">
        <v>181</v>
      </c>
      <c r="F382" s="158" t="str">
        <f t="shared" si="11"/>
        <v>08自治労会津美里町職員労働組合</v>
      </c>
      <c r="G382" s="158" t="s">
        <v>182</v>
      </c>
      <c r="H382">
        <v>4</v>
      </c>
    </row>
    <row r="383" spans="3:8">
      <c r="C383" s="158" t="s">
        <v>75</v>
      </c>
      <c r="D383" s="158" t="s">
        <v>2935</v>
      </c>
      <c r="E383" t="s">
        <v>183</v>
      </c>
      <c r="F383" s="158" t="str">
        <f t="shared" si="11"/>
        <v>08自治労郡山市職員労働組合</v>
      </c>
      <c r="G383" s="158" t="s">
        <v>184</v>
      </c>
      <c r="H383">
        <v>3</v>
      </c>
    </row>
    <row r="384" spans="3:8">
      <c r="C384" s="158" t="s">
        <v>3624</v>
      </c>
      <c r="D384" s="158" t="s">
        <v>3624</v>
      </c>
      <c r="E384" t="s">
        <v>1570</v>
      </c>
      <c r="F384" t="s">
        <v>1570</v>
      </c>
      <c r="G384" s="158" t="s">
        <v>3624</v>
      </c>
      <c r="H384"/>
    </row>
    <row r="385" spans="3:8">
      <c r="C385" s="158" t="s">
        <v>185</v>
      </c>
      <c r="D385" s="158" t="s">
        <v>1577</v>
      </c>
      <c r="E385" t="s">
        <v>186</v>
      </c>
      <c r="F385" s="158" t="str">
        <f t="shared" ref="F385:F408" si="12">IFERROR(C385&amp;E385,"")</f>
        <v>09新潟県職員労働組合</v>
      </c>
      <c r="G385" s="158" t="s">
        <v>187</v>
      </c>
      <c r="H385">
        <v>1</v>
      </c>
    </row>
    <row r="386" spans="3:8">
      <c r="C386" s="158" t="s">
        <v>185</v>
      </c>
      <c r="D386" s="158" t="s">
        <v>1580</v>
      </c>
      <c r="E386" t="s">
        <v>188</v>
      </c>
      <c r="F386" s="158" t="str">
        <f t="shared" si="12"/>
        <v>09新潟市職員労働組合</v>
      </c>
      <c r="G386" s="158" t="s">
        <v>189</v>
      </c>
      <c r="H386">
        <v>2</v>
      </c>
    </row>
    <row r="387" spans="3:8">
      <c r="C387" s="158" t="s">
        <v>185</v>
      </c>
      <c r="D387" s="158" t="s">
        <v>1583</v>
      </c>
      <c r="E387" t="s">
        <v>190</v>
      </c>
      <c r="F387" s="158" t="str">
        <f t="shared" si="12"/>
        <v>09自治労長岡市職員労働組合</v>
      </c>
      <c r="G387" s="158" t="s">
        <v>191</v>
      </c>
      <c r="H387">
        <v>3</v>
      </c>
    </row>
    <row r="388" spans="3:8">
      <c r="C388" s="158" t="s">
        <v>185</v>
      </c>
      <c r="D388" s="158" t="s">
        <v>1586</v>
      </c>
      <c r="E388" t="s">
        <v>192</v>
      </c>
      <c r="F388" s="158" t="str">
        <f t="shared" si="12"/>
        <v>09三条市職員労働組合連合会</v>
      </c>
      <c r="G388" s="158" t="s">
        <v>193</v>
      </c>
      <c r="H388">
        <v>3</v>
      </c>
    </row>
    <row r="389" spans="3:8">
      <c r="C389" s="158" t="s">
        <v>185</v>
      </c>
      <c r="D389" s="158" t="s">
        <v>1589</v>
      </c>
      <c r="E389" t="s">
        <v>194</v>
      </c>
      <c r="F389" s="158" t="str">
        <f t="shared" si="12"/>
        <v>09柏崎市職員労働組合</v>
      </c>
      <c r="G389" s="158" t="s">
        <v>195</v>
      </c>
      <c r="H389">
        <v>3</v>
      </c>
    </row>
    <row r="390" spans="3:8">
      <c r="C390" s="158" t="s">
        <v>185</v>
      </c>
      <c r="D390" s="158" t="s">
        <v>1592</v>
      </c>
      <c r="E390" t="s">
        <v>196</v>
      </c>
      <c r="F390" s="158" t="str">
        <f t="shared" si="12"/>
        <v>09新発田市職員労働組合</v>
      </c>
      <c r="G390" s="158" t="s">
        <v>197</v>
      </c>
      <c r="H390">
        <v>3</v>
      </c>
    </row>
    <row r="391" spans="3:8">
      <c r="C391" s="158" t="s">
        <v>185</v>
      </c>
      <c r="D391" s="158" t="s">
        <v>1598</v>
      </c>
      <c r="E391" t="s">
        <v>198</v>
      </c>
      <c r="F391" s="158" t="str">
        <f t="shared" si="12"/>
        <v>09小千谷市職員労働組合</v>
      </c>
      <c r="G391" s="158" t="s">
        <v>199</v>
      </c>
      <c r="H391">
        <v>3</v>
      </c>
    </row>
    <row r="392" spans="3:8">
      <c r="C392" s="158" t="s">
        <v>185</v>
      </c>
      <c r="D392" s="158" t="s">
        <v>1601</v>
      </c>
      <c r="E392" t="s">
        <v>200</v>
      </c>
      <c r="F392" s="158" t="str">
        <f t="shared" si="12"/>
        <v>09加茂市役所職員労働組合</v>
      </c>
      <c r="G392" s="158" t="s">
        <v>201</v>
      </c>
      <c r="H392">
        <v>3</v>
      </c>
    </row>
    <row r="393" spans="3:8">
      <c r="C393" s="158" t="s">
        <v>185</v>
      </c>
      <c r="D393" s="158" t="s">
        <v>1604</v>
      </c>
      <c r="E393" t="s">
        <v>202</v>
      </c>
      <c r="F393" s="158" t="str">
        <f t="shared" si="12"/>
        <v>09糸魚川市職員労働組合</v>
      </c>
      <c r="G393" s="158" t="s">
        <v>203</v>
      </c>
      <c r="H393">
        <v>3</v>
      </c>
    </row>
    <row r="394" spans="3:8">
      <c r="C394" s="158" t="s">
        <v>185</v>
      </c>
      <c r="D394" s="158" t="s">
        <v>1607</v>
      </c>
      <c r="E394" t="s">
        <v>204</v>
      </c>
      <c r="F394" s="158" t="str">
        <f t="shared" si="12"/>
        <v>09十日町市職員労働組合連合会</v>
      </c>
      <c r="G394" s="158" t="s">
        <v>205</v>
      </c>
      <c r="H394">
        <v>3</v>
      </c>
    </row>
    <row r="395" spans="3:8">
      <c r="C395" s="158" t="s">
        <v>185</v>
      </c>
      <c r="D395" s="158" t="s">
        <v>1610</v>
      </c>
      <c r="E395" t="s">
        <v>206</v>
      </c>
      <c r="F395" s="158" t="str">
        <f t="shared" si="12"/>
        <v>09妙高市役所職員労働組合</v>
      </c>
      <c r="G395" s="158" t="s">
        <v>207</v>
      </c>
      <c r="H395">
        <v>3</v>
      </c>
    </row>
    <row r="396" spans="3:8">
      <c r="C396" s="158" t="s">
        <v>185</v>
      </c>
      <c r="D396" s="158" t="s">
        <v>1616</v>
      </c>
      <c r="E396" t="s">
        <v>208</v>
      </c>
      <c r="F396" s="158" t="str">
        <f t="shared" si="12"/>
        <v>09佐渡市職員労働組合</v>
      </c>
      <c r="G396" s="158" t="s">
        <v>209</v>
      </c>
      <c r="H396">
        <v>3</v>
      </c>
    </row>
    <row r="397" spans="3:8">
      <c r="C397" s="158" t="s">
        <v>185</v>
      </c>
      <c r="D397" s="158" t="s">
        <v>1121</v>
      </c>
      <c r="E397" t="s">
        <v>210</v>
      </c>
      <c r="F397" s="158" t="str">
        <f t="shared" si="12"/>
        <v>09燕市職員労働組合</v>
      </c>
      <c r="G397" s="158" t="s">
        <v>211</v>
      </c>
      <c r="H397">
        <v>3</v>
      </c>
    </row>
    <row r="398" spans="3:8">
      <c r="C398" s="158" t="s">
        <v>185</v>
      </c>
      <c r="D398" s="158" t="s">
        <v>1619</v>
      </c>
      <c r="E398" t="s">
        <v>212</v>
      </c>
      <c r="F398" s="158" t="str">
        <f t="shared" si="12"/>
        <v>09上越市職員労働組合</v>
      </c>
      <c r="G398" s="158" t="s">
        <v>213</v>
      </c>
      <c r="H398">
        <v>3</v>
      </c>
    </row>
    <row r="399" spans="3:8">
      <c r="C399" s="158" t="s">
        <v>185</v>
      </c>
      <c r="D399" s="158" t="s">
        <v>1625</v>
      </c>
      <c r="E399" t="s">
        <v>214</v>
      </c>
      <c r="F399" s="158" t="str">
        <f t="shared" si="12"/>
        <v>09見附市役所職員組合</v>
      </c>
      <c r="G399" s="158" t="s">
        <v>215</v>
      </c>
      <c r="H399">
        <v>3</v>
      </c>
    </row>
    <row r="400" spans="3:8">
      <c r="C400" s="158" t="s">
        <v>185</v>
      </c>
      <c r="D400" s="158" t="s">
        <v>1638</v>
      </c>
      <c r="E400" t="s">
        <v>216</v>
      </c>
      <c r="F400" s="158" t="str">
        <f t="shared" si="12"/>
        <v>09阿賀町職員労働組合</v>
      </c>
      <c r="G400" s="158" t="s">
        <v>217</v>
      </c>
      <c r="H400">
        <v>4</v>
      </c>
    </row>
    <row r="401" spans="3:8">
      <c r="C401" s="158" t="s">
        <v>185</v>
      </c>
      <c r="D401" s="158" t="s">
        <v>1643</v>
      </c>
      <c r="E401" t="s">
        <v>218</v>
      </c>
      <c r="F401" s="158" t="str">
        <f t="shared" si="12"/>
        <v>09魚沼市職員労働組合</v>
      </c>
      <c r="G401" s="158" t="s">
        <v>219</v>
      </c>
      <c r="H401">
        <v>3</v>
      </c>
    </row>
    <row r="402" spans="3:8">
      <c r="C402" s="158" t="s">
        <v>185</v>
      </c>
      <c r="D402" s="158" t="s">
        <v>1664</v>
      </c>
      <c r="E402" t="s">
        <v>220</v>
      </c>
      <c r="F402" s="158" t="str">
        <f t="shared" si="12"/>
        <v>09阿賀野市職員労働組合</v>
      </c>
      <c r="G402" s="158" t="s">
        <v>221</v>
      </c>
      <c r="H402">
        <v>3</v>
      </c>
    </row>
    <row r="403" spans="3:8">
      <c r="C403" s="158" t="s">
        <v>185</v>
      </c>
      <c r="D403" s="158" t="s">
        <v>1687</v>
      </c>
      <c r="E403" t="s">
        <v>222</v>
      </c>
      <c r="F403" s="158" t="str">
        <f t="shared" si="12"/>
        <v>09弥彦村役場職員組合</v>
      </c>
      <c r="G403" s="158" t="s">
        <v>223</v>
      </c>
      <c r="H403">
        <v>4</v>
      </c>
    </row>
    <row r="404" spans="3:8">
      <c r="C404" s="158" t="s">
        <v>185</v>
      </c>
      <c r="D404" s="158" t="s">
        <v>1050</v>
      </c>
      <c r="E404" t="s">
        <v>224</v>
      </c>
      <c r="F404" s="158" t="str">
        <f t="shared" si="12"/>
        <v>09五泉市職員労働組合</v>
      </c>
      <c r="G404" s="158" t="s">
        <v>225</v>
      </c>
      <c r="H404">
        <v>3</v>
      </c>
    </row>
    <row r="405" spans="3:8">
      <c r="C405" s="158" t="s">
        <v>185</v>
      </c>
      <c r="D405" s="158" t="s">
        <v>1735</v>
      </c>
      <c r="E405" t="s">
        <v>226</v>
      </c>
      <c r="F405" s="158" t="str">
        <f t="shared" si="12"/>
        <v>09村上市職員組合</v>
      </c>
      <c r="G405" s="158" t="s">
        <v>227</v>
      </c>
      <c r="H405">
        <v>3</v>
      </c>
    </row>
    <row r="406" spans="3:8">
      <c r="C406" s="158" t="s">
        <v>185</v>
      </c>
      <c r="D406" s="158" t="s">
        <v>1741</v>
      </c>
      <c r="E406" t="s">
        <v>228</v>
      </c>
      <c r="F406" s="158" t="str">
        <f t="shared" si="12"/>
        <v>09南魚沼市職員労働組合連合会</v>
      </c>
      <c r="G406" s="158" t="s">
        <v>229</v>
      </c>
      <c r="H406">
        <v>3</v>
      </c>
    </row>
    <row r="407" spans="3:8">
      <c r="C407" s="158" t="s">
        <v>185</v>
      </c>
      <c r="D407" s="158" t="s">
        <v>1775</v>
      </c>
      <c r="E407" t="s">
        <v>3556</v>
      </c>
      <c r="F407" s="158" t="str">
        <f t="shared" si="12"/>
        <v>09津南町職員労働組合</v>
      </c>
      <c r="G407" s="158" t="s">
        <v>230</v>
      </c>
      <c r="H407">
        <v>4</v>
      </c>
    </row>
    <row r="408" spans="3:8">
      <c r="C408" s="158" t="s">
        <v>185</v>
      </c>
      <c r="D408" s="158" t="s">
        <v>231</v>
      </c>
      <c r="E408" t="s">
        <v>232</v>
      </c>
      <c r="F408" s="158" t="str">
        <f t="shared" si="12"/>
        <v>09胎内市職員労働組合連合会</v>
      </c>
      <c r="G408" s="158" t="s">
        <v>233</v>
      </c>
      <c r="H408">
        <v>3</v>
      </c>
    </row>
    <row r="409" spans="3:8">
      <c r="C409" s="158" t="s">
        <v>185</v>
      </c>
      <c r="D409" s="158" t="s">
        <v>1813</v>
      </c>
      <c r="E409" t="s">
        <v>234</v>
      </c>
      <c r="F409" s="158" t="str">
        <f t="shared" ref="F409:F413" si="13">IFERROR(C409&amp;E409,"")</f>
        <v>09田上町職員組合</v>
      </c>
      <c r="G409" s="158" t="s">
        <v>235</v>
      </c>
      <c r="H409">
        <v>4</v>
      </c>
    </row>
    <row r="410" spans="3:8">
      <c r="C410" s="158" t="s">
        <v>185</v>
      </c>
      <c r="D410" s="158" t="s">
        <v>1821</v>
      </c>
      <c r="E410" t="s">
        <v>236</v>
      </c>
      <c r="F410" s="158" t="str">
        <f t="shared" si="13"/>
        <v>09湯沢町職員労働組合</v>
      </c>
      <c r="G410" s="158" t="s">
        <v>237</v>
      </c>
      <c r="H410">
        <v>4</v>
      </c>
    </row>
    <row r="411" spans="3:8">
      <c r="C411" s="158" t="s">
        <v>185</v>
      </c>
      <c r="D411" s="158" t="s">
        <v>238</v>
      </c>
      <c r="E411" t="s">
        <v>239</v>
      </c>
      <c r="F411" s="158" t="str">
        <f t="shared" si="13"/>
        <v>09聖籠町職員組合</v>
      </c>
      <c r="G411" s="158" t="s">
        <v>240</v>
      </c>
      <c r="H411">
        <v>4</v>
      </c>
    </row>
    <row r="412" spans="3:8">
      <c r="C412" s="158" t="s">
        <v>185</v>
      </c>
      <c r="D412" s="158" t="s">
        <v>2935</v>
      </c>
      <c r="E412" t="s">
        <v>241</v>
      </c>
      <c r="F412" s="158" t="str">
        <f t="shared" si="13"/>
        <v>09刈羽村役場職員組合</v>
      </c>
      <c r="G412" s="158" t="s">
        <v>242</v>
      </c>
      <c r="H412">
        <v>4</v>
      </c>
    </row>
    <row r="413" spans="3:8">
      <c r="C413" s="158" t="s">
        <v>185</v>
      </c>
      <c r="D413" s="158" t="s">
        <v>2965</v>
      </c>
      <c r="E413" t="s">
        <v>243</v>
      </c>
      <c r="F413" s="158" t="str">
        <f t="shared" si="13"/>
        <v>09出雲崎町職員組合</v>
      </c>
      <c r="G413" s="158" t="s">
        <v>244</v>
      </c>
      <c r="H413">
        <v>4</v>
      </c>
    </row>
    <row r="414" spans="3:8">
      <c r="C414" s="158" t="s">
        <v>3624</v>
      </c>
      <c r="D414" s="158" t="s">
        <v>3624</v>
      </c>
      <c r="E414" t="s">
        <v>1570</v>
      </c>
      <c r="F414" t="s">
        <v>1570</v>
      </c>
      <c r="G414" s="158" t="s">
        <v>3624</v>
      </c>
      <c r="H414"/>
    </row>
    <row r="415" spans="3:8">
      <c r="C415" s="158" t="s">
        <v>245</v>
      </c>
      <c r="D415" s="158" t="s">
        <v>1577</v>
      </c>
      <c r="E415" t="s">
        <v>246</v>
      </c>
      <c r="F415" s="158" t="str">
        <f t="shared" ref="F415:F441" si="14">IFERROR(C415&amp;E415,"")</f>
        <v>10群馬県職員労働組合</v>
      </c>
      <c r="G415" s="158" t="s">
        <v>247</v>
      </c>
      <c r="H415">
        <v>1</v>
      </c>
    </row>
    <row r="416" spans="3:8">
      <c r="C416" s="158" t="s">
        <v>245</v>
      </c>
      <c r="D416" s="158" t="s">
        <v>1580</v>
      </c>
      <c r="E416" t="s">
        <v>248</v>
      </c>
      <c r="F416" s="158" t="str">
        <f t="shared" si="14"/>
        <v>10群馬県企業局労働組合</v>
      </c>
      <c r="G416" s="158" t="s">
        <v>249</v>
      </c>
      <c r="H416">
        <v>1</v>
      </c>
    </row>
    <row r="417" spans="3:8">
      <c r="C417" s="158" t="s">
        <v>245</v>
      </c>
      <c r="D417" s="158" t="s">
        <v>1583</v>
      </c>
      <c r="E417" t="s">
        <v>250</v>
      </c>
      <c r="F417" s="158" t="str">
        <f t="shared" si="14"/>
        <v>10前橋市役所職員労働組合</v>
      </c>
      <c r="G417" s="158" t="s">
        <v>251</v>
      </c>
      <c r="H417">
        <v>2</v>
      </c>
    </row>
    <row r="418" spans="3:8">
      <c r="C418" s="158" t="s">
        <v>245</v>
      </c>
      <c r="D418" s="158" t="s">
        <v>1589</v>
      </c>
      <c r="E418" t="s">
        <v>252</v>
      </c>
      <c r="F418" s="158" t="str">
        <f t="shared" si="14"/>
        <v>10桐生市役所職員労働組合連合会</v>
      </c>
      <c r="G418" s="158" t="s">
        <v>253</v>
      </c>
      <c r="H418">
        <v>3</v>
      </c>
    </row>
    <row r="419" spans="3:8">
      <c r="C419" s="158" t="s">
        <v>245</v>
      </c>
      <c r="D419" s="158" t="s">
        <v>1592</v>
      </c>
      <c r="E419" t="s">
        <v>254</v>
      </c>
      <c r="F419" s="158" t="str">
        <f t="shared" si="14"/>
        <v>10伊勢崎市職員労働組合</v>
      </c>
      <c r="G419" s="158" t="s">
        <v>255</v>
      </c>
      <c r="H419">
        <v>3</v>
      </c>
    </row>
    <row r="420" spans="3:8">
      <c r="C420" s="158" t="s">
        <v>245</v>
      </c>
      <c r="D420" s="158" t="s">
        <v>1595</v>
      </c>
      <c r="E420" t="s">
        <v>256</v>
      </c>
      <c r="F420" s="158" t="str">
        <f t="shared" si="14"/>
        <v>10太田市役所職員労働組合</v>
      </c>
      <c r="G420" s="158" t="s">
        <v>257</v>
      </c>
      <c r="H420">
        <v>3</v>
      </c>
    </row>
    <row r="421" spans="3:8">
      <c r="C421" s="158" t="s">
        <v>245</v>
      </c>
      <c r="D421" s="158" t="s">
        <v>1601</v>
      </c>
      <c r="E421" t="s">
        <v>258</v>
      </c>
      <c r="F421" s="158" t="str">
        <f t="shared" si="14"/>
        <v>10沼田市役所職員労働組合</v>
      </c>
      <c r="G421" s="158" t="s">
        <v>259</v>
      </c>
      <c r="H421">
        <v>3</v>
      </c>
    </row>
    <row r="422" spans="3:8">
      <c r="C422" s="158" t="s">
        <v>245</v>
      </c>
      <c r="D422" s="158" t="s">
        <v>1604</v>
      </c>
      <c r="E422" t="s">
        <v>260</v>
      </c>
      <c r="F422" s="158" t="str">
        <f t="shared" si="14"/>
        <v>10富岡市役所職員労働組合</v>
      </c>
      <c r="G422" s="158" t="s">
        <v>261</v>
      </c>
      <c r="H422">
        <v>3</v>
      </c>
    </row>
    <row r="423" spans="3:8">
      <c r="C423" s="158" t="s">
        <v>245</v>
      </c>
      <c r="D423" s="158" t="s">
        <v>1607</v>
      </c>
      <c r="E423" t="s">
        <v>262</v>
      </c>
      <c r="F423" s="158" t="str">
        <f t="shared" si="14"/>
        <v>10渋川市役所職員労働組合</v>
      </c>
      <c r="G423" s="158" t="s">
        <v>263</v>
      </c>
      <c r="H423">
        <v>3</v>
      </c>
    </row>
    <row r="424" spans="3:8">
      <c r="C424" s="158" t="s">
        <v>245</v>
      </c>
      <c r="D424" s="158" t="s">
        <v>1610</v>
      </c>
      <c r="E424" t="s">
        <v>264</v>
      </c>
      <c r="F424" s="158" t="str">
        <f t="shared" si="14"/>
        <v>10藤岡市役所職員労働組合</v>
      </c>
      <c r="G424" s="158" t="s">
        <v>265</v>
      </c>
      <c r="H424">
        <v>3</v>
      </c>
    </row>
    <row r="425" spans="3:8">
      <c r="C425" s="158" t="s">
        <v>245</v>
      </c>
      <c r="D425" s="158" t="s">
        <v>1613</v>
      </c>
      <c r="E425" t="s">
        <v>266</v>
      </c>
      <c r="F425" s="158" t="str">
        <f t="shared" si="14"/>
        <v>10安中市職員労働組合</v>
      </c>
      <c r="G425" s="158" t="s">
        <v>267</v>
      </c>
      <c r="H425">
        <v>3</v>
      </c>
    </row>
    <row r="426" spans="3:8">
      <c r="C426" s="158" t="s">
        <v>245</v>
      </c>
      <c r="D426" s="158" t="s">
        <v>1121</v>
      </c>
      <c r="E426" t="s">
        <v>268</v>
      </c>
      <c r="F426" s="158" t="str">
        <f t="shared" si="14"/>
        <v>10高崎市役所職員労働組合</v>
      </c>
      <c r="G426" s="158" t="s">
        <v>269</v>
      </c>
      <c r="H426">
        <v>3</v>
      </c>
    </row>
    <row r="427" spans="3:8">
      <c r="C427" s="158" t="s">
        <v>245</v>
      </c>
      <c r="D427" s="158" t="s">
        <v>1661</v>
      </c>
      <c r="E427" t="s">
        <v>270</v>
      </c>
      <c r="F427" s="158" t="str">
        <f t="shared" si="14"/>
        <v>10榛東村職員組合</v>
      </c>
      <c r="G427" s="158" t="s">
        <v>271</v>
      </c>
      <c r="H427">
        <v>4</v>
      </c>
    </row>
    <row r="428" spans="3:8">
      <c r="C428" s="158" t="s">
        <v>245</v>
      </c>
      <c r="D428" s="158" t="s">
        <v>1664</v>
      </c>
      <c r="E428" t="s">
        <v>272</v>
      </c>
      <c r="F428" s="158" t="str">
        <f t="shared" si="14"/>
        <v>10吉岡町職員組合</v>
      </c>
      <c r="G428" s="158" t="s">
        <v>273</v>
      </c>
      <c r="H428">
        <v>4</v>
      </c>
    </row>
    <row r="429" spans="3:8">
      <c r="C429" s="158" t="s">
        <v>245</v>
      </c>
      <c r="D429" s="158" t="s">
        <v>1684</v>
      </c>
      <c r="E429" t="s">
        <v>274</v>
      </c>
      <c r="F429" s="158" t="str">
        <f t="shared" si="14"/>
        <v>10甘楽町職員労働組合</v>
      </c>
      <c r="G429" s="158" t="s">
        <v>275</v>
      </c>
      <c r="H429">
        <v>4</v>
      </c>
    </row>
    <row r="430" spans="3:8">
      <c r="C430" s="158" t="s">
        <v>245</v>
      </c>
      <c r="D430" s="158" t="s">
        <v>1690</v>
      </c>
      <c r="E430" t="s">
        <v>276</v>
      </c>
      <c r="F430" s="158" t="str">
        <f t="shared" si="14"/>
        <v>10中之条町職員労働組合</v>
      </c>
      <c r="G430" s="158" t="s">
        <v>277</v>
      </c>
      <c r="H430">
        <v>4</v>
      </c>
    </row>
    <row r="431" spans="3:8">
      <c r="C431" s="158" t="s">
        <v>245</v>
      </c>
      <c r="D431" s="158" t="s">
        <v>1696</v>
      </c>
      <c r="E431" t="s">
        <v>278</v>
      </c>
      <c r="F431" s="158" t="str">
        <f t="shared" si="14"/>
        <v>10東吾妻町職員組合</v>
      </c>
      <c r="G431" s="158" t="s">
        <v>279</v>
      </c>
      <c r="H431">
        <v>4</v>
      </c>
    </row>
    <row r="432" spans="3:8">
      <c r="C432" s="158" t="s">
        <v>245</v>
      </c>
      <c r="D432" s="158" t="s">
        <v>1699</v>
      </c>
      <c r="E432" t="s">
        <v>280</v>
      </c>
      <c r="F432" s="158" t="str">
        <f t="shared" si="14"/>
        <v>10長野原町職員組合</v>
      </c>
      <c r="G432" s="158" t="s">
        <v>281</v>
      </c>
      <c r="H432">
        <v>4</v>
      </c>
    </row>
    <row r="433" spans="3:8">
      <c r="C433" s="158" t="s">
        <v>245</v>
      </c>
      <c r="D433" s="158" t="s">
        <v>1702</v>
      </c>
      <c r="E433" t="s">
        <v>282</v>
      </c>
      <c r="F433" s="158" t="str">
        <f t="shared" si="14"/>
        <v>10嬬恋村職員組合</v>
      </c>
      <c r="G433" s="158" t="s">
        <v>283</v>
      </c>
      <c r="H433">
        <v>4</v>
      </c>
    </row>
    <row r="434" spans="3:8">
      <c r="C434" s="158" t="s">
        <v>245</v>
      </c>
      <c r="D434" s="158" t="s">
        <v>1705</v>
      </c>
      <c r="E434" t="s">
        <v>284</v>
      </c>
      <c r="F434" s="158" t="str">
        <f t="shared" si="14"/>
        <v>10草津町職員組合</v>
      </c>
      <c r="G434" s="158" t="s">
        <v>285</v>
      </c>
      <c r="H434">
        <v>4</v>
      </c>
    </row>
    <row r="435" spans="3:8">
      <c r="C435" s="158" t="s">
        <v>245</v>
      </c>
      <c r="D435" s="158" t="s">
        <v>1717</v>
      </c>
      <c r="E435" t="s">
        <v>286</v>
      </c>
      <c r="F435" s="158" t="str">
        <f t="shared" si="14"/>
        <v>10片品村職員組合</v>
      </c>
      <c r="G435" s="158" t="s">
        <v>287</v>
      </c>
      <c r="H435">
        <v>4</v>
      </c>
    </row>
    <row r="436" spans="3:8">
      <c r="C436" s="158" t="s">
        <v>245</v>
      </c>
      <c r="D436" s="158" t="s">
        <v>1720</v>
      </c>
      <c r="E436" t="s">
        <v>288</v>
      </c>
      <c r="F436" s="158" t="str">
        <f t="shared" si="14"/>
        <v>10みなかみ町職員組合</v>
      </c>
      <c r="G436" s="158" t="s">
        <v>289</v>
      </c>
      <c r="H436">
        <v>4</v>
      </c>
    </row>
    <row r="437" spans="3:8">
      <c r="C437" s="158" t="s">
        <v>245</v>
      </c>
      <c r="D437" s="158" t="s">
        <v>1729</v>
      </c>
      <c r="E437" t="s">
        <v>290</v>
      </c>
      <c r="F437" s="158" t="str">
        <f t="shared" si="14"/>
        <v>10昭和村職員労働組合</v>
      </c>
      <c r="G437" s="158" t="s">
        <v>291</v>
      </c>
      <c r="H437">
        <v>4</v>
      </c>
    </row>
    <row r="438" spans="3:8">
      <c r="C438" s="158" t="s">
        <v>245</v>
      </c>
      <c r="D438" s="158" t="s">
        <v>1735</v>
      </c>
      <c r="E438" t="s">
        <v>292</v>
      </c>
      <c r="F438" s="158" t="str">
        <f t="shared" si="14"/>
        <v>10玉村町職員組合</v>
      </c>
      <c r="G438" s="158" t="s">
        <v>293</v>
      </c>
      <c r="H438">
        <v>4</v>
      </c>
    </row>
    <row r="439" spans="3:8">
      <c r="C439" s="158" t="s">
        <v>245</v>
      </c>
      <c r="D439" s="158" t="s">
        <v>1747</v>
      </c>
      <c r="E439" t="s">
        <v>294</v>
      </c>
      <c r="F439" s="158" t="str">
        <f t="shared" si="14"/>
        <v>10みどり市職員労働組合</v>
      </c>
      <c r="G439" s="158" t="s">
        <v>295</v>
      </c>
      <c r="H439">
        <v>3</v>
      </c>
    </row>
    <row r="440" spans="3:8">
      <c r="C440" s="158" t="s">
        <v>245</v>
      </c>
      <c r="D440" s="158" t="s">
        <v>1750</v>
      </c>
      <c r="E440" t="s">
        <v>296</v>
      </c>
      <c r="F440" s="158" t="str">
        <f t="shared" si="14"/>
        <v>10大泉町職員労働組合</v>
      </c>
      <c r="G440" s="158" t="s">
        <v>297</v>
      </c>
      <c r="H440">
        <v>4</v>
      </c>
    </row>
    <row r="441" spans="3:8">
      <c r="C441" s="158" t="s">
        <v>245</v>
      </c>
      <c r="D441" s="158" t="s">
        <v>1752</v>
      </c>
      <c r="E441" t="s">
        <v>298</v>
      </c>
      <c r="F441" s="158" t="str">
        <f t="shared" si="14"/>
        <v>10邑楽町職員労働組合</v>
      </c>
      <c r="G441" s="158" t="s">
        <v>299</v>
      </c>
      <c r="H441">
        <v>4</v>
      </c>
    </row>
    <row r="442" spans="3:8">
      <c r="C442" s="158" t="s">
        <v>245</v>
      </c>
      <c r="D442" s="158" t="s">
        <v>1775</v>
      </c>
      <c r="E442" t="s">
        <v>300</v>
      </c>
      <c r="F442" s="158" t="str">
        <f t="shared" ref="F442" si="15">IFERROR(C442&amp;E442,"")</f>
        <v>10下仁田町職員労働組合</v>
      </c>
      <c r="G442" s="158" t="s">
        <v>301</v>
      </c>
      <c r="H442">
        <v>4</v>
      </c>
    </row>
    <row r="443" spans="3:8">
      <c r="C443" s="158" t="s">
        <v>3624</v>
      </c>
      <c r="D443" s="158" t="s">
        <v>3624</v>
      </c>
      <c r="E443" t="s">
        <v>1570</v>
      </c>
      <c r="F443" t="s">
        <v>1570</v>
      </c>
      <c r="G443" s="158" t="s">
        <v>3624</v>
      </c>
      <c r="H443"/>
    </row>
    <row r="444" spans="3:8">
      <c r="C444" s="158" t="s">
        <v>302</v>
      </c>
      <c r="D444" s="158" t="s">
        <v>1577</v>
      </c>
      <c r="E444" t="s">
        <v>303</v>
      </c>
      <c r="F444" s="158" t="str">
        <f t="shared" ref="F444:F467" si="16">IFERROR(C444&amp;E444,"")</f>
        <v>11栃木県職員労働組合</v>
      </c>
      <c r="G444" s="158" t="s">
        <v>304</v>
      </c>
      <c r="H444">
        <v>1</v>
      </c>
    </row>
    <row r="445" spans="3:8">
      <c r="C445" s="158" t="s">
        <v>302</v>
      </c>
      <c r="D445" s="158" t="s">
        <v>1580</v>
      </c>
      <c r="E445" t="s">
        <v>305</v>
      </c>
      <c r="F445" s="158" t="str">
        <f t="shared" si="16"/>
        <v>11足利市職員労働組合</v>
      </c>
      <c r="G445" s="158" t="s">
        <v>306</v>
      </c>
      <c r="H445">
        <v>3</v>
      </c>
    </row>
    <row r="446" spans="3:8">
      <c r="C446" s="158" t="s">
        <v>302</v>
      </c>
      <c r="D446" s="158" t="s">
        <v>1586</v>
      </c>
      <c r="E446" t="s">
        <v>307</v>
      </c>
      <c r="F446" s="158" t="str">
        <f t="shared" si="16"/>
        <v>11那須町職員組合</v>
      </c>
      <c r="G446" s="158" t="s">
        <v>308</v>
      </c>
      <c r="H446">
        <v>4</v>
      </c>
    </row>
    <row r="447" spans="3:8">
      <c r="C447" s="158" t="s">
        <v>302</v>
      </c>
      <c r="D447" s="158" t="s">
        <v>1592</v>
      </c>
      <c r="E447" t="s">
        <v>309</v>
      </c>
      <c r="F447" s="158" t="str">
        <f t="shared" si="16"/>
        <v>11小山市職員労働組合</v>
      </c>
      <c r="G447" s="158" t="s">
        <v>310</v>
      </c>
      <c r="H447">
        <v>3</v>
      </c>
    </row>
    <row r="448" spans="3:8">
      <c r="C448" s="158" t="s">
        <v>302</v>
      </c>
      <c r="D448" s="158" t="s">
        <v>1595</v>
      </c>
      <c r="E448" t="s">
        <v>311</v>
      </c>
      <c r="F448" s="158" t="str">
        <f t="shared" si="16"/>
        <v>11塩谷町職員労働組合</v>
      </c>
      <c r="G448" s="158" t="s">
        <v>312</v>
      </c>
      <c r="H448">
        <v>4</v>
      </c>
    </row>
    <row r="449" spans="3:8">
      <c r="C449" s="158" t="s">
        <v>302</v>
      </c>
      <c r="D449" s="158" t="s">
        <v>1598</v>
      </c>
      <c r="E449" t="s">
        <v>313</v>
      </c>
      <c r="F449" s="158" t="str">
        <f t="shared" si="16"/>
        <v>11自治労栃木県本部大田原市職員組合</v>
      </c>
      <c r="G449" s="158" t="s">
        <v>314</v>
      </c>
      <c r="H449">
        <v>3</v>
      </c>
    </row>
    <row r="450" spans="3:8">
      <c r="C450" s="158" t="s">
        <v>302</v>
      </c>
      <c r="D450" s="158" t="s">
        <v>1601</v>
      </c>
      <c r="E450" t="s">
        <v>315</v>
      </c>
      <c r="F450" s="158" t="str">
        <f t="shared" si="16"/>
        <v>11自治労栃木県本部鹿沼市職員労働組合</v>
      </c>
      <c r="G450" s="158" t="s">
        <v>316</v>
      </c>
      <c r="H450">
        <v>3</v>
      </c>
    </row>
    <row r="451" spans="3:8">
      <c r="C451" s="158" t="s">
        <v>302</v>
      </c>
      <c r="D451" s="158" t="s">
        <v>1604</v>
      </c>
      <c r="E451" t="s">
        <v>317</v>
      </c>
      <c r="F451" s="158" t="str">
        <f t="shared" si="16"/>
        <v>11栃木市職員労働組合</v>
      </c>
      <c r="G451" s="158" t="s">
        <v>318</v>
      </c>
      <c r="H451">
        <v>3</v>
      </c>
    </row>
    <row r="452" spans="3:8">
      <c r="C452" s="158" t="s">
        <v>302</v>
      </c>
      <c r="D452" s="158" t="s">
        <v>1607</v>
      </c>
      <c r="E452" t="s">
        <v>1892</v>
      </c>
      <c r="F452" s="158" t="str">
        <f t="shared" si="16"/>
        <v>11日光市職員労働組合</v>
      </c>
      <c r="G452" s="158" t="s">
        <v>1893</v>
      </c>
      <c r="H452">
        <v>3</v>
      </c>
    </row>
    <row r="453" spans="3:8">
      <c r="C453" s="158" t="s">
        <v>302</v>
      </c>
      <c r="D453" s="158" t="s">
        <v>1613</v>
      </c>
      <c r="E453" t="s">
        <v>1894</v>
      </c>
      <c r="F453" s="158" t="str">
        <f t="shared" si="16"/>
        <v>11栃木県企業局労働組合</v>
      </c>
      <c r="G453" s="158" t="s">
        <v>1895</v>
      </c>
      <c r="H453">
        <v>1</v>
      </c>
    </row>
    <row r="454" spans="3:8">
      <c r="C454" s="158" t="s">
        <v>302</v>
      </c>
      <c r="D454" s="158" t="s">
        <v>1630</v>
      </c>
      <c r="E454" t="s">
        <v>1896</v>
      </c>
      <c r="F454" s="158" t="str">
        <f t="shared" si="16"/>
        <v>11那須烏山市職員労働組合</v>
      </c>
      <c r="G454" s="158" t="s">
        <v>1897</v>
      </c>
      <c r="H454">
        <v>3</v>
      </c>
    </row>
    <row r="455" spans="3:8">
      <c r="C455" s="158" t="s">
        <v>302</v>
      </c>
      <c r="D455" s="158" t="s">
        <v>1632</v>
      </c>
      <c r="E455" t="s">
        <v>1898</v>
      </c>
      <c r="F455" s="158" t="str">
        <f t="shared" si="16"/>
        <v>11自治労栃木県本部那珂川町職員労働組合</v>
      </c>
      <c r="G455" s="158" t="s">
        <v>1899</v>
      </c>
      <c r="H455">
        <v>4</v>
      </c>
    </row>
    <row r="456" spans="3:8">
      <c r="C456" s="158" t="s">
        <v>302</v>
      </c>
      <c r="D456" s="158" t="s">
        <v>1641</v>
      </c>
      <c r="E456" t="s">
        <v>1900</v>
      </c>
      <c r="F456" s="158" t="str">
        <f t="shared" si="16"/>
        <v>11さくら市職員ユニオン</v>
      </c>
      <c r="G456" s="158" t="s">
        <v>1901</v>
      </c>
      <c r="H456">
        <v>3</v>
      </c>
    </row>
    <row r="457" spans="3:8">
      <c r="C457" s="158" t="s">
        <v>302</v>
      </c>
      <c r="D457" s="158" t="s">
        <v>1649</v>
      </c>
      <c r="E457" t="s">
        <v>1902</v>
      </c>
      <c r="F457" s="158" t="str">
        <f t="shared" si="16"/>
        <v>11自治労栃木県本部那須塩原市職員労働組合</v>
      </c>
      <c r="G457" s="158" t="s">
        <v>1903</v>
      </c>
      <c r="H457">
        <v>3</v>
      </c>
    </row>
    <row r="458" spans="3:8">
      <c r="C458" s="158" t="s">
        <v>302</v>
      </c>
      <c r="D458" s="158" t="s">
        <v>1652</v>
      </c>
      <c r="E458" t="s">
        <v>1904</v>
      </c>
      <c r="F458" s="158" t="str">
        <f t="shared" si="16"/>
        <v>11自治労栃木県本部佐野市職員労働組合</v>
      </c>
      <c r="G458" s="158" t="s">
        <v>1905</v>
      </c>
      <c r="H458">
        <v>3</v>
      </c>
    </row>
    <row r="459" spans="3:8">
      <c r="C459" s="158" t="s">
        <v>302</v>
      </c>
      <c r="D459" s="158" t="s">
        <v>1655</v>
      </c>
      <c r="E459" t="s">
        <v>1906</v>
      </c>
      <c r="F459" s="158" t="str">
        <f t="shared" si="16"/>
        <v>11宇都宮市職員労働組合</v>
      </c>
      <c r="G459" s="158" t="s">
        <v>1907</v>
      </c>
      <c r="H459">
        <v>2</v>
      </c>
    </row>
    <row r="460" spans="3:8">
      <c r="C460" s="158" t="s">
        <v>302</v>
      </c>
      <c r="D460" s="158" t="s">
        <v>1665</v>
      </c>
      <c r="E460" t="s">
        <v>1908</v>
      </c>
      <c r="F460" s="158" t="str">
        <f t="shared" si="16"/>
        <v>11上三川町職員労働組合</v>
      </c>
      <c r="G460" s="158" t="s">
        <v>1909</v>
      </c>
      <c r="H460">
        <v>4</v>
      </c>
    </row>
    <row r="461" spans="3:8">
      <c r="C461" s="158" t="s">
        <v>302</v>
      </c>
      <c r="D461" s="158" t="s">
        <v>1668</v>
      </c>
      <c r="E461" t="s">
        <v>1910</v>
      </c>
      <c r="F461" s="158" t="str">
        <f t="shared" si="16"/>
        <v>11真岡市職員労働組合</v>
      </c>
      <c r="G461" s="158" t="s">
        <v>1911</v>
      </c>
      <c r="H461">
        <v>3</v>
      </c>
    </row>
    <row r="462" spans="3:8">
      <c r="C462" s="158" t="s">
        <v>302</v>
      </c>
      <c r="D462" s="158" t="s">
        <v>1681</v>
      </c>
      <c r="E462" t="s">
        <v>1912</v>
      </c>
      <c r="F462" s="158" t="str">
        <f t="shared" si="16"/>
        <v>11益子町職員労働組合</v>
      </c>
      <c r="G462" s="158" t="s">
        <v>1913</v>
      </c>
      <c r="H462">
        <v>4</v>
      </c>
    </row>
    <row r="463" spans="3:8">
      <c r="C463" s="158" t="s">
        <v>302</v>
      </c>
      <c r="D463" s="158" t="s">
        <v>1684</v>
      </c>
      <c r="E463" t="s">
        <v>1914</v>
      </c>
      <c r="F463" s="158" t="str">
        <f t="shared" si="16"/>
        <v>11自治労栃木県本部野木町職員労働組合</v>
      </c>
      <c r="G463" s="158" t="s">
        <v>1254</v>
      </c>
      <c r="H463">
        <v>4</v>
      </c>
    </row>
    <row r="464" spans="3:8">
      <c r="C464" s="158" t="s">
        <v>302</v>
      </c>
      <c r="D464" s="158" t="s">
        <v>1687</v>
      </c>
      <c r="E464" t="s">
        <v>1255</v>
      </c>
      <c r="F464" s="158" t="str">
        <f t="shared" si="16"/>
        <v>11自治労下野市職員労働組合</v>
      </c>
      <c r="G464" s="158" t="s">
        <v>1256</v>
      </c>
      <c r="H464">
        <v>3</v>
      </c>
    </row>
    <row r="465" spans="3:8">
      <c r="C465" s="158" t="s">
        <v>302</v>
      </c>
      <c r="D465" s="158" t="s">
        <v>1690</v>
      </c>
      <c r="E465" t="s">
        <v>1257</v>
      </c>
      <c r="F465" s="158" t="str">
        <f t="shared" si="16"/>
        <v>11茂木町職員組合</v>
      </c>
      <c r="G465" s="158" t="s">
        <v>1258</v>
      </c>
      <c r="H465">
        <v>4</v>
      </c>
    </row>
    <row r="466" spans="3:8">
      <c r="C466" s="158" t="s">
        <v>302</v>
      </c>
      <c r="D466" s="158" t="s">
        <v>1693</v>
      </c>
      <c r="E466" t="s">
        <v>1259</v>
      </c>
      <c r="F466" s="158" t="str">
        <f t="shared" si="16"/>
        <v>11芳賀町職員労働組合</v>
      </c>
      <c r="G466" s="158" t="s">
        <v>1260</v>
      </c>
      <c r="H466">
        <v>4</v>
      </c>
    </row>
    <row r="467" spans="3:8">
      <c r="C467" s="158" t="s">
        <v>302</v>
      </c>
      <c r="D467" s="158" t="s">
        <v>1696</v>
      </c>
      <c r="E467" t="s">
        <v>1261</v>
      </c>
      <c r="F467" s="158" t="str">
        <f t="shared" si="16"/>
        <v>11市貝町職員労働組合</v>
      </c>
      <c r="G467" s="158" t="s">
        <v>1262</v>
      </c>
      <c r="H467">
        <v>4</v>
      </c>
    </row>
    <row r="468" spans="3:8">
      <c r="C468" s="158" t="s">
        <v>3624</v>
      </c>
      <c r="D468" s="158" t="s">
        <v>3624</v>
      </c>
      <c r="E468" t="s">
        <v>1570</v>
      </c>
      <c r="F468" t="s">
        <v>1570</v>
      </c>
      <c r="G468" s="158" t="s">
        <v>3624</v>
      </c>
      <c r="H468"/>
    </row>
    <row r="469" spans="3:8">
      <c r="C469" s="158" t="s">
        <v>1263</v>
      </c>
      <c r="D469" s="158" t="s">
        <v>1577</v>
      </c>
      <c r="E469" t="s">
        <v>1264</v>
      </c>
      <c r="F469" s="158" t="str">
        <f t="shared" ref="F469:F501" si="17">IFERROR(C469&amp;E469,"")</f>
        <v>12茨城県職員労働組合連合</v>
      </c>
      <c r="G469" s="158" t="s">
        <v>1265</v>
      </c>
      <c r="H469">
        <v>1</v>
      </c>
    </row>
    <row r="470" spans="3:8">
      <c r="C470" s="158" t="s">
        <v>1263</v>
      </c>
      <c r="D470" s="158" t="s">
        <v>1580</v>
      </c>
      <c r="E470" t="s">
        <v>1266</v>
      </c>
      <c r="F470" s="158" t="str">
        <f t="shared" si="17"/>
        <v>12水戸市職員組合</v>
      </c>
      <c r="G470" s="158" t="s">
        <v>1267</v>
      </c>
      <c r="H470">
        <v>2</v>
      </c>
    </row>
    <row r="471" spans="3:8">
      <c r="C471" s="158" t="s">
        <v>1263</v>
      </c>
      <c r="D471" s="158" t="s">
        <v>1583</v>
      </c>
      <c r="E471" t="s">
        <v>1268</v>
      </c>
      <c r="F471" s="158" t="str">
        <f t="shared" si="17"/>
        <v>12日立市職員労働組合</v>
      </c>
      <c r="G471" s="158" t="s">
        <v>1269</v>
      </c>
      <c r="H471">
        <v>3</v>
      </c>
    </row>
    <row r="472" spans="3:8">
      <c r="C472" s="158" t="s">
        <v>1263</v>
      </c>
      <c r="D472" s="158" t="s">
        <v>1586</v>
      </c>
      <c r="E472" t="s">
        <v>1270</v>
      </c>
      <c r="F472" s="158" t="str">
        <f t="shared" si="17"/>
        <v>12土浦市職員組合</v>
      </c>
      <c r="G472" s="158" t="s">
        <v>1271</v>
      </c>
      <c r="H472">
        <v>3</v>
      </c>
    </row>
    <row r="473" spans="3:8">
      <c r="C473" s="158" t="s">
        <v>1263</v>
      </c>
      <c r="D473" s="158" t="s">
        <v>1589</v>
      </c>
      <c r="E473" t="s">
        <v>1272</v>
      </c>
      <c r="F473" s="158" t="str">
        <f t="shared" si="17"/>
        <v>12高萩市役所職員組合</v>
      </c>
      <c r="G473" s="158" t="s">
        <v>1273</v>
      </c>
      <c r="H473">
        <v>3</v>
      </c>
    </row>
    <row r="474" spans="3:8">
      <c r="C474" s="158" t="s">
        <v>1263</v>
      </c>
      <c r="D474" s="158" t="s">
        <v>1592</v>
      </c>
      <c r="E474" t="s">
        <v>1274</v>
      </c>
      <c r="F474" s="158" t="str">
        <f t="shared" si="17"/>
        <v>12北茨城市職員労働組合</v>
      </c>
      <c r="G474" s="158" t="s">
        <v>1275</v>
      </c>
      <c r="H474">
        <v>3</v>
      </c>
    </row>
    <row r="475" spans="3:8">
      <c r="C475" s="158" t="s">
        <v>1263</v>
      </c>
      <c r="D475" s="158" t="s">
        <v>1598</v>
      </c>
      <c r="E475" t="s">
        <v>1276</v>
      </c>
      <c r="F475" s="158" t="str">
        <f t="shared" si="17"/>
        <v>12常陸太田市職員組合</v>
      </c>
      <c r="G475" s="158" t="s">
        <v>1277</v>
      </c>
      <c r="H475">
        <v>3</v>
      </c>
    </row>
    <row r="476" spans="3:8">
      <c r="C476" s="158" t="s">
        <v>1263</v>
      </c>
      <c r="D476" s="158" t="s">
        <v>1613</v>
      </c>
      <c r="E476" t="s">
        <v>1278</v>
      </c>
      <c r="F476" s="158" t="str">
        <f t="shared" si="17"/>
        <v>12大子町職員組合</v>
      </c>
      <c r="G476" s="158" t="s">
        <v>1279</v>
      </c>
      <c r="H476">
        <v>4</v>
      </c>
    </row>
    <row r="477" spans="3:8">
      <c r="C477" s="158" t="s">
        <v>1263</v>
      </c>
      <c r="D477" s="158" t="s">
        <v>1616</v>
      </c>
      <c r="E477" t="s">
        <v>1280</v>
      </c>
      <c r="F477" s="158" t="str">
        <f t="shared" si="17"/>
        <v>12常陸大宮市職員組合</v>
      </c>
      <c r="G477" s="158" t="s">
        <v>1281</v>
      </c>
      <c r="H477">
        <v>3</v>
      </c>
    </row>
    <row r="478" spans="3:8">
      <c r="C478" s="158" t="s">
        <v>1263</v>
      </c>
      <c r="D478" s="158" t="s">
        <v>1652</v>
      </c>
      <c r="E478" t="s">
        <v>1282</v>
      </c>
      <c r="F478" s="158" t="str">
        <f t="shared" si="17"/>
        <v>12東海村職員組合</v>
      </c>
      <c r="G478" s="158" t="s">
        <v>1283</v>
      </c>
      <c r="H478">
        <v>4</v>
      </c>
    </row>
    <row r="479" spans="3:8">
      <c r="C479" s="158" t="s">
        <v>1263</v>
      </c>
      <c r="D479" s="158" t="s">
        <v>1655</v>
      </c>
      <c r="E479" t="s">
        <v>1284</v>
      </c>
      <c r="F479" s="158" t="str">
        <f t="shared" si="17"/>
        <v>12行方市職員組合</v>
      </c>
      <c r="G479" s="158" t="s">
        <v>1285</v>
      </c>
      <c r="H479">
        <v>3</v>
      </c>
    </row>
    <row r="480" spans="3:8">
      <c r="C480" s="158" t="s">
        <v>1263</v>
      </c>
      <c r="D480" s="158" t="s">
        <v>1661</v>
      </c>
      <c r="E480" t="s">
        <v>1286</v>
      </c>
      <c r="F480" s="158" t="str">
        <f t="shared" si="17"/>
        <v>12大洗町職員組合</v>
      </c>
      <c r="G480" s="158" t="s">
        <v>1287</v>
      </c>
      <c r="H480">
        <v>4</v>
      </c>
    </row>
    <row r="481" spans="3:8">
      <c r="C481" s="158" t="s">
        <v>1263</v>
      </c>
      <c r="D481" s="158" t="s">
        <v>1678</v>
      </c>
      <c r="E481" t="s">
        <v>1288</v>
      </c>
      <c r="F481" s="158" t="str">
        <f t="shared" si="17"/>
        <v>12取手市職員組合</v>
      </c>
      <c r="G481" s="158" t="s">
        <v>1289</v>
      </c>
      <c r="H481">
        <v>3</v>
      </c>
    </row>
    <row r="482" spans="3:8">
      <c r="C482" s="158" t="s">
        <v>1263</v>
      </c>
      <c r="D482" s="158" t="s">
        <v>1687</v>
      </c>
      <c r="E482" t="s">
        <v>1290</v>
      </c>
      <c r="F482" s="158" t="str">
        <f t="shared" si="17"/>
        <v>12ひたちなか市職員労働組合</v>
      </c>
      <c r="G482" s="158" t="s">
        <v>1291</v>
      </c>
      <c r="H482">
        <v>3</v>
      </c>
    </row>
    <row r="483" spans="3:8">
      <c r="C483" s="158" t="s">
        <v>1263</v>
      </c>
      <c r="D483" s="158" t="s">
        <v>1693</v>
      </c>
      <c r="E483" t="s">
        <v>1292</v>
      </c>
      <c r="F483" s="158" t="str">
        <f t="shared" si="17"/>
        <v>12笠間市職員組合</v>
      </c>
      <c r="G483" s="158" t="s">
        <v>1293</v>
      </c>
      <c r="H483">
        <v>3</v>
      </c>
    </row>
    <row r="484" spans="3:8">
      <c r="C484" s="158" t="s">
        <v>1263</v>
      </c>
      <c r="D484" s="158" t="s">
        <v>1702</v>
      </c>
      <c r="E484" t="s">
        <v>1294</v>
      </c>
      <c r="F484" s="158" t="str">
        <f t="shared" si="17"/>
        <v>12那珂市職員組合</v>
      </c>
      <c r="G484" s="158" t="s">
        <v>1295</v>
      </c>
      <c r="H484">
        <v>3</v>
      </c>
    </row>
    <row r="485" spans="3:8">
      <c r="C485" s="158" t="s">
        <v>1263</v>
      </c>
      <c r="D485" s="158" t="s">
        <v>1708</v>
      </c>
      <c r="E485" t="s">
        <v>1296</v>
      </c>
      <c r="F485" s="158" t="str">
        <f t="shared" si="17"/>
        <v>12鹿嶋市職員組合</v>
      </c>
      <c r="G485" s="158" t="s">
        <v>1297</v>
      </c>
      <c r="H485">
        <v>3</v>
      </c>
    </row>
    <row r="486" spans="3:8">
      <c r="C486" s="158" t="s">
        <v>1263</v>
      </c>
      <c r="D486" s="158" t="s">
        <v>1714</v>
      </c>
      <c r="E486" t="s">
        <v>1298</v>
      </c>
      <c r="F486" s="158" t="str">
        <f t="shared" si="17"/>
        <v>12鉾田市職員組合</v>
      </c>
      <c r="G486" s="158" t="s">
        <v>1299</v>
      </c>
      <c r="H486">
        <v>3</v>
      </c>
    </row>
    <row r="487" spans="3:8">
      <c r="C487" s="158" t="s">
        <v>1263</v>
      </c>
      <c r="D487" s="158" t="s">
        <v>1720</v>
      </c>
      <c r="E487" t="s">
        <v>1300</v>
      </c>
      <c r="F487" s="158" t="str">
        <f t="shared" si="17"/>
        <v>12神栖市職員組合</v>
      </c>
      <c r="G487" s="158" t="s">
        <v>1301</v>
      </c>
      <c r="H487">
        <v>3</v>
      </c>
    </row>
    <row r="488" spans="3:8">
      <c r="C488" s="158" t="s">
        <v>1263</v>
      </c>
      <c r="D488" s="158" t="s">
        <v>1723</v>
      </c>
      <c r="E488" t="s">
        <v>1302</v>
      </c>
      <c r="F488" s="158" t="str">
        <f t="shared" si="17"/>
        <v>12城里町職員組合</v>
      </c>
      <c r="G488" s="158" t="s">
        <v>1303</v>
      </c>
      <c r="H488">
        <v>4</v>
      </c>
    </row>
    <row r="489" spans="3:8">
      <c r="C489" s="158" t="s">
        <v>1263</v>
      </c>
      <c r="D489" s="158" t="s">
        <v>1729</v>
      </c>
      <c r="E489" t="s">
        <v>1304</v>
      </c>
      <c r="F489" s="158" t="str">
        <f t="shared" si="17"/>
        <v>12龍ケ崎市職員労働組合</v>
      </c>
      <c r="G489" s="158" t="s">
        <v>1305</v>
      </c>
      <c r="H489">
        <v>3</v>
      </c>
    </row>
    <row r="490" spans="3:8">
      <c r="C490" s="158" t="s">
        <v>1263</v>
      </c>
      <c r="D490" s="158" t="s">
        <v>1091</v>
      </c>
      <c r="E490" t="s">
        <v>1306</v>
      </c>
      <c r="F490" s="158" t="str">
        <f t="shared" si="17"/>
        <v>12守谷市職員組合</v>
      </c>
      <c r="G490" s="158" t="s">
        <v>1307</v>
      </c>
      <c r="H490">
        <v>3</v>
      </c>
    </row>
    <row r="491" spans="3:8">
      <c r="C491" s="158" t="s">
        <v>1263</v>
      </c>
      <c r="D491" s="158" t="s">
        <v>1050</v>
      </c>
      <c r="E491" t="s">
        <v>1308</v>
      </c>
      <c r="F491" s="158" t="str">
        <f t="shared" si="17"/>
        <v>12かすみがうら市職員組合</v>
      </c>
      <c r="G491" s="158" t="s">
        <v>1309</v>
      </c>
      <c r="H491">
        <v>3</v>
      </c>
    </row>
    <row r="492" spans="3:8">
      <c r="C492" s="158" t="s">
        <v>1263</v>
      </c>
      <c r="D492" s="158" t="s">
        <v>1738</v>
      </c>
      <c r="E492" t="s">
        <v>1310</v>
      </c>
      <c r="F492" s="158" t="str">
        <f t="shared" si="17"/>
        <v>12石岡市職員組合</v>
      </c>
      <c r="G492" s="158" t="s">
        <v>1311</v>
      </c>
      <c r="H492">
        <v>3</v>
      </c>
    </row>
    <row r="493" spans="3:8">
      <c r="C493" s="158" t="s">
        <v>1263</v>
      </c>
      <c r="D493" s="158" t="s">
        <v>1752</v>
      </c>
      <c r="E493" t="s">
        <v>1312</v>
      </c>
      <c r="F493" s="158" t="str">
        <f t="shared" si="17"/>
        <v>12阿見町職員組合</v>
      </c>
      <c r="G493" s="158" t="s">
        <v>1313</v>
      </c>
      <c r="H493">
        <v>4</v>
      </c>
    </row>
    <row r="494" spans="3:8">
      <c r="C494" s="158" t="s">
        <v>1263</v>
      </c>
      <c r="D494" s="158" t="s">
        <v>1758</v>
      </c>
      <c r="E494" t="s">
        <v>1314</v>
      </c>
      <c r="F494" s="158" t="str">
        <f t="shared" si="17"/>
        <v>12小美玉市職員組合</v>
      </c>
      <c r="G494" s="158" t="s">
        <v>1315</v>
      </c>
      <c r="H494">
        <v>3</v>
      </c>
    </row>
    <row r="495" spans="3:8">
      <c r="C495" s="158" t="s">
        <v>1263</v>
      </c>
      <c r="D495" s="158" t="s">
        <v>1761</v>
      </c>
      <c r="E495" t="s">
        <v>1316</v>
      </c>
      <c r="F495" s="158" t="str">
        <f t="shared" si="17"/>
        <v>12茨城町職員組合</v>
      </c>
      <c r="G495" s="158" t="s">
        <v>1317</v>
      </c>
      <c r="H495">
        <v>4</v>
      </c>
    </row>
    <row r="496" spans="3:8">
      <c r="C496" s="158" t="s">
        <v>1263</v>
      </c>
      <c r="D496" s="158" t="s">
        <v>1772</v>
      </c>
      <c r="E496" t="s">
        <v>1318</v>
      </c>
      <c r="F496" s="158" t="str">
        <f t="shared" si="17"/>
        <v>12美浦村職員組合</v>
      </c>
      <c r="G496" s="158" t="s">
        <v>1319</v>
      </c>
      <c r="H496">
        <v>4</v>
      </c>
    </row>
    <row r="497" spans="3:8">
      <c r="C497" s="158" t="s">
        <v>1263</v>
      </c>
      <c r="D497" s="158" t="s">
        <v>1784</v>
      </c>
      <c r="E497" t="s">
        <v>1320</v>
      </c>
      <c r="F497" s="158" t="str">
        <f t="shared" si="17"/>
        <v>12河内町職員組合</v>
      </c>
      <c r="G497" s="158" t="s">
        <v>1321</v>
      </c>
      <c r="H497">
        <v>4</v>
      </c>
    </row>
    <row r="498" spans="3:8">
      <c r="C498" s="158" t="s">
        <v>1263</v>
      </c>
      <c r="D498" s="158" t="s">
        <v>1793</v>
      </c>
      <c r="E498" t="s">
        <v>1322</v>
      </c>
      <c r="F498" s="158" t="str">
        <f t="shared" si="17"/>
        <v>12常陸太田市水道職員労働組合</v>
      </c>
      <c r="G498" s="158" t="s">
        <v>1323</v>
      </c>
      <c r="H498">
        <v>3</v>
      </c>
    </row>
    <row r="499" spans="3:8">
      <c r="C499" s="158" t="s">
        <v>1263</v>
      </c>
      <c r="D499" s="158" t="s">
        <v>1804</v>
      </c>
      <c r="E499" t="s">
        <v>1324</v>
      </c>
      <c r="F499" s="158" t="str">
        <f t="shared" si="17"/>
        <v>12牛久市職員組合</v>
      </c>
      <c r="G499" s="158" t="s">
        <v>1325</v>
      </c>
      <c r="H499">
        <v>3</v>
      </c>
    </row>
    <row r="500" spans="3:8">
      <c r="C500" s="158" t="s">
        <v>1263</v>
      </c>
      <c r="D500" s="158" t="s">
        <v>1813</v>
      </c>
      <c r="E500" t="s">
        <v>1326</v>
      </c>
      <c r="F500" s="158" t="str">
        <f t="shared" si="17"/>
        <v>12下妻市水道職員労働組合</v>
      </c>
      <c r="G500" s="158" t="s">
        <v>1327</v>
      </c>
      <c r="H500">
        <v>3</v>
      </c>
    </row>
    <row r="501" spans="3:8">
      <c r="C501" s="158" t="s">
        <v>1263</v>
      </c>
      <c r="D501" s="158" t="s">
        <v>1816</v>
      </c>
      <c r="E501" t="s">
        <v>1328</v>
      </c>
      <c r="F501" s="158" t="str">
        <f t="shared" si="17"/>
        <v>12つくば市職員組合</v>
      </c>
      <c r="G501" s="158" t="s">
        <v>1329</v>
      </c>
      <c r="H501">
        <v>3</v>
      </c>
    </row>
    <row r="502" spans="3:8">
      <c r="C502" s="158" t="s">
        <v>3624</v>
      </c>
      <c r="D502" s="158" t="s">
        <v>3624</v>
      </c>
      <c r="E502" t="s">
        <v>1570</v>
      </c>
      <c r="F502" t="s">
        <v>1570</v>
      </c>
      <c r="G502" s="158" t="s">
        <v>3624</v>
      </c>
      <c r="H502"/>
    </row>
    <row r="503" spans="3:8">
      <c r="C503" s="158" t="s">
        <v>1330</v>
      </c>
      <c r="D503" s="158" t="s">
        <v>1589</v>
      </c>
      <c r="E503" t="s">
        <v>1331</v>
      </c>
      <c r="F503" s="158" t="str">
        <f t="shared" ref="F503:F529" si="18">IFERROR(C503&amp;E503,"")</f>
        <v>13川越市職員組合</v>
      </c>
      <c r="G503" s="158" t="s">
        <v>1332</v>
      </c>
      <c r="H503">
        <v>3</v>
      </c>
    </row>
    <row r="504" spans="3:8">
      <c r="C504" s="158" t="s">
        <v>1330</v>
      </c>
      <c r="D504" s="158" t="s">
        <v>1604</v>
      </c>
      <c r="E504" t="s">
        <v>1333</v>
      </c>
      <c r="F504" s="158" t="str">
        <f t="shared" si="18"/>
        <v>13小川町職員組合</v>
      </c>
      <c r="G504" s="158" t="s">
        <v>1334</v>
      </c>
      <c r="H504">
        <v>4</v>
      </c>
    </row>
    <row r="505" spans="3:8">
      <c r="C505" s="158" t="s">
        <v>1330</v>
      </c>
      <c r="D505" s="158" t="s">
        <v>1610</v>
      </c>
      <c r="E505" t="s">
        <v>1335</v>
      </c>
      <c r="F505" s="158" t="str">
        <f t="shared" si="18"/>
        <v>13滑川町職員組合</v>
      </c>
      <c r="G505" s="158" t="s">
        <v>1336</v>
      </c>
      <c r="H505">
        <v>4</v>
      </c>
    </row>
    <row r="506" spans="3:8">
      <c r="C506" s="158" t="s">
        <v>1330</v>
      </c>
      <c r="D506" s="158" t="s">
        <v>1613</v>
      </c>
      <c r="E506" t="s">
        <v>1337</v>
      </c>
      <c r="F506" s="158" t="str">
        <f t="shared" si="18"/>
        <v>13吉見町職員組合</v>
      </c>
      <c r="G506" s="158" t="s">
        <v>1338</v>
      </c>
      <c r="H506">
        <v>4</v>
      </c>
    </row>
    <row r="507" spans="3:8">
      <c r="C507" s="158" t="s">
        <v>1330</v>
      </c>
      <c r="D507" s="158" t="s">
        <v>1622</v>
      </c>
      <c r="E507" t="s">
        <v>1339</v>
      </c>
      <c r="F507" s="158" t="str">
        <f t="shared" si="18"/>
        <v>13ときがわ町職員組合</v>
      </c>
      <c r="G507" s="158" t="s">
        <v>1340</v>
      </c>
      <c r="H507">
        <v>4</v>
      </c>
    </row>
    <row r="508" spans="3:8">
      <c r="C508" s="158" t="s">
        <v>1330</v>
      </c>
      <c r="D508" s="158" t="s">
        <v>1649</v>
      </c>
      <c r="E508" t="s">
        <v>1341</v>
      </c>
      <c r="F508" s="158" t="str">
        <f t="shared" si="18"/>
        <v>13自治労さいたま市職員労働組合</v>
      </c>
      <c r="G508" s="158" t="s">
        <v>1342</v>
      </c>
      <c r="H508">
        <v>2</v>
      </c>
    </row>
    <row r="509" spans="3:8">
      <c r="C509" s="158" t="s">
        <v>1330</v>
      </c>
      <c r="D509" s="158" t="s">
        <v>1652</v>
      </c>
      <c r="E509" t="s">
        <v>1343</v>
      </c>
      <c r="F509" s="158" t="str">
        <f t="shared" si="18"/>
        <v>13越谷市職員組合</v>
      </c>
      <c r="G509" s="158" t="s">
        <v>1344</v>
      </c>
      <c r="H509">
        <v>3</v>
      </c>
    </row>
    <row r="510" spans="3:8">
      <c r="C510" s="158" t="s">
        <v>1330</v>
      </c>
      <c r="D510" s="158" t="s">
        <v>1661</v>
      </c>
      <c r="E510" t="s">
        <v>1345</v>
      </c>
      <c r="F510" s="158" t="str">
        <f t="shared" si="18"/>
        <v>13熊谷市職員労働組合</v>
      </c>
      <c r="G510" s="158" t="s">
        <v>1346</v>
      </c>
      <c r="H510">
        <v>3</v>
      </c>
    </row>
    <row r="511" spans="3:8">
      <c r="C511" s="158" t="s">
        <v>1330</v>
      </c>
      <c r="D511" s="158" t="s">
        <v>1678</v>
      </c>
      <c r="E511" t="s">
        <v>1347</v>
      </c>
      <c r="F511" s="158" t="str">
        <f t="shared" si="18"/>
        <v>13加須市職員組合</v>
      </c>
      <c r="G511" s="158" t="s">
        <v>1348</v>
      </c>
      <c r="H511">
        <v>3</v>
      </c>
    </row>
    <row r="512" spans="3:8">
      <c r="C512" s="158" t="s">
        <v>1330</v>
      </c>
      <c r="D512" s="158" t="s">
        <v>1687</v>
      </c>
      <c r="E512" t="s">
        <v>1349</v>
      </c>
      <c r="F512" s="158" t="str">
        <f t="shared" si="18"/>
        <v>13秩父市職員組合</v>
      </c>
      <c r="G512" s="158" t="s">
        <v>1350</v>
      </c>
      <c r="H512">
        <v>3</v>
      </c>
    </row>
    <row r="513" spans="3:8">
      <c r="C513" s="158" t="s">
        <v>1330</v>
      </c>
      <c r="D513" s="158" t="s">
        <v>1690</v>
      </c>
      <c r="E513" t="s">
        <v>1351</v>
      </c>
      <c r="F513" s="158" t="str">
        <f t="shared" si="18"/>
        <v>13羽生市職員組合</v>
      </c>
      <c r="G513" s="158" t="s">
        <v>1352</v>
      </c>
      <c r="H513">
        <v>3</v>
      </c>
    </row>
    <row r="514" spans="3:8">
      <c r="C514" s="158" t="s">
        <v>1330</v>
      </c>
      <c r="D514" s="158" t="s">
        <v>1714</v>
      </c>
      <c r="E514" t="s">
        <v>1353</v>
      </c>
      <c r="F514" s="158" t="str">
        <f t="shared" si="18"/>
        <v>13嵐山町職員組合</v>
      </c>
      <c r="G514" s="158" t="s">
        <v>1354</v>
      </c>
      <c r="H514">
        <v>4</v>
      </c>
    </row>
    <row r="515" spans="3:8">
      <c r="C515" s="158" t="s">
        <v>1330</v>
      </c>
      <c r="D515" s="158" t="s">
        <v>1741</v>
      </c>
      <c r="E515" t="s">
        <v>1355</v>
      </c>
      <c r="F515" s="158" t="str">
        <f t="shared" si="18"/>
        <v>13東松山市職員労働組合</v>
      </c>
      <c r="G515" s="158" t="s">
        <v>1356</v>
      </c>
      <c r="H515">
        <v>3</v>
      </c>
    </row>
    <row r="516" spans="3:8">
      <c r="C516" s="158" t="s">
        <v>1330</v>
      </c>
      <c r="D516" s="158" t="s">
        <v>1775</v>
      </c>
      <c r="E516" t="s">
        <v>1357</v>
      </c>
      <c r="F516" s="158" t="str">
        <f t="shared" si="18"/>
        <v>13松伏町職員組合</v>
      </c>
      <c r="G516" s="158" t="s">
        <v>1358</v>
      </c>
      <c r="H516">
        <v>4</v>
      </c>
    </row>
    <row r="517" spans="3:8">
      <c r="C517" s="158" t="s">
        <v>1330</v>
      </c>
      <c r="D517" s="158" t="s">
        <v>1781</v>
      </c>
      <c r="E517" t="s">
        <v>1359</v>
      </c>
      <c r="F517" s="158" t="str">
        <f t="shared" si="18"/>
        <v>13久喜市職員労働組合</v>
      </c>
      <c r="G517" s="158" t="s">
        <v>1360</v>
      </c>
      <c r="H517">
        <v>3</v>
      </c>
    </row>
    <row r="518" spans="3:8">
      <c r="C518" s="158" t="s">
        <v>1330</v>
      </c>
      <c r="D518" s="158" t="s">
        <v>162</v>
      </c>
      <c r="E518" t="s">
        <v>1361</v>
      </c>
      <c r="F518" s="158" t="str">
        <f t="shared" si="18"/>
        <v>13寄居町職員組合</v>
      </c>
      <c r="G518" s="158" t="s">
        <v>1362</v>
      </c>
      <c r="H518">
        <v>4</v>
      </c>
    </row>
    <row r="519" spans="3:8">
      <c r="C519" s="158" t="s">
        <v>1330</v>
      </c>
      <c r="D519" s="158" t="s">
        <v>1813</v>
      </c>
      <c r="E519" t="s">
        <v>1363</v>
      </c>
      <c r="F519" s="158" t="str">
        <f t="shared" si="18"/>
        <v>13桶川市職員労働組合</v>
      </c>
      <c r="G519" s="158" t="s">
        <v>1364</v>
      </c>
      <c r="H519">
        <v>3</v>
      </c>
    </row>
    <row r="520" spans="3:8">
      <c r="C520" s="158" t="s">
        <v>1330</v>
      </c>
      <c r="D520" s="158" t="s">
        <v>173</v>
      </c>
      <c r="E520" t="s">
        <v>1365</v>
      </c>
      <c r="F520" s="158" t="str">
        <f t="shared" si="18"/>
        <v>13上里町職分会</v>
      </c>
      <c r="G520" s="158" t="s">
        <v>1366</v>
      </c>
      <c r="H520">
        <v>4</v>
      </c>
    </row>
    <row r="521" spans="3:8">
      <c r="C521" s="158" t="s">
        <v>1330</v>
      </c>
      <c r="D521" s="158" t="s">
        <v>1367</v>
      </c>
      <c r="E521" t="s">
        <v>1368</v>
      </c>
      <c r="F521" s="158" t="str">
        <f t="shared" si="18"/>
        <v>13学校事務ネットワークさいたま</v>
      </c>
      <c r="G521" s="158" t="s">
        <v>1369</v>
      </c>
      <c r="H521">
        <v>3</v>
      </c>
    </row>
    <row r="522" spans="3:8">
      <c r="C522" s="158" t="s">
        <v>1330</v>
      </c>
      <c r="D522" s="158" t="s">
        <v>768</v>
      </c>
      <c r="E522" t="s">
        <v>1370</v>
      </c>
      <c r="F522" s="158" t="str">
        <f t="shared" si="18"/>
        <v>13北本市職員労働組合</v>
      </c>
      <c r="G522" s="158" t="s">
        <v>1371</v>
      </c>
      <c r="H522">
        <v>3</v>
      </c>
    </row>
    <row r="523" spans="3:8">
      <c r="C523" s="158" t="s">
        <v>1330</v>
      </c>
      <c r="D523" s="158" t="s">
        <v>2896</v>
      </c>
      <c r="E523" t="s">
        <v>1372</v>
      </c>
      <c r="F523" s="158" t="str">
        <f t="shared" si="18"/>
        <v>13自治労埼玉県職員労働組合</v>
      </c>
      <c r="G523" s="158" t="s">
        <v>1373</v>
      </c>
      <c r="H523">
        <v>1</v>
      </c>
    </row>
    <row r="524" spans="3:8">
      <c r="C524" s="158" t="s">
        <v>1330</v>
      </c>
      <c r="D524" s="158" t="s">
        <v>2899</v>
      </c>
      <c r="E524" t="s">
        <v>1374</v>
      </c>
      <c r="F524" s="158" t="str">
        <f t="shared" si="18"/>
        <v>13自治労上尾市職員組合</v>
      </c>
      <c r="G524" s="158" t="s">
        <v>1375</v>
      </c>
      <c r="H524">
        <v>3</v>
      </c>
    </row>
    <row r="525" spans="3:8">
      <c r="C525" s="158" t="s">
        <v>1330</v>
      </c>
      <c r="D525" s="158" t="s">
        <v>238</v>
      </c>
      <c r="E525" t="s">
        <v>1376</v>
      </c>
      <c r="F525" s="158" t="str">
        <f t="shared" si="18"/>
        <v>13自治労所沢市職員労働組合</v>
      </c>
      <c r="G525" s="158" t="s">
        <v>1377</v>
      </c>
      <c r="H525">
        <v>3</v>
      </c>
    </row>
    <row r="526" spans="3:8">
      <c r="C526" s="158" t="s">
        <v>1330</v>
      </c>
      <c r="D526" s="158" t="s">
        <v>2905</v>
      </c>
      <c r="E526" t="s">
        <v>1378</v>
      </c>
      <c r="F526" s="158" t="str">
        <f t="shared" si="18"/>
        <v>13自治労川口市職員組合</v>
      </c>
      <c r="G526" s="158" t="s">
        <v>1379</v>
      </c>
      <c r="H526">
        <v>3</v>
      </c>
    </row>
    <row r="527" spans="3:8">
      <c r="C527" s="158" t="s">
        <v>1330</v>
      </c>
      <c r="D527" s="158" t="s">
        <v>1380</v>
      </c>
      <c r="E527" t="s">
        <v>1381</v>
      </c>
      <c r="F527" s="158" t="str">
        <f t="shared" si="18"/>
        <v>13川島町職員組合</v>
      </c>
      <c r="G527" s="158" t="s">
        <v>1382</v>
      </c>
      <c r="H527">
        <v>4</v>
      </c>
    </row>
    <row r="528" spans="3:8">
      <c r="C528" s="158" t="s">
        <v>1330</v>
      </c>
      <c r="D528" s="158" t="s">
        <v>2965</v>
      </c>
      <c r="E528" t="s">
        <v>1383</v>
      </c>
      <c r="F528" s="158" t="str">
        <f t="shared" si="18"/>
        <v>13東秩父村職員労働組合</v>
      </c>
      <c r="G528" s="158" t="s">
        <v>1384</v>
      </c>
      <c r="H528">
        <v>4</v>
      </c>
    </row>
    <row r="529" spans="3:8">
      <c r="C529" s="158" t="s">
        <v>1330</v>
      </c>
      <c r="D529" s="158" t="s">
        <v>3010</v>
      </c>
      <c r="E529" t="s">
        <v>3557</v>
      </c>
      <c r="F529" s="158" t="str">
        <f t="shared" si="18"/>
        <v>13自治労埼玉県本部鳩山町職員組合</v>
      </c>
      <c r="G529" s="158" t="s">
        <v>3634</v>
      </c>
      <c r="H529">
        <v>4</v>
      </c>
    </row>
    <row r="530" spans="3:8">
      <c r="C530" s="158" t="s">
        <v>3624</v>
      </c>
      <c r="D530" s="158" t="s">
        <v>3624</v>
      </c>
      <c r="E530" t="s">
        <v>1570</v>
      </c>
      <c r="F530" t="s">
        <v>1570</v>
      </c>
      <c r="G530" s="158" t="s">
        <v>3624</v>
      </c>
      <c r="H530"/>
    </row>
    <row r="531" spans="3:8">
      <c r="C531" s="158" t="s">
        <v>1385</v>
      </c>
      <c r="D531" s="158" t="s">
        <v>1577</v>
      </c>
      <c r="E531" t="s">
        <v>1386</v>
      </c>
      <c r="F531" s="158" t="str">
        <f t="shared" ref="F531:F572" si="19">IFERROR(C531&amp;E531,"")</f>
        <v>14自治労東京都庁職員労働組合</v>
      </c>
      <c r="G531" s="158" t="s">
        <v>1387</v>
      </c>
      <c r="H531">
        <v>1</v>
      </c>
    </row>
    <row r="532" spans="3:8">
      <c r="C532" s="158" t="s">
        <v>1385</v>
      </c>
      <c r="D532" s="158" t="s">
        <v>1580</v>
      </c>
      <c r="E532" t="s">
        <v>1388</v>
      </c>
      <c r="F532" s="158" t="str">
        <f t="shared" si="19"/>
        <v>14八王子市職員組合</v>
      </c>
      <c r="G532" s="158" t="s">
        <v>1389</v>
      </c>
      <c r="H532">
        <v>3</v>
      </c>
    </row>
    <row r="533" spans="3:8">
      <c r="C533" s="158" t="s">
        <v>1385</v>
      </c>
      <c r="D533" s="158" t="s">
        <v>1583</v>
      </c>
      <c r="E533" t="s">
        <v>1390</v>
      </c>
      <c r="F533" s="158" t="str">
        <f t="shared" si="19"/>
        <v>14立川市職員労働組合</v>
      </c>
      <c r="G533" s="158" t="s">
        <v>1391</v>
      </c>
      <c r="H533">
        <v>3</v>
      </c>
    </row>
    <row r="534" spans="3:8">
      <c r="C534" s="158" t="s">
        <v>1385</v>
      </c>
      <c r="D534" s="158" t="s">
        <v>1586</v>
      </c>
      <c r="E534" t="s">
        <v>1392</v>
      </c>
      <c r="F534" s="158" t="str">
        <f t="shared" si="19"/>
        <v>14武蔵野市職員労働組合</v>
      </c>
      <c r="G534" s="158" t="s">
        <v>1393</v>
      </c>
      <c r="H534">
        <v>3</v>
      </c>
    </row>
    <row r="535" spans="3:8">
      <c r="C535" s="158" t="s">
        <v>1385</v>
      </c>
      <c r="D535" s="158" t="s">
        <v>1589</v>
      </c>
      <c r="E535" t="s">
        <v>1394</v>
      </c>
      <c r="F535" s="158" t="str">
        <f t="shared" si="19"/>
        <v>14三鷹市職員労働組合</v>
      </c>
      <c r="G535" s="158" t="s">
        <v>1395</v>
      </c>
      <c r="H535">
        <v>3</v>
      </c>
    </row>
    <row r="536" spans="3:8">
      <c r="C536" s="158" t="s">
        <v>1385</v>
      </c>
      <c r="D536" s="158" t="s">
        <v>1592</v>
      </c>
      <c r="E536" t="s">
        <v>1396</v>
      </c>
      <c r="F536" s="158" t="str">
        <f t="shared" si="19"/>
        <v>14青梅市職員組合</v>
      </c>
      <c r="G536" s="158" t="s">
        <v>1397</v>
      </c>
      <c r="H536">
        <v>3</v>
      </c>
    </row>
    <row r="537" spans="3:8">
      <c r="C537" s="158" t="s">
        <v>1385</v>
      </c>
      <c r="D537" s="158" t="s">
        <v>1595</v>
      </c>
      <c r="E537" t="s">
        <v>1398</v>
      </c>
      <c r="F537" s="158" t="str">
        <f t="shared" si="19"/>
        <v>14昭島市職員労働組合</v>
      </c>
      <c r="G537" s="158" t="s">
        <v>1399</v>
      </c>
      <c r="H537">
        <v>3</v>
      </c>
    </row>
    <row r="538" spans="3:8">
      <c r="C538" s="158" t="s">
        <v>1385</v>
      </c>
      <c r="D538" s="158" t="s">
        <v>1598</v>
      </c>
      <c r="E538" t="s">
        <v>1400</v>
      </c>
      <c r="F538" s="158" t="str">
        <f t="shared" si="19"/>
        <v>14府中市職員労働組合</v>
      </c>
      <c r="G538" s="158" t="s">
        <v>1401</v>
      </c>
      <c r="H538">
        <v>3</v>
      </c>
    </row>
    <row r="539" spans="3:8">
      <c r="C539" s="158" t="s">
        <v>1385</v>
      </c>
      <c r="D539" s="158" t="s">
        <v>1601</v>
      </c>
      <c r="E539" t="s">
        <v>1402</v>
      </c>
      <c r="F539" s="158" t="str">
        <f t="shared" si="19"/>
        <v>14町田市職員労働組合</v>
      </c>
      <c r="G539" s="158" t="s">
        <v>1403</v>
      </c>
      <c r="H539">
        <v>3</v>
      </c>
    </row>
    <row r="540" spans="3:8">
      <c r="C540" s="158" t="s">
        <v>1385</v>
      </c>
      <c r="D540" s="158" t="s">
        <v>1604</v>
      </c>
      <c r="E540" t="s">
        <v>1404</v>
      </c>
      <c r="F540" s="158" t="str">
        <f t="shared" si="19"/>
        <v>14調布市職員労働組合</v>
      </c>
      <c r="G540" s="158" t="s">
        <v>1405</v>
      </c>
      <c r="H540">
        <v>3</v>
      </c>
    </row>
    <row r="541" spans="3:8">
      <c r="C541" s="158" t="s">
        <v>1385</v>
      </c>
      <c r="D541" s="158" t="s">
        <v>1607</v>
      </c>
      <c r="E541" t="s">
        <v>1406</v>
      </c>
      <c r="F541" s="158" t="str">
        <f t="shared" si="19"/>
        <v>14自治労西東京市職員労働組合</v>
      </c>
      <c r="G541" s="158" t="s">
        <v>1407</v>
      </c>
      <c r="H541">
        <v>3</v>
      </c>
    </row>
    <row r="542" spans="3:8">
      <c r="C542" s="158" t="s">
        <v>1385</v>
      </c>
      <c r="D542" s="158" t="s">
        <v>1613</v>
      </c>
      <c r="E542" t="s">
        <v>1408</v>
      </c>
      <c r="F542" s="158" t="str">
        <f t="shared" si="19"/>
        <v>14小金井市職員組合</v>
      </c>
      <c r="G542" s="158" t="s">
        <v>1409</v>
      </c>
      <c r="H542">
        <v>3</v>
      </c>
    </row>
    <row r="543" spans="3:8">
      <c r="C543" s="158" t="s">
        <v>1385</v>
      </c>
      <c r="D543" s="158" t="s">
        <v>1616</v>
      </c>
      <c r="E543" t="s">
        <v>1410</v>
      </c>
      <c r="F543" s="158" t="str">
        <f t="shared" si="19"/>
        <v>14清瀬市職員組合</v>
      </c>
      <c r="G543" s="158" t="s">
        <v>1411</v>
      </c>
      <c r="H543">
        <v>3</v>
      </c>
    </row>
    <row r="544" spans="3:8">
      <c r="C544" s="158" t="s">
        <v>1385</v>
      </c>
      <c r="D544" s="158" t="s">
        <v>1625</v>
      </c>
      <c r="E544" t="s">
        <v>1412</v>
      </c>
      <c r="F544" s="158" t="str">
        <f t="shared" si="19"/>
        <v>14国分寺市職員労働組合</v>
      </c>
      <c r="G544" s="158" t="s">
        <v>1413</v>
      </c>
      <c r="H544">
        <v>3</v>
      </c>
    </row>
    <row r="545" spans="3:8">
      <c r="C545" s="158" t="s">
        <v>1385</v>
      </c>
      <c r="D545" s="158" t="s">
        <v>1628</v>
      </c>
      <c r="E545" t="s">
        <v>1414</v>
      </c>
      <c r="F545" s="158" t="str">
        <f t="shared" si="19"/>
        <v>14羽村市職員組合</v>
      </c>
      <c r="G545" s="158" t="s">
        <v>1415</v>
      </c>
      <c r="H545">
        <v>3</v>
      </c>
    </row>
    <row r="546" spans="3:8">
      <c r="C546" s="158" t="s">
        <v>1385</v>
      </c>
      <c r="D546" s="158" t="s">
        <v>1630</v>
      </c>
      <c r="E546" t="s">
        <v>1416</v>
      </c>
      <c r="F546" s="158" t="str">
        <f t="shared" si="19"/>
        <v>14福生市職員組合</v>
      </c>
      <c r="G546" s="158" t="s">
        <v>1417</v>
      </c>
      <c r="H546">
        <v>3</v>
      </c>
    </row>
    <row r="547" spans="3:8">
      <c r="C547" s="158" t="s">
        <v>1385</v>
      </c>
      <c r="D547" s="158" t="s">
        <v>1632</v>
      </c>
      <c r="E547" t="s">
        <v>1418</v>
      </c>
      <c r="F547" s="158" t="str">
        <f t="shared" si="19"/>
        <v>14東村山市職員労働組合</v>
      </c>
      <c r="G547" s="158" t="s">
        <v>1419</v>
      </c>
      <c r="H547">
        <v>3</v>
      </c>
    </row>
    <row r="548" spans="3:8">
      <c r="C548" s="158" t="s">
        <v>1385</v>
      </c>
      <c r="D548" s="158" t="s">
        <v>1641</v>
      </c>
      <c r="E548" t="s">
        <v>1420</v>
      </c>
      <c r="F548" s="158" t="str">
        <f t="shared" si="19"/>
        <v>14東久留米市職員組合</v>
      </c>
      <c r="G548" s="158" t="s">
        <v>1421</v>
      </c>
      <c r="H548">
        <v>3</v>
      </c>
    </row>
    <row r="549" spans="3:8">
      <c r="C549" s="158" t="s">
        <v>1385</v>
      </c>
      <c r="D549" s="158" t="s">
        <v>1643</v>
      </c>
      <c r="E549" t="s">
        <v>1422</v>
      </c>
      <c r="F549" s="158" t="str">
        <f t="shared" si="19"/>
        <v>14あきる野市職員組合</v>
      </c>
      <c r="G549" s="158" t="s">
        <v>1423</v>
      </c>
      <c r="H549">
        <v>3</v>
      </c>
    </row>
    <row r="550" spans="3:8">
      <c r="C550" s="158" t="s">
        <v>1385</v>
      </c>
      <c r="D550" s="158" t="s">
        <v>1652</v>
      </c>
      <c r="E550" t="s">
        <v>1424</v>
      </c>
      <c r="F550" s="158" t="str">
        <f t="shared" si="19"/>
        <v>14日の出町職員組合</v>
      </c>
      <c r="G550" s="158" t="s">
        <v>1425</v>
      </c>
      <c r="H550">
        <v>4</v>
      </c>
    </row>
    <row r="551" spans="3:8">
      <c r="C551" s="158" t="s">
        <v>1385</v>
      </c>
      <c r="D551" s="158" t="s">
        <v>1655</v>
      </c>
      <c r="E551" t="s">
        <v>1426</v>
      </c>
      <c r="F551" s="158" t="str">
        <f t="shared" si="19"/>
        <v>14狛江市職員組合</v>
      </c>
      <c r="G551" s="158" t="s">
        <v>1427</v>
      </c>
      <c r="H551">
        <v>3</v>
      </c>
    </row>
    <row r="552" spans="3:8">
      <c r="C552" s="158" t="s">
        <v>1385</v>
      </c>
      <c r="D552" s="158" t="s">
        <v>1664</v>
      </c>
      <c r="E552" t="s">
        <v>1428</v>
      </c>
      <c r="F552" s="158" t="str">
        <f t="shared" si="19"/>
        <v>14自治労多摩市職員組合</v>
      </c>
      <c r="G552" s="158" t="s">
        <v>1429</v>
      </c>
      <c r="H552">
        <v>3</v>
      </c>
    </row>
    <row r="553" spans="3:8">
      <c r="C553" s="158" t="s">
        <v>1385</v>
      </c>
      <c r="D553" s="158" t="s">
        <v>1665</v>
      </c>
      <c r="E553" t="s">
        <v>1430</v>
      </c>
      <c r="F553" s="158" t="str">
        <f t="shared" si="19"/>
        <v>14日野市職員組合</v>
      </c>
      <c r="G553" s="158" t="s">
        <v>1431</v>
      </c>
      <c r="H553">
        <v>3</v>
      </c>
    </row>
    <row r="554" spans="3:8">
      <c r="C554" s="158" t="s">
        <v>1385</v>
      </c>
      <c r="D554" s="158" t="s">
        <v>2893</v>
      </c>
      <c r="E554" t="s">
        <v>3558</v>
      </c>
      <c r="F554" s="158" t="str">
        <f t="shared" si="19"/>
        <v>14東京職業安定行政職員労働組合</v>
      </c>
      <c r="G554" s="158" t="s">
        <v>3635</v>
      </c>
      <c r="H554">
        <v>1</v>
      </c>
    </row>
    <row r="555" spans="3:8">
      <c r="C555" s="158" t="s">
        <v>1385</v>
      </c>
      <c r="D555" s="158" t="s">
        <v>2908</v>
      </c>
      <c r="E555" t="s">
        <v>1432</v>
      </c>
      <c r="F555" s="158" t="str">
        <f t="shared" si="19"/>
        <v>14東京都学校事務職員労働組合</v>
      </c>
      <c r="G555" s="158" t="s">
        <v>1433</v>
      </c>
      <c r="H555">
        <v>1</v>
      </c>
    </row>
    <row r="556" spans="3:8">
      <c r="C556" s="158" t="s">
        <v>1385</v>
      </c>
      <c r="D556" s="158" t="s">
        <v>1434</v>
      </c>
      <c r="E556" t="s">
        <v>1435</v>
      </c>
      <c r="F556" s="158" t="str">
        <f t="shared" si="19"/>
        <v>14豊島区職員労働組合</v>
      </c>
      <c r="G556" s="158" t="s">
        <v>1436</v>
      </c>
      <c r="H556">
        <v>2</v>
      </c>
    </row>
    <row r="557" spans="3:8">
      <c r="C557" s="158" t="s">
        <v>1385</v>
      </c>
      <c r="D557" s="158" t="s">
        <v>2956</v>
      </c>
      <c r="E557" t="s">
        <v>1437</v>
      </c>
      <c r="F557" s="158" t="str">
        <f t="shared" si="19"/>
        <v>14青梅市立総合病院労働組合</v>
      </c>
      <c r="G557" s="158" t="s">
        <v>1438</v>
      </c>
      <c r="H557">
        <v>3</v>
      </c>
    </row>
    <row r="558" spans="3:8">
      <c r="C558" s="158" t="s">
        <v>1385</v>
      </c>
      <c r="D558" s="158" t="s">
        <v>1439</v>
      </c>
      <c r="E558" t="s">
        <v>1440</v>
      </c>
      <c r="F558" s="158" t="str">
        <f t="shared" si="19"/>
        <v>14中央区職員労働組合</v>
      </c>
      <c r="G558" s="158" t="s">
        <v>1441</v>
      </c>
      <c r="H558">
        <v>2</v>
      </c>
    </row>
    <row r="559" spans="3:8">
      <c r="C559" s="158" t="s">
        <v>1385</v>
      </c>
      <c r="D559" s="158" t="s">
        <v>2962</v>
      </c>
      <c r="E559" t="s">
        <v>1442</v>
      </c>
      <c r="F559" s="158" t="str">
        <f t="shared" si="19"/>
        <v>14新宿区職員労働組合</v>
      </c>
      <c r="G559" s="158" t="s">
        <v>1443</v>
      </c>
      <c r="H559">
        <v>2</v>
      </c>
    </row>
    <row r="560" spans="3:8">
      <c r="C560" s="158" t="s">
        <v>1385</v>
      </c>
      <c r="D560" s="158" t="s">
        <v>2965</v>
      </c>
      <c r="E560" t="s">
        <v>1444</v>
      </c>
      <c r="F560" s="158" t="str">
        <f t="shared" si="19"/>
        <v>14港区職員労働組合</v>
      </c>
      <c r="G560" s="158" t="s">
        <v>1445</v>
      </c>
      <c r="H560">
        <v>2</v>
      </c>
    </row>
    <row r="561" spans="3:8">
      <c r="C561" s="158" t="s">
        <v>1385</v>
      </c>
      <c r="D561" s="158" t="s">
        <v>1446</v>
      </c>
      <c r="E561" t="s">
        <v>1447</v>
      </c>
      <c r="F561" s="158" t="str">
        <f t="shared" si="19"/>
        <v>14千代田区職員労働組合</v>
      </c>
      <c r="G561" s="158" t="s">
        <v>1448</v>
      </c>
      <c r="H561">
        <v>2</v>
      </c>
    </row>
    <row r="562" spans="3:8">
      <c r="C562" s="158" t="s">
        <v>1385</v>
      </c>
      <c r="D562" s="158" t="s">
        <v>1449</v>
      </c>
      <c r="E562" t="s">
        <v>1450</v>
      </c>
      <c r="F562" s="158" t="str">
        <f t="shared" si="19"/>
        <v>14荒川区職員労働組合</v>
      </c>
      <c r="G562" s="158" t="s">
        <v>1451</v>
      </c>
      <c r="H562">
        <v>2</v>
      </c>
    </row>
    <row r="563" spans="3:8">
      <c r="C563" s="158" t="s">
        <v>1385</v>
      </c>
      <c r="D563" s="158" t="s">
        <v>2968</v>
      </c>
      <c r="E563" t="s">
        <v>1452</v>
      </c>
      <c r="F563" s="158" t="str">
        <f t="shared" si="19"/>
        <v>14北区職員労働組合</v>
      </c>
      <c r="G563" s="158" t="s">
        <v>1453</v>
      </c>
      <c r="H563">
        <v>2</v>
      </c>
    </row>
    <row r="564" spans="3:8">
      <c r="C564" s="158" t="s">
        <v>1385</v>
      </c>
      <c r="D564" s="158" t="s">
        <v>1454</v>
      </c>
      <c r="E564" t="s">
        <v>1455</v>
      </c>
      <c r="F564" s="158" t="str">
        <f t="shared" si="19"/>
        <v>14渋谷区職員労働組合</v>
      </c>
      <c r="G564" s="158" t="s">
        <v>1456</v>
      </c>
      <c r="H564">
        <v>2</v>
      </c>
    </row>
    <row r="565" spans="3:8">
      <c r="C565" s="158" t="s">
        <v>1385</v>
      </c>
      <c r="D565" s="158" t="s">
        <v>2971</v>
      </c>
      <c r="E565" t="s">
        <v>1457</v>
      </c>
      <c r="F565" s="158" t="str">
        <f t="shared" si="19"/>
        <v>14大田区職員労働組合</v>
      </c>
      <c r="G565" s="158" t="s">
        <v>1458</v>
      </c>
      <c r="H565">
        <v>2</v>
      </c>
    </row>
    <row r="566" spans="3:8">
      <c r="C566" s="158" t="s">
        <v>1385</v>
      </c>
      <c r="D566" s="158" t="s">
        <v>2974</v>
      </c>
      <c r="E566" t="s">
        <v>1459</v>
      </c>
      <c r="F566" s="158" t="str">
        <f t="shared" si="19"/>
        <v>14中野区職員労働組合</v>
      </c>
      <c r="G566" s="158" t="s">
        <v>1460</v>
      </c>
      <c r="H566">
        <v>2</v>
      </c>
    </row>
    <row r="567" spans="3:8">
      <c r="C567" s="158" t="s">
        <v>1385</v>
      </c>
      <c r="D567" s="158" t="s">
        <v>2977</v>
      </c>
      <c r="E567" t="s">
        <v>1461</v>
      </c>
      <c r="F567" s="158" t="str">
        <f t="shared" si="19"/>
        <v>14練馬区職員労働組合</v>
      </c>
      <c r="G567" s="158" t="s">
        <v>1462</v>
      </c>
      <c r="H567">
        <v>2</v>
      </c>
    </row>
    <row r="568" spans="3:8">
      <c r="C568" s="158" t="s">
        <v>1385</v>
      </c>
      <c r="D568" s="158" t="s">
        <v>2980</v>
      </c>
      <c r="E568" t="s">
        <v>1463</v>
      </c>
      <c r="F568" s="158" t="str">
        <f t="shared" si="19"/>
        <v>14江戸川区職員労働組合</v>
      </c>
      <c r="G568" s="158" t="s">
        <v>1464</v>
      </c>
      <c r="H568">
        <v>2</v>
      </c>
    </row>
    <row r="569" spans="3:8">
      <c r="C569" s="158" t="s">
        <v>1385</v>
      </c>
      <c r="D569" s="158" t="s">
        <v>2983</v>
      </c>
      <c r="E569" t="s">
        <v>1465</v>
      </c>
      <c r="F569" s="158" t="str">
        <f t="shared" si="19"/>
        <v>14葛飾区職員労働組合</v>
      </c>
      <c r="G569" s="158" t="s">
        <v>1466</v>
      </c>
      <c r="H569">
        <v>2</v>
      </c>
    </row>
    <row r="570" spans="3:8">
      <c r="C570" s="158" t="s">
        <v>1385</v>
      </c>
      <c r="D570" s="158" t="s">
        <v>2986</v>
      </c>
      <c r="E570" t="s">
        <v>1467</v>
      </c>
      <c r="F570" s="158" t="str">
        <f t="shared" si="19"/>
        <v>14東京清掃労働組合</v>
      </c>
      <c r="G570" s="158" t="s">
        <v>1468</v>
      </c>
      <c r="H570">
        <v>2</v>
      </c>
    </row>
    <row r="571" spans="3:8">
      <c r="C571" s="158" t="s">
        <v>1385</v>
      </c>
      <c r="D571" s="158" t="s">
        <v>3007</v>
      </c>
      <c r="E571" t="s">
        <v>3559</v>
      </c>
      <c r="F571" s="158" t="str">
        <f t="shared" si="19"/>
        <v>14自治労町田市民病院ユニオン</v>
      </c>
      <c r="G571" s="158" t="s">
        <v>3636</v>
      </c>
      <c r="H571">
        <v>3</v>
      </c>
    </row>
    <row r="572" spans="3:8">
      <c r="C572" s="158" t="s">
        <v>1385</v>
      </c>
      <c r="D572" s="158" t="s">
        <v>3625</v>
      </c>
      <c r="E572" t="s">
        <v>3560</v>
      </c>
      <c r="F572" s="158" t="str">
        <f t="shared" si="19"/>
        <v>14東京交通労働組合</v>
      </c>
      <c r="G572" s="158" t="s">
        <v>3637</v>
      </c>
      <c r="H572">
        <v>2</v>
      </c>
    </row>
    <row r="573" spans="3:8">
      <c r="C573" s="158" t="s">
        <v>3624</v>
      </c>
      <c r="D573" s="158" t="s">
        <v>3624</v>
      </c>
      <c r="E573" t="s">
        <v>1570</v>
      </c>
      <c r="F573" t="s">
        <v>1570</v>
      </c>
      <c r="G573" s="158" t="s">
        <v>3624</v>
      </c>
      <c r="H573"/>
    </row>
    <row r="574" spans="3:8">
      <c r="C574" s="158" t="s">
        <v>1469</v>
      </c>
      <c r="D574" s="158" t="s">
        <v>1580</v>
      </c>
      <c r="E574" t="s">
        <v>1470</v>
      </c>
      <c r="F574" s="158" t="str">
        <f t="shared" ref="F574:F588" si="20">IFERROR(C574&amp;E574,"")</f>
        <v>15千葉市職員労働組合</v>
      </c>
      <c r="G574" s="158" t="s">
        <v>1471</v>
      </c>
      <c r="H574">
        <v>2</v>
      </c>
    </row>
    <row r="575" spans="3:8">
      <c r="C575" s="158" t="s">
        <v>1469</v>
      </c>
      <c r="D575" s="158" t="s">
        <v>1601</v>
      </c>
      <c r="E575" t="s">
        <v>1472</v>
      </c>
      <c r="F575" s="158" t="str">
        <f t="shared" si="20"/>
        <v>15我孫子市職員組合</v>
      </c>
      <c r="G575" s="158" t="s">
        <v>1473</v>
      </c>
      <c r="H575">
        <v>3</v>
      </c>
    </row>
    <row r="576" spans="3:8">
      <c r="C576" s="158" t="s">
        <v>1469</v>
      </c>
      <c r="D576" s="158" t="s">
        <v>1613</v>
      </c>
      <c r="E576" t="s">
        <v>1474</v>
      </c>
      <c r="F576" s="158" t="str">
        <f t="shared" si="20"/>
        <v>15鎌ケ谷市職員組合</v>
      </c>
      <c r="G576" s="158" t="s">
        <v>1475</v>
      </c>
      <c r="H576">
        <v>3</v>
      </c>
    </row>
    <row r="577" spans="3:8">
      <c r="C577" s="158" t="s">
        <v>1469</v>
      </c>
      <c r="D577" s="158" t="s">
        <v>1622</v>
      </c>
      <c r="E577" t="s">
        <v>1476</v>
      </c>
      <c r="F577" s="158" t="str">
        <f t="shared" si="20"/>
        <v>15神崎町職員労働組合</v>
      </c>
      <c r="G577" s="158" t="s">
        <v>1477</v>
      </c>
      <c r="H577">
        <v>4</v>
      </c>
    </row>
    <row r="578" spans="3:8">
      <c r="C578" s="158" t="s">
        <v>1469</v>
      </c>
      <c r="D578" s="158" t="s">
        <v>1628</v>
      </c>
      <c r="E578" t="s">
        <v>1478</v>
      </c>
      <c r="F578" s="158" t="str">
        <f t="shared" si="20"/>
        <v>15芝山町職員組合</v>
      </c>
      <c r="G578" s="158" t="s">
        <v>1479</v>
      </c>
      <c r="H578">
        <v>4</v>
      </c>
    </row>
    <row r="579" spans="3:8">
      <c r="C579" s="158" t="s">
        <v>1469</v>
      </c>
      <c r="D579" s="158" t="s">
        <v>1632</v>
      </c>
      <c r="E579" t="s">
        <v>1480</v>
      </c>
      <c r="F579" s="158" t="str">
        <f t="shared" si="20"/>
        <v>15香取市職員組合</v>
      </c>
      <c r="G579" s="158" t="s">
        <v>1481</v>
      </c>
      <c r="H579">
        <v>3</v>
      </c>
    </row>
    <row r="580" spans="3:8">
      <c r="C580" s="158" t="s">
        <v>1469</v>
      </c>
      <c r="D580" s="158" t="s">
        <v>1641</v>
      </c>
      <c r="E580" t="s">
        <v>1482</v>
      </c>
      <c r="F580" s="158" t="str">
        <f t="shared" si="20"/>
        <v>15茂原市役所職員組合</v>
      </c>
      <c r="G580" s="158" t="s">
        <v>1483</v>
      </c>
      <c r="H580">
        <v>3</v>
      </c>
    </row>
    <row r="581" spans="3:8">
      <c r="C581" s="158" t="s">
        <v>1469</v>
      </c>
      <c r="D581" s="158" t="s">
        <v>1661</v>
      </c>
      <c r="E581" t="s">
        <v>1484</v>
      </c>
      <c r="F581" s="158" t="str">
        <f t="shared" si="20"/>
        <v>15柏現業労働組合</v>
      </c>
      <c r="G581" s="158" t="s">
        <v>1485</v>
      </c>
      <c r="H581">
        <v>3</v>
      </c>
    </row>
    <row r="582" spans="3:8">
      <c r="C582" s="158" t="s">
        <v>1469</v>
      </c>
      <c r="D582" s="158" t="s">
        <v>1672</v>
      </c>
      <c r="E582" t="s">
        <v>1486</v>
      </c>
      <c r="F582" s="158" t="str">
        <f t="shared" si="20"/>
        <v>15流山市職員組合</v>
      </c>
      <c r="G582" s="158" t="s">
        <v>1487</v>
      </c>
      <c r="H582">
        <v>3</v>
      </c>
    </row>
    <row r="583" spans="3:8">
      <c r="C583" s="158" t="s">
        <v>1469</v>
      </c>
      <c r="D583" s="158" t="s">
        <v>1690</v>
      </c>
      <c r="E583" t="s">
        <v>3561</v>
      </c>
      <c r="F583" s="158" t="str">
        <f t="shared" si="20"/>
        <v>15自治労銚子市役所職員労働組合　</v>
      </c>
      <c r="G583" s="158" t="s">
        <v>1488</v>
      </c>
      <c r="H583">
        <v>3</v>
      </c>
    </row>
    <row r="584" spans="3:8">
      <c r="C584" s="158" t="s">
        <v>1469</v>
      </c>
      <c r="D584" s="158" t="s">
        <v>1696</v>
      </c>
      <c r="E584" t="s">
        <v>1489</v>
      </c>
      <c r="F584" s="158" t="str">
        <f t="shared" si="20"/>
        <v>15自治労松戸市職員組合</v>
      </c>
      <c r="G584" s="158" t="s">
        <v>1490</v>
      </c>
      <c r="H584">
        <v>3</v>
      </c>
    </row>
    <row r="585" spans="3:8">
      <c r="C585" s="158" t="s">
        <v>1469</v>
      </c>
      <c r="D585" s="158" t="s">
        <v>1699</v>
      </c>
      <c r="E585" t="s">
        <v>1491</v>
      </c>
      <c r="F585" s="158" t="str">
        <f t="shared" si="20"/>
        <v>15市川市職員組合</v>
      </c>
      <c r="G585" s="158" t="s">
        <v>1492</v>
      </c>
      <c r="H585">
        <v>3</v>
      </c>
    </row>
    <row r="586" spans="3:8">
      <c r="C586" s="158" t="s">
        <v>1469</v>
      </c>
      <c r="D586" s="158" t="s">
        <v>1723</v>
      </c>
      <c r="E586" t="s">
        <v>1493</v>
      </c>
      <c r="F586" s="158" t="str">
        <f t="shared" si="20"/>
        <v>15柏市役所職員組合</v>
      </c>
      <c r="G586" s="158" t="s">
        <v>1494</v>
      </c>
      <c r="H586">
        <v>3</v>
      </c>
    </row>
    <row r="587" spans="3:8">
      <c r="C587" s="158" t="s">
        <v>1469</v>
      </c>
      <c r="D587" s="158" t="s">
        <v>1732</v>
      </c>
      <c r="E587" t="s">
        <v>1495</v>
      </c>
      <c r="F587" s="158" t="str">
        <f t="shared" si="20"/>
        <v>15自治労船橋市役所職員労働組合</v>
      </c>
      <c r="G587" s="158" t="s">
        <v>1496</v>
      </c>
      <c r="H587">
        <v>3</v>
      </c>
    </row>
    <row r="588" spans="3:8">
      <c r="C588" s="158" t="s">
        <v>1469</v>
      </c>
      <c r="D588" s="158" t="s">
        <v>1758</v>
      </c>
      <c r="E588" t="s">
        <v>1497</v>
      </c>
      <c r="F588" s="158" t="str">
        <f t="shared" si="20"/>
        <v>15柏市水道労働組合</v>
      </c>
      <c r="G588" s="158" t="s">
        <v>1498</v>
      </c>
      <c r="H588">
        <v>3</v>
      </c>
    </row>
    <row r="589" spans="3:8">
      <c r="C589" s="158" t="s">
        <v>3624</v>
      </c>
      <c r="D589" s="158" t="s">
        <v>3624</v>
      </c>
      <c r="E589" t="s">
        <v>1570</v>
      </c>
      <c r="F589" t="s">
        <v>1570</v>
      </c>
      <c r="G589" s="158" t="s">
        <v>3624</v>
      </c>
      <c r="H589"/>
    </row>
    <row r="590" spans="3:8">
      <c r="C590" s="158" t="s">
        <v>1499</v>
      </c>
      <c r="D590" s="158" t="s">
        <v>1580</v>
      </c>
      <c r="E590" t="s">
        <v>1500</v>
      </c>
      <c r="F590" s="158" t="str">
        <f t="shared" ref="F590:F620" si="21">IFERROR(C590&amp;E590,"")</f>
        <v>16自治労横浜市従業員労働組合</v>
      </c>
      <c r="G590" s="158" t="s">
        <v>1501</v>
      </c>
      <c r="H590">
        <v>2</v>
      </c>
    </row>
    <row r="591" spans="3:8">
      <c r="C591" s="158" t="s">
        <v>1499</v>
      </c>
      <c r="D591" s="158" t="s">
        <v>1583</v>
      </c>
      <c r="E591" t="s">
        <v>1502</v>
      </c>
      <c r="F591" s="158" t="str">
        <f t="shared" si="21"/>
        <v>16川崎市職員労働組合</v>
      </c>
      <c r="G591" s="158" t="s">
        <v>1503</v>
      </c>
      <c r="H591">
        <v>2</v>
      </c>
    </row>
    <row r="592" spans="3:8">
      <c r="C592" s="158" t="s">
        <v>1499</v>
      </c>
      <c r="D592" s="158" t="s">
        <v>1586</v>
      </c>
      <c r="E592" t="s">
        <v>1504</v>
      </c>
      <c r="F592" s="158" t="str">
        <f t="shared" si="21"/>
        <v>16横須賀市職員労働組合</v>
      </c>
      <c r="G592" s="158" t="s">
        <v>1505</v>
      </c>
      <c r="H592">
        <v>3</v>
      </c>
    </row>
    <row r="593" spans="3:8">
      <c r="C593" s="158" t="s">
        <v>1499</v>
      </c>
      <c r="D593" s="158" t="s">
        <v>1592</v>
      </c>
      <c r="E593" t="s">
        <v>1506</v>
      </c>
      <c r="F593" s="158" t="str">
        <f t="shared" si="21"/>
        <v>16厚木市職員組合</v>
      </c>
      <c r="G593" s="158" t="s">
        <v>1507</v>
      </c>
      <c r="H593">
        <v>3</v>
      </c>
    </row>
    <row r="594" spans="3:8">
      <c r="C594" s="158" t="s">
        <v>1499</v>
      </c>
      <c r="D594" s="158" t="s">
        <v>1604</v>
      </c>
      <c r="E594" t="s">
        <v>1508</v>
      </c>
      <c r="F594" s="158" t="str">
        <f t="shared" si="21"/>
        <v>16相模原市職員労働組合</v>
      </c>
      <c r="G594" s="158" t="s">
        <v>1509</v>
      </c>
      <c r="H594">
        <v>2</v>
      </c>
    </row>
    <row r="595" spans="3:8">
      <c r="C595" s="158" t="s">
        <v>1499</v>
      </c>
      <c r="D595" s="158" t="s">
        <v>1613</v>
      </c>
      <c r="E595" t="s">
        <v>1510</v>
      </c>
      <c r="F595" s="158" t="str">
        <f t="shared" si="21"/>
        <v>16自治労神奈川県公営企業労働組合</v>
      </c>
      <c r="G595" s="158" t="s">
        <v>1511</v>
      </c>
      <c r="H595">
        <v>1</v>
      </c>
    </row>
    <row r="596" spans="3:8">
      <c r="C596" s="158" t="s">
        <v>1499</v>
      </c>
      <c r="D596" s="158" t="s">
        <v>1121</v>
      </c>
      <c r="E596" t="s">
        <v>1512</v>
      </c>
      <c r="F596" s="158" t="str">
        <f t="shared" si="21"/>
        <v>16大和市職員組合</v>
      </c>
      <c r="G596" s="158" t="s">
        <v>1513</v>
      </c>
      <c r="H596">
        <v>3</v>
      </c>
    </row>
    <row r="597" spans="3:8">
      <c r="C597" s="158" t="s">
        <v>1499</v>
      </c>
      <c r="D597" s="158" t="s">
        <v>1622</v>
      </c>
      <c r="E597" t="s">
        <v>3562</v>
      </c>
      <c r="F597" s="158" t="str">
        <f t="shared" si="21"/>
        <v>16逗子市職</v>
      </c>
      <c r="G597" s="158" t="s">
        <v>1514</v>
      </c>
      <c r="H597">
        <v>3</v>
      </c>
    </row>
    <row r="598" spans="3:8">
      <c r="C598" s="158" t="s">
        <v>1499</v>
      </c>
      <c r="D598" s="158" t="s">
        <v>1625</v>
      </c>
      <c r="E598" t="s">
        <v>1515</v>
      </c>
      <c r="F598" s="158" t="str">
        <f t="shared" si="21"/>
        <v>16秦野市職員労働組合</v>
      </c>
      <c r="G598" s="158" t="s">
        <v>1516</v>
      </c>
      <c r="H598">
        <v>3</v>
      </c>
    </row>
    <row r="599" spans="3:8">
      <c r="C599" s="158" t="s">
        <v>1499</v>
      </c>
      <c r="D599" s="158" t="s">
        <v>1628</v>
      </c>
      <c r="E599" t="s">
        <v>3563</v>
      </c>
      <c r="F599" s="158" t="str">
        <f t="shared" si="21"/>
        <v>16湖老名市職員労働組合</v>
      </c>
      <c r="G599" s="158" t="s">
        <v>1517</v>
      </c>
      <c r="H599">
        <v>3</v>
      </c>
    </row>
    <row r="600" spans="3:8">
      <c r="C600" s="158" t="s">
        <v>1499</v>
      </c>
      <c r="D600" s="158" t="s">
        <v>1638</v>
      </c>
      <c r="E600" t="s">
        <v>1518</v>
      </c>
      <c r="F600" s="158" t="str">
        <f t="shared" si="21"/>
        <v>16愛川町職員組合</v>
      </c>
      <c r="G600" s="158" t="s">
        <v>1519</v>
      </c>
      <c r="H600">
        <v>4</v>
      </c>
    </row>
    <row r="601" spans="3:8">
      <c r="C601" s="158" t="s">
        <v>1499</v>
      </c>
      <c r="D601" s="158" t="s">
        <v>1643</v>
      </c>
      <c r="E601" t="s">
        <v>1520</v>
      </c>
      <c r="F601" s="158" t="str">
        <f t="shared" si="21"/>
        <v>16茅ヶ崎市職員労働組合</v>
      </c>
      <c r="G601" s="158" t="s">
        <v>1521</v>
      </c>
      <c r="H601">
        <v>3</v>
      </c>
    </row>
    <row r="602" spans="3:8">
      <c r="C602" s="158" t="s">
        <v>1499</v>
      </c>
      <c r="D602" s="158" t="s">
        <v>1646</v>
      </c>
      <c r="E602" t="s">
        <v>1522</v>
      </c>
      <c r="F602" s="158" t="str">
        <f t="shared" si="21"/>
        <v>16藤沢市職員労働組合</v>
      </c>
      <c r="G602" s="158" t="s">
        <v>1523</v>
      </c>
      <c r="H602">
        <v>3</v>
      </c>
    </row>
    <row r="603" spans="3:8">
      <c r="C603" s="158" t="s">
        <v>1499</v>
      </c>
      <c r="D603" s="158" t="s">
        <v>1649</v>
      </c>
      <c r="E603" t="s">
        <v>1524</v>
      </c>
      <c r="F603" s="158" t="str">
        <f t="shared" si="21"/>
        <v>16綾瀬市職員労働組合</v>
      </c>
      <c r="G603" s="158" t="s">
        <v>1525</v>
      </c>
      <c r="H603">
        <v>3</v>
      </c>
    </row>
    <row r="604" spans="3:8">
      <c r="C604" s="158" t="s">
        <v>1499</v>
      </c>
      <c r="D604" s="158" t="s">
        <v>1655</v>
      </c>
      <c r="E604" t="s">
        <v>1526</v>
      </c>
      <c r="F604" s="158" t="str">
        <f t="shared" si="21"/>
        <v>16平塚市役所職員労働組合</v>
      </c>
      <c r="G604" s="158" t="s">
        <v>1527</v>
      </c>
      <c r="H604">
        <v>3</v>
      </c>
    </row>
    <row r="605" spans="3:8">
      <c r="C605" s="158" t="s">
        <v>1499</v>
      </c>
      <c r="D605" s="158" t="s">
        <v>1658</v>
      </c>
      <c r="E605" t="s">
        <v>2104</v>
      </c>
      <c r="F605" s="158" t="str">
        <f t="shared" si="21"/>
        <v>16寒川町職員労働組合</v>
      </c>
      <c r="G605" s="158" t="s">
        <v>2105</v>
      </c>
      <c r="H605">
        <v>4</v>
      </c>
    </row>
    <row r="606" spans="3:8">
      <c r="C606" s="158" t="s">
        <v>1499</v>
      </c>
      <c r="D606" s="158" t="s">
        <v>1664</v>
      </c>
      <c r="E606" t="s">
        <v>2106</v>
      </c>
      <c r="F606" s="158" t="str">
        <f t="shared" si="21"/>
        <v>16葉山町職員労働組合</v>
      </c>
      <c r="G606" s="158" t="s">
        <v>2107</v>
      </c>
      <c r="H606">
        <v>4</v>
      </c>
    </row>
    <row r="607" spans="3:8">
      <c r="C607" s="158" t="s">
        <v>1499</v>
      </c>
      <c r="D607" s="158" t="s">
        <v>1665</v>
      </c>
      <c r="E607" t="s">
        <v>2108</v>
      </c>
      <c r="F607" s="158" t="str">
        <f t="shared" si="21"/>
        <v>16横浜市立大学病院従業員労働組合</v>
      </c>
      <c r="G607" s="158" t="s">
        <v>2109</v>
      </c>
      <c r="H607">
        <v>2</v>
      </c>
    </row>
    <row r="608" spans="3:8">
      <c r="C608" s="158" t="s">
        <v>1499</v>
      </c>
      <c r="D608" s="158" t="s">
        <v>1675</v>
      </c>
      <c r="E608" t="s">
        <v>2110</v>
      </c>
      <c r="F608" s="158" t="str">
        <f t="shared" si="21"/>
        <v>16開成町職員組合</v>
      </c>
      <c r="G608" s="158" t="s">
        <v>2111</v>
      </c>
      <c r="H608">
        <v>4</v>
      </c>
    </row>
    <row r="609" spans="3:8">
      <c r="C609" s="158" t="s">
        <v>1499</v>
      </c>
      <c r="D609" s="158" t="s">
        <v>1678</v>
      </c>
      <c r="E609" t="s">
        <v>2112</v>
      </c>
      <c r="F609" s="158" t="str">
        <f t="shared" si="21"/>
        <v>16山北町職員組合</v>
      </c>
      <c r="G609" s="158" t="s">
        <v>2113</v>
      </c>
      <c r="H609">
        <v>4</v>
      </c>
    </row>
    <row r="610" spans="3:8">
      <c r="C610" s="158" t="s">
        <v>1499</v>
      </c>
      <c r="D610" s="158" t="s">
        <v>1681</v>
      </c>
      <c r="E610" t="s">
        <v>2114</v>
      </c>
      <c r="F610" s="158" t="str">
        <f t="shared" si="21"/>
        <v>16大井町職員組合</v>
      </c>
      <c r="G610" s="158" t="s">
        <v>2115</v>
      </c>
      <c r="H610">
        <v>4</v>
      </c>
    </row>
    <row r="611" spans="3:8">
      <c r="C611" s="158" t="s">
        <v>1499</v>
      </c>
      <c r="D611" s="158" t="s">
        <v>1684</v>
      </c>
      <c r="E611" t="s">
        <v>2116</v>
      </c>
      <c r="F611" s="158" t="str">
        <f t="shared" si="21"/>
        <v>16南足柄市職員組合</v>
      </c>
      <c r="G611" s="158" t="s">
        <v>2117</v>
      </c>
      <c r="H611">
        <v>3</v>
      </c>
    </row>
    <row r="612" spans="3:8">
      <c r="C612" s="158" t="s">
        <v>1499</v>
      </c>
      <c r="D612" s="158" t="s">
        <v>1687</v>
      </c>
      <c r="E612" t="s">
        <v>2118</v>
      </c>
      <c r="F612" s="158" t="str">
        <f t="shared" si="21"/>
        <v>16湯河原町職員労働組合</v>
      </c>
      <c r="G612" s="158" t="s">
        <v>2119</v>
      </c>
      <c r="H612">
        <v>4</v>
      </c>
    </row>
    <row r="613" spans="3:8">
      <c r="C613" s="158" t="s">
        <v>1499</v>
      </c>
      <c r="D613" s="158" t="s">
        <v>1693</v>
      </c>
      <c r="E613" t="s">
        <v>2120</v>
      </c>
      <c r="F613" s="158" t="str">
        <f t="shared" si="21"/>
        <v>16伊勢原市職員組合</v>
      </c>
      <c r="G613" s="158" t="s">
        <v>2121</v>
      </c>
      <c r="H613">
        <v>3</v>
      </c>
    </row>
    <row r="614" spans="3:8">
      <c r="C614" s="158" t="s">
        <v>1499</v>
      </c>
      <c r="D614" s="158" t="s">
        <v>1702</v>
      </c>
      <c r="E614" t="s">
        <v>2122</v>
      </c>
      <c r="F614" s="158" t="str">
        <f t="shared" si="21"/>
        <v>16自治労神奈川県職員労働組合</v>
      </c>
      <c r="G614" s="158" t="s">
        <v>2123</v>
      </c>
      <c r="H614">
        <v>1</v>
      </c>
    </row>
    <row r="615" spans="3:8">
      <c r="C615" s="158" t="s">
        <v>1499</v>
      </c>
      <c r="D615" s="158" t="s">
        <v>1717</v>
      </c>
      <c r="E615" t="s">
        <v>2124</v>
      </c>
      <c r="F615" s="158" t="str">
        <f t="shared" si="21"/>
        <v>16自治労座間市職員組合</v>
      </c>
      <c r="G615" s="158" t="s">
        <v>2125</v>
      </c>
      <c r="H615">
        <v>3</v>
      </c>
    </row>
    <row r="616" spans="3:8">
      <c r="C616" s="158" t="s">
        <v>1499</v>
      </c>
      <c r="D616" s="158" t="s">
        <v>1741</v>
      </c>
      <c r="E616" t="s">
        <v>2126</v>
      </c>
      <c r="F616" s="158" t="str">
        <f t="shared" si="21"/>
        <v>16神奈川県学校事務労働組合</v>
      </c>
      <c r="G616" s="158" t="s">
        <v>2127</v>
      </c>
      <c r="H616">
        <v>1</v>
      </c>
    </row>
    <row r="617" spans="3:8">
      <c r="C617" s="158" t="s">
        <v>1499</v>
      </c>
      <c r="D617" s="158" t="s">
        <v>1764</v>
      </c>
      <c r="E617" t="s">
        <v>2128</v>
      </c>
      <c r="F617" s="158" t="str">
        <f t="shared" si="21"/>
        <v>16自治労川崎市立病院労働組合</v>
      </c>
      <c r="G617" s="158" t="s">
        <v>2129</v>
      </c>
      <c r="H617">
        <v>2</v>
      </c>
    </row>
    <row r="618" spans="3:8">
      <c r="C618" s="158" t="s">
        <v>1499</v>
      </c>
      <c r="D618" s="158" t="s">
        <v>1778</v>
      </c>
      <c r="E618" t="s">
        <v>3564</v>
      </c>
      <c r="F618" s="158" t="str">
        <f t="shared" si="21"/>
        <v>16川崎下水労組</v>
      </c>
      <c r="G618" s="158" t="s">
        <v>2130</v>
      </c>
      <c r="H618">
        <v>2</v>
      </c>
    </row>
    <row r="619" spans="3:8">
      <c r="C619" s="158" t="s">
        <v>1499</v>
      </c>
      <c r="D619" s="158" t="s">
        <v>1781</v>
      </c>
      <c r="E619" t="s">
        <v>3565</v>
      </c>
      <c r="F619" s="158" t="str">
        <f t="shared" si="21"/>
        <v>16川崎交通労働組合</v>
      </c>
      <c r="G619" s="158" t="s">
        <v>3638</v>
      </c>
      <c r="H619">
        <v>2</v>
      </c>
    </row>
    <row r="620" spans="3:8">
      <c r="C620" s="158" t="s">
        <v>1499</v>
      </c>
      <c r="D620" s="158" t="s">
        <v>1784</v>
      </c>
      <c r="E620" t="s">
        <v>3566</v>
      </c>
      <c r="F620" s="158" t="str">
        <f t="shared" si="21"/>
        <v>16横浜交通労働組合</v>
      </c>
      <c r="G620" s="158" t="s">
        <v>3639</v>
      </c>
      <c r="H620">
        <v>2</v>
      </c>
    </row>
    <row r="621" spans="3:8">
      <c r="C621" s="158" t="s">
        <v>3624</v>
      </c>
      <c r="D621" s="158" t="s">
        <v>3624</v>
      </c>
      <c r="E621" t="s">
        <v>1570</v>
      </c>
      <c r="F621" t="s">
        <v>1570</v>
      </c>
      <c r="G621" s="158" t="s">
        <v>3624</v>
      </c>
      <c r="H621"/>
    </row>
    <row r="622" spans="3:8">
      <c r="C622" s="158" t="s">
        <v>2131</v>
      </c>
      <c r="D622" s="158" t="s">
        <v>1577</v>
      </c>
      <c r="E622" t="s">
        <v>2132</v>
      </c>
      <c r="F622" s="158" t="str">
        <f t="shared" ref="F622:F646" si="22">IFERROR(C622&amp;E622,"")</f>
        <v>17山梨県職員労働組合</v>
      </c>
      <c r="G622" s="158" t="s">
        <v>2133</v>
      </c>
      <c r="H622">
        <v>1</v>
      </c>
    </row>
    <row r="623" spans="3:8">
      <c r="C623" s="158" t="s">
        <v>2131</v>
      </c>
      <c r="D623" s="158" t="s">
        <v>1580</v>
      </c>
      <c r="E623" t="s">
        <v>2134</v>
      </c>
      <c r="F623" s="158" t="str">
        <f t="shared" si="22"/>
        <v>17甲府市職員組合</v>
      </c>
      <c r="G623" s="158" t="s">
        <v>2135</v>
      </c>
      <c r="H623">
        <v>2</v>
      </c>
    </row>
    <row r="624" spans="3:8">
      <c r="C624" s="158" t="s">
        <v>2131</v>
      </c>
      <c r="D624" s="158" t="s">
        <v>1583</v>
      </c>
      <c r="E624" t="s">
        <v>2136</v>
      </c>
      <c r="F624" s="158" t="str">
        <f t="shared" si="22"/>
        <v>17富士吉田市職員組合</v>
      </c>
      <c r="G624" s="158" t="s">
        <v>2137</v>
      </c>
      <c r="H624">
        <v>3</v>
      </c>
    </row>
    <row r="625" spans="3:8">
      <c r="C625" s="158" t="s">
        <v>2131</v>
      </c>
      <c r="D625" s="158" t="s">
        <v>1586</v>
      </c>
      <c r="E625" t="s">
        <v>2138</v>
      </c>
      <c r="F625" s="158" t="str">
        <f t="shared" si="22"/>
        <v>17韮崎市職員組合</v>
      </c>
      <c r="G625" s="158" t="s">
        <v>2139</v>
      </c>
      <c r="H625">
        <v>3</v>
      </c>
    </row>
    <row r="626" spans="3:8">
      <c r="C626" s="158" t="s">
        <v>2131</v>
      </c>
      <c r="D626" s="158" t="s">
        <v>1589</v>
      </c>
      <c r="E626" t="s">
        <v>2140</v>
      </c>
      <c r="F626" s="158" t="str">
        <f t="shared" si="22"/>
        <v>17大月市職員組合</v>
      </c>
      <c r="G626" s="158" t="s">
        <v>2141</v>
      </c>
      <c r="H626">
        <v>3</v>
      </c>
    </row>
    <row r="627" spans="3:8">
      <c r="C627" s="158" t="s">
        <v>2131</v>
      </c>
      <c r="D627" s="158" t="s">
        <v>1592</v>
      </c>
      <c r="E627" t="s">
        <v>2142</v>
      </c>
      <c r="F627" s="158" t="str">
        <f t="shared" si="22"/>
        <v>17山梨市職員組合</v>
      </c>
      <c r="G627" s="158" t="s">
        <v>2143</v>
      </c>
      <c r="H627">
        <v>3</v>
      </c>
    </row>
    <row r="628" spans="3:8">
      <c r="C628" s="158" t="s">
        <v>2131</v>
      </c>
      <c r="D628" s="158" t="s">
        <v>1595</v>
      </c>
      <c r="E628" t="s">
        <v>2144</v>
      </c>
      <c r="F628" s="158" t="str">
        <f t="shared" si="22"/>
        <v>17都留市職員組合</v>
      </c>
      <c r="G628" s="158" t="s">
        <v>2145</v>
      </c>
      <c r="H628">
        <v>3</v>
      </c>
    </row>
    <row r="629" spans="3:8">
      <c r="C629" s="158" t="s">
        <v>2131</v>
      </c>
      <c r="D629" s="158" t="s">
        <v>1598</v>
      </c>
      <c r="E629" t="s">
        <v>2146</v>
      </c>
      <c r="F629" s="158" t="str">
        <f t="shared" si="22"/>
        <v>17甲州市職員組合</v>
      </c>
      <c r="G629" s="158" t="s">
        <v>2147</v>
      </c>
      <c r="H629">
        <v>3</v>
      </c>
    </row>
    <row r="630" spans="3:8">
      <c r="C630" s="158" t="s">
        <v>2131</v>
      </c>
      <c r="D630" s="158" t="s">
        <v>1613</v>
      </c>
      <c r="E630" t="s">
        <v>2148</v>
      </c>
      <c r="F630" s="158" t="str">
        <f t="shared" si="22"/>
        <v>17笛吹市職員組合</v>
      </c>
      <c r="G630" s="158" t="s">
        <v>2149</v>
      </c>
      <c r="H630">
        <v>3</v>
      </c>
    </row>
    <row r="631" spans="3:8">
      <c r="C631" s="158" t="s">
        <v>2131</v>
      </c>
      <c r="D631" s="158" t="s">
        <v>1619</v>
      </c>
      <c r="E631" t="s">
        <v>2150</v>
      </c>
      <c r="F631" s="158" t="str">
        <f t="shared" si="22"/>
        <v>17上野原市職員組合</v>
      </c>
      <c r="G631" s="158" t="s">
        <v>2151</v>
      </c>
      <c r="H631">
        <v>3</v>
      </c>
    </row>
    <row r="632" spans="3:8">
      <c r="C632" s="158" t="s">
        <v>2131</v>
      </c>
      <c r="D632" s="158" t="s">
        <v>1625</v>
      </c>
      <c r="E632" t="s">
        <v>2152</v>
      </c>
      <c r="F632" s="158" t="str">
        <f t="shared" si="22"/>
        <v>17市川三郷町職員組合</v>
      </c>
      <c r="G632" s="158" t="s">
        <v>2153</v>
      </c>
      <c r="H632">
        <v>4</v>
      </c>
    </row>
    <row r="633" spans="3:8">
      <c r="C633" s="158" t="s">
        <v>2131</v>
      </c>
      <c r="D633" s="158" t="s">
        <v>1632</v>
      </c>
      <c r="E633" t="s">
        <v>1063</v>
      </c>
      <c r="F633" s="158" t="str">
        <f t="shared" si="22"/>
        <v>17南部町職員組合</v>
      </c>
      <c r="G633" s="158" t="s">
        <v>2154</v>
      </c>
      <c r="H633">
        <v>4</v>
      </c>
    </row>
    <row r="634" spans="3:8">
      <c r="C634" s="158" t="s">
        <v>2131</v>
      </c>
      <c r="D634" s="158" t="s">
        <v>1635</v>
      </c>
      <c r="E634" t="s">
        <v>2155</v>
      </c>
      <c r="F634" s="158" t="str">
        <f t="shared" si="22"/>
        <v>17身延町職員組合</v>
      </c>
      <c r="G634" s="158" t="s">
        <v>2156</v>
      </c>
      <c r="H634">
        <v>4</v>
      </c>
    </row>
    <row r="635" spans="3:8">
      <c r="C635" s="158" t="s">
        <v>2131</v>
      </c>
      <c r="D635" s="158" t="s">
        <v>1649</v>
      </c>
      <c r="E635" t="s">
        <v>2157</v>
      </c>
      <c r="F635" s="158" t="str">
        <f t="shared" si="22"/>
        <v>17中央市職員組合</v>
      </c>
      <c r="G635" s="158" t="s">
        <v>2158</v>
      </c>
      <c r="H635">
        <v>3</v>
      </c>
    </row>
    <row r="636" spans="3:8">
      <c r="C636" s="158" t="s">
        <v>2131</v>
      </c>
      <c r="D636" s="158" t="s">
        <v>1655</v>
      </c>
      <c r="E636" t="s">
        <v>2159</v>
      </c>
      <c r="F636" s="158" t="str">
        <f t="shared" si="22"/>
        <v>17富士川町職員組合</v>
      </c>
      <c r="G636" s="158" t="s">
        <v>2160</v>
      </c>
      <c r="H636">
        <v>4</v>
      </c>
    </row>
    <row r="637" spans="3:8">
      <c r="C637" s="158" t="s">
        <v>2131</v>
      </c>
      <c r="D637" s="158" t="s">
        <v>1661</v>
      </c>
      <c r="E637" t="s">
        <v>2161</v>
      </c>
      <c r="F637" s="158" t="str">
        <f t="shared" si="22"/>
        <v>17忍野村職員組合</v>
      </c>
      <c r="G637" s="158" t="s">
        <v>2162</v>
      </c>
      <c r="H637">
        <v>4</v>
      </c>
    </row>
    <row r="638" spans="3:8">
      <c r="C638" s="158" t="s">
        <v>2131</v>
      </c>
      <c r="D638" s="158" t="s">
        <v>1664</v>
      </c>
      <c r="E638" t="s">
        <v>2163</v>
      </c>
      <c r="F638" s="158" t="str">
        <f t="shared" si="22"/>
        <v>17南アルプス市職員組合</v>
      </c>
      <c r="G638" s="158" t="s">
        <v>2164</v>
      </c>
      <c r="H638">
        <v>3</v>
      </c>
    </row>
    <row r="639" spans="3:8">
      <c r="C639" s="158" t="s">
        <v>2131</v>
      </c>
      <c r="D639" s="158" t="s">
        <v>1668</v>
      </c>
      <c r="E639" t="s">
        <v>2165</v>
      </c>
      <c r="F639" s="158" t="str">
        <f t="shared" si="22"/>
        <v>17甲斐市職員組合</v>
      </c>
      <c r="G639" s="158" t="s">
        <v>2166</v>
      </c>
      <c r="H639">
        <v>3</v>
      </c>
    </row>
    <row r="640" spans="3:8">
      <c r="C640" s="158" t="s">
        <v>2131</v>
      </c>
      <c r="D640" s="158" t="s">
        <v>1681</v>
      </c>
      <c r="E640" t="s">
        <v>2167</v>
      </c>
      <c r="F640" s="158" t="str">
        <f t="shared" si="22"/>
        <v>17昭和町職員組合</v>
      </c>
      <c r="G640" s="158" t="s">
        <v>2168</v>
      </c>
      <c r="H640">
        <v>4</v>
      </c>
    </row>
    <row r="641" spans="3:8">
      <c r="C641" s="158" t="s">
        <v>2131</v>
      </c>
      <c r="D641" s="158" t="s">
        <v>1702</v>
      </c>
      <c r="E641" t="s">
        <v>2169</v>
      </c>
      <c r="F641" s="158" t="str">
        <f t="shared" si="22"/>
        <v>17早川町職員組合</v>
      </c>
      <c r="G641" s="158" t="s">
        <v>2170</v>
      </c>
      <c r="H641">
        <v>4</v>
      </c>
    </row>
    <row r="642" spans="3:8">
      <c r="C642" s="158" t="s">
        <v>2131</v>
      </c>
      <c r="D642" s="158" t="s">
        <v>1705</v>
      </c>
      <c r="E642" t="s">
        <v>2171</v>
      </c>
      <c r="F642" s="158" t="str">
        <f t="shared" si="22"/>
        <v>17道志村職員組合</v>
      </c>
      <c r="G642" s="158" t="s">
        <v>2172</v>
      </c>
      <c r="H642">
        <v>4</v>
      </c>
    </row>
    <row r="643" spans="3:8">
      <c r="C643" s="158" t="s">
        <v>2131</v>
      </c>
      <c r="D643" s="158" t="s">
        <v>1723</v>
      </c>
      <c r="E643" t="s">
        <v>2173</v>
      </c>
      <c r="F643" s="158" t="str">
        <f t="shared" si="22"/>
        <v>17丹波山村職員組合</v>
      </c>
      <c r="G643" s="158" t="s">
        <v>2174</v>
      </c>
      <c r="H643">
        <v>4</v>
      </c>
    </row>
    <row r="644" spans="3:8">
      <c r="C644" s="158" t="s">
        <v>2131</v>
      </c>
      <c r="D644" s="158" t="s">
        <v>1781</v>
      </c>
      <c r="E644" t="s">
        <v>2175</v>
      </c>
      <c r="F644" s="158" t="str">
        <f t="shared" si="22"/>
        <v>17富士河口湖町自治労共済ユニオン</v>
      </c>
      <c r="G644" s="158" t="s">
        <v>2176</v>
      </c>
      <c r="H644">
        <v>4</v>
      </c>
    </row>
    <row r="645" spans="3:8">
      <c r="C645" s="158" t="s">
        <v>2131</v>
      </c>
      <c r="D645" s="158" t="s">
        <v>1790</v>
      </c>
      <c r="E645" t="s">
        <v>2177</v>
      </c>
      <c r="F645" s="158" t="str">
        <f t="shared" si="22"/>
        <v>17甲州市勝沼ぶどうの丘労働組合</v>
      </c>
      <c r="G645" s="158" t="s">
        <v>2178</v>
      </c>
      <c r="H645">
        <v>3</v>
      </c>
    </row>
    <row r="646" spans="3:8">
      <c r="C646" s="158" t="s">
        <v>2131</v>
      </c>
      <c r="D646" s="158" t="s">
        <v>2179</v>
      </c>
      <c r="E646" t="s">
        <v>2180</v>
      </c>
      <c r="F646" s="158" t="str">
        <f t="shared" si="22"/>
        <v>17北杜市職員組合</v>
      </c>
      <c r="G646" s="158" t="s">
        <v>2181</v>
      </c>
      <c r="H646">
        <v>3</v>
      </c>
    </row>
    <row r="647" spans="3:8">
      <c r="C647" s="158" t="s">
        <v>3624</v>
      </c>
      <c r="D647" s="158" t="s">
        <v>3624</v>
      </c>
      <c r="E647" t="s">
        <v>1570</v>
      </c>
      <c r="F647" t="s">
        <v>1570</v>
      </c>
      <c r="G647" s="158" t="s">
        <v>3624</v>
      </c>
      <c r="H647"/>
    </row>
    <row r="648" spans="3:8">
      <c r="C648" s="158" t="s">
        <v>2182</v>
      </c>
      <c r="D648" s="158" t="s">
        <v>1577</v>
      </c>
      <c r="E648" t="s">
        <v>2183</v>
      </c>
      <c r="F648" s="158" t="str">
        <f t="shared" ref="F648:F654" si="23">IFERROR(C648&amp;E648,"")</f>
        <v>18長野県職員労働組合</v>
      </c>
      <c r="G648" s="158" t="s">
        <v>2184</v>
      </c>
      <c r="H648">
        <v>1</v>
      </c>
    </row>
    <row r="649" spans="3:8">
      <c r="C649" s="158" t="s">
        <v>2182</v>
      </c>
      <c r="D649" s="158" t="s">
        <v>1580</v>
      </c>
      <c r="E649" t="s">
        <v>2185</v>
      </c>
      <c r="F649" s="158" t="str">
        <f t="shared" si="23"/>
        <v>18長野市職員労働組合</v>
      </c>
      <c r="G649" s="158" t="s">
        <v>2186</v>
      </c>
      <c r="H649">
        <v>2</v>
      </c>
    </row>
    <row r="650" spans="3:8">
      <c r="C650" s="158" t="s">
        <v>2182</v>
      </c>
      <c r="D650" s="158" t="s">
        <v>1583</v>
      </c>
      <c r="E650" t="s">
        <v>2187</v>
      </c>
      <c r="F650" s="158" t="str">
        <f t="shared" si="23"/>
        <v>18松本市職員労働組合</v>
      </c>
      <c r="G650" s="158" t="s">
        <v>2188</v>
      </c>
      <c r="H650">
        <v>3</v>
      </c>
    </row>
    <row r="651" spans="3:8">
      <c r="C651" s="158" t="s">
        <v>2182</v>
      </c>
      <c r="D651" s="158" t="s">
        <v>1589</v>
      </c>
      <c r="E651" t="s">
        <v>2189</v>
      </c>
      <c r="F651" s="158" t="str">
        <f t="shared" si="23"/>
        <v>18岡谷市職員労働組合</v>
      </c>
      <c r="G651" s="158" t="s">
        <v>2190</v>
      </c>
      <c r="H651">
        <v>3</v>
      </c>
    </row>
    <row r="652" spans="3:8">
      <c r="C652" s="158" t="s">
        <v>2182</v>
      </c>
      <c r="D652" s="158" t="s">
        <v>1592</v>
      </c>
      <c r="E652" t="s">
        <v>2191</v>
      </c>
      <c r="F652" s="158" t="str">
        <f t="shared" si="23"/>
        <v>18飯田市職員労働組合</v>
      </c>
      <c r="G652" s="158" t="s">
        <v>2192</v>
      </c>
      <c r="H652">
        <v>3</v>
      </c>
    </row>
    <row r="653" spans="3:8">
      <c r="C653" s="158" t="s">
        <v>2182</v>
      </c>
      <c r="D653" s="158" t="s">
        <v>1595</v>
      </c>
      <c r="E653" t="s">
        <v>2193</v>
      </c>
      <c r="F653" s="158" t="str">
        <f t="shared" si="23"/>
        <v>18諏訪市職員労働組合</v>
      </c>
      <c r="G653" s="158" t="s">
        <v>2194</v>
      </c>
      <c r="H653">
        <v>3</v>
      </c>
    </row>
    <row r="654" spans="3:8">
      <c r="C654" s="158" t="s">
        <v>2182</v>
      </c>
      <c r="D654" s="158" t="s">
        <v>1598</v>
      </c>
      <c r="E654" t="s">
        <v>2195</v>
      </c>
      <c r="F654" s="158" t="str">
        <f t="shared" si="23"/>
        <v>18駒ヶ根市職員労働組合</v>
      </c>
      <c r="G654" s="158" t="s">
        <v>2196</v>
      </c>
      <c r="H654">
        <v>3</v>
      </c>
    </row>
    <row r="655" spans="3:8">
      <c r="C655" s="158" t="s">
        <v>2182</v>
      </c>
      <c r="D655" s="158" t="s">
        <v>1601</v>
      </c>
      <c r="E655" t="s">
        <v>2197</v>
      </c>
      <c r="F655" s="158" t="str">
        <f t="shared" ref="F655:F718" si="24">IFERROR(C655&amp;E655,"")</f>
        <v>18伊那市職員労働組合</v>
      </c>
      <c r="G655" s="158" t="s">
        <v>2198</v>
      </c>
      <c r="H655">
        <v>3</v>
      </c>
    </row>
    <row r="656" spans="3:8">
      <c r="C656" s="158" t="s">
        <v>2182</v>
      </c>
      <c r="D656" s="158" t="s">
        <v>1604</v>
      </c>
      <c r="E656" t="s">
        <v>2199</v>
      </c>
      <c r="F656" s="158" t="str">
        <f t="shared" si="24"/>
        <v>18大町市職員労働組合</v>
      </c>
      <c r="G656" s="158" t="s">
        <v>2200</v>
      </c>
      <c r="H656">
        <v>3</v>
      </c>
    </row>
    <row r="657" spans="3:8">
      <c r="C657" s="158" t="s">
        <v>2182</v>
      </c>
      <c r="D657" s="158" t="s">
        <v>1607</v>
      </c>
      <c r="E657" t="s">
        <v>2201</v>
      </c>
      <c r="F657" s="158" t="str">
        <f t="shared" si="24"/>
        <v>18須坂市職員労働組合</v>
      </c>
      <c r="G657" s="158" t="s">
        <v>2202</v>
      </c>
      <c r="H657">
        <v>3</v>
      </c>
    </row>
    <row r="658" spans="3:8">
      <c r="C658" s="158" t="s">
        <v>2182</v>
      </c>
      <c r="D658" s="158" t="s">
        <v>1610</v>
      </c>
      <c r="E658" t="s">
        <v>2203</v>
      </c>
      <c r="F658" s="158" t="str">
        <f t="shared" si="24"/>
        <v>18中野市職員労働組合</v>
      </c>
      <c r="G658" s="158" t="s">
        <v>2204</v>
      </c>
      <c r="H658">
        <v>3</v>
      </c>
    </row>
    <row r="659" spans="3:8">
      <c r="C659" s="158" t="s">
        <v>2182</v>
      </c>
      <c r="D659" s="158" t="s">
        <v>1613</v>
      </c>
      <c r="E659" t="s">
        <v>2205</v>
      </c>
      <c r="F659" s="158" t="str">
        <f t="shared" si="24"/>
        <v>18飯山市職員労働組合</v>
      </c>
      <c r="G659" s="158" t="s">
        <v>2206</v>
      </c>
      <c r="H659">
        <v>3</v>
      </c>
    </row>
    <row r="660" spans="3:8">
      <c r="C660" s="158" t="s">
        <v>2182</v>
      </c>
      <c r="D660" s="158" t="s">
        <v>1616</v>
      </c>
      <c r="E660" t="s">
        <v>2207</v>
      </c>
      <c r="F660" s="158" t="str">
        <f t="shared" si="24"/>
        <v>18小諸市職員労働組合</v>
      </c>
      <c r="G660" s="158" t="s">
        <v>2208</v>
      </c>
      <c r="H660">
        <v>3</v>
      </c>
    </row>
    <row r="661" spans="3:8">
      <c r="C661" s="158" t="s">
        <v>2182</v>
      </c>
      <c r="D661" s="158" t="s">
        <v>1619</v>
      </c>
      <c r="E661" t="s">
        <v>2209</v>
      </c>
      <c r="F661" s="158" t="str">
        <f t="shared" si="24"/>
        <v>18茅野市職員労働組合</v>
      </c>
      <c r="G661" s="158" t="s">
        <v>2210</v>
      </c>
      <c r="H661">
        <v>3</v>
      </c>
    </row>
    <row r="662" spans="3:8">
      <c r="C662" s="158" t="s">
        <v>2182</v>
      </c>
      <c r="D662" s="158" t="s">
        <v>1622</v>
      </c>
      <c r="E662" t="s">
        <v>2211</v>
      </c>
      <c r="F662" s="158" t="str">
        <f t="shared" si="24"/>
        <v>18池田町職員労働組合</v>
      </c>
      <c r="G662" s="158" t="s">
        <v>2212</v>
      </c>
      <c r="H662">
        <v>4</v>
      </c>
    </row>
    <row r="663" spans="3:8">
      <c r="C663" s="158" t="s">
        <v>2182</v>
      </c>
      <c r="D663" s="158" t="s">
        <v>1625</v>
      </c>
      <c r="E663" t="s">
        <v>2213</v>
      </c>
      <c r="F663" s="158" t="str">
        <f t="shared" si="24"/>
        <v>18安曇野市職員労働組合</v>
      </c>
      <c r="G663" s="158" t="s">
        <v>2214</v>
      </c>
      <c r="H663">
        <v>3</v>
      </c>
    </row>
    <row r="664" spans="3:8">
      <c r="C664" s="158" t="s">
        <v>2182</v>
      </c>
      <c r="D664" s="158" t="s">
        <v>1628</v>
      </c>
      <c r="E664" t="s">
        <v>2215</v>
      </c>
      <c r="F664" s="158" t="str">
        <f t="shared" si="24"/>
        <v>18下諏訪町職員組合</v>
      </c>
      <c r="G664" s="158" t="s">
        <v>2216</v>
      </c>
      <c r="H664">
        <v>4</v>
      </c>
    </row>
    <row r="665" spans="3:8">
      <c r="C665" s="158" t="s">
        <v>2182</v>
      </c>
      <c r="D665" s="158" t="s">
        <v>1632</v>
      </c>
      <c r="E665" t="s">
        <v>2217</v>
      </c>
      <c r="F665" s="158" t="str">
        <f t="shared" si="24"/>
        <v>18千曲市職員労働組合</v>
      </c>
      <c r="G665" s="158" t="s">
        <v>2218</v>
      </c>
      <c r="H665">
        <v>3</v>
      </c>
    </row>
    <row r="666" spans="3:8">
      <c r="C666" s="158" t="s">
        <v>2182</v>
      </c>
      <c r="D666" s="158" t="s">
        <v>1638</v>
      </c>
      <c r="E666" t="s">
        <v>2219</v>
      </c>
      <c r="F666" s="158" t="str">
        <f t="shared" si="24"/>
        <v>18塩尻市職員労働組合</v>
      </c>
      <c r="G666" s="158" t="s">
        <v>2220</v>
      </c>
      <c r="H666">
        <v>3</v>
      </c>
    </row>
    <row r="667" spans="3:8">
      <c r="C667" s="158" t="s">
        <v>2182</v>
      </c>
      <c r="D667" s="158" t="s">
        <v>1641</v>
      </c>
      <c r="E667" t="s">
        <v>2221</v>
      </c>
      <c r="F667" s="158" t="str">
        <f t="shared" si="24"/>
        <v>18富士見町職員労働組合</v>
      </c>
      <c r="G667" s="158" t="s">
        <v>524</v>
      </c>
      <c r="H667">
        <v>4</v>
      </c>
    </row>
    <row r="668" spans="3:8">
      <c r="C668" s="158" t="s">
        <v>2182</v>
      </c>
      <c r="D668" s="158" t="s">
        <v>1655</v>
      </c>
      <c r="E668" t="s">
        <v>525</v>
      </c>
      <c r="F668" s="158" t="str">
        <f t="shared" si="24"/>
        <v>18豊丘村職員労働組合</v>
      </c>
      <c r="G668" s="158" t="s">
        <v>526</v>
      </c>
      <c r="H668">
        <v>4</v>
      </c>
    </row>
    <row r="669" spans="3:8">
      <c r="C669" s="158" t="s">
        <v>2182</v>
      </c>
      <c r="D669" s="158" t="s">
        <v>1658</v>
      </c>
      <c r="E669" t="s">
        <v>527</v>
      </c>
      <c r="F669" s="158" t="str">
        <f t="shared" si="24"/>
        <v>18阿南町職員組合</v>
      </c>
      <c r="G669" s="158" t="s">
        <v>528</v>
      </c>
      <c r="H669">
        <v>4</v>
      </c>
    </row>
    <row r="670" spans="3:8">
      <c r="C670" s="158" t="s">
        <v>2182</v>
      </c>
      <c r="D670" s="158" t="s">
        <v>1661</v>
      </c>
      <c r="E670" t="s">
        <v>529</v>
      </c>
      <c r="F670" s="158" t="str">
        <f t="shared" si="24"/>
        <v>18天龍村職員労働組合</v>
      </c>
      <c r="G670" s="158" t="s">
        <v>530</v>
      </c>
      <c r="H670">
        <v>4</v>
      </c>
    </row>
    <row r="671" spans="3:8">
      <c r="C671" s="158" t="s">
        <v>2182</v>
      </c>
      <c r="D671" s="158" t="s">
        <v>1664</v>
      </c>
      <c r="E671" t="s">
        <v>531</v>
      </c>
      <c r="F671" s="158" t="str">
        <f t="shared" si="24"/>
        <v>18松川町職員組合</v>
      </c>
      <c r="G671" s="158" t="s">
        <v>532</v>
      </c>
      <c r="H671">
        <v>4</v>
      </c>
    </row>
    <row r="672" spans="3:8">
      <c r="C672" s="158" t="s">
        <v>2182</v>
      </c>
      <c r="D672" s="158" t="s">
        <v>1665</v>
      </c>
      <c r="E672" t="s">
        <v>533</v>
      </c>
      <c r="F672" s="158" t="str">
        <f t="shared" si="24"/>
        <v>18喬木村職員組合</v>
      </c>
      <c r="G672" s="158" t="s">
        <v>534</v>
      </c>
      <c r="H672">
        <v>4</v>
      </c>
    </row>
    <row r="673" spans="3:8">
      <c r="C673" s="158" t="s">
        <v>2182</v>
      </c>
      <c r="D673" s="158" t="s">
        <v>1668</v>
      </c>
      <c r="E673" t="s">
        <v>535</v>
      </c>
      <c r="F673" s="158" t="str">
        <f t="shared" si="24"/>
        <v>18泰阜村役場職員組合</v>
      </c>
      <c r="G673" s="158" t="s">
        <v>536</v>
      </c>
      <c r="H673">
        <v>4</v>
      </c>
    </row>
    <row r="674" spans="3:8">
      <c r="C674" s="158" t="s">
        <v>2182</v>
      </c>
      <c r="D674" s="158" t="s">
        <v>1670</v>
      </c>
      <c r="E674" t="s">
        <v>537</v>
      </c>
      <c r="F674" s="158" t="str">
        <f t="shared" si="24"/>
        <v>18大鹿村職員組合</v>
      </c>
      <c r="G674" s="158" t="s">
        <v>538</v>
      </c>
      <c r="H674">
        <v>4</v>
      </c>
    </row>
    <row r="675" spans="3:8">
      <c r="C675" s="158" t="s">
        <v>2182</v>
      </c>
      <c r="D675" s="158" t="s">
        <v>1681</v>
      </c>
      <c r="E675" t="s">
        <v>539</v>
      </c>
      <c r="F675" s="158" t="str">
        <f t="shared" si="24"/>
        <v>18高森町職員組合</v>
      </c>
      <c r="G675" s="158" t="s">
        <v>540</v>
      </c>
      <c r="H675">
        <v>4</v>
      </c>
    </row>
    <row r="676" spans="3:8">
      <c r="C676" s="158" t="s">
        <v>2182</v>
      </c>
      <c r="D676" s="158" t="s">
        <v>1693</v>
      </c>
      <c r="E676" t="s">
        <v>541</v>
      </c>
      <c r="F676" s="158" t="str">
        <f t="shared" si="24"/>
        <v>18下條村役場職員組合</v>
      </c>
      <c r="G676" s="158" t="s">
        <v>542</v>
      </c>
      <c r="H676">
        <v>4</v>
      </c>
    </row>
    <row r="677" spans="3:8">
      <c r="C677" s="158" t="s">
        <v>2182</v>
      </c>
      <c r="D677" s="158" t="s">
        <v>1705</v>
      </c>
      <c r="E677" t="s">
        <v>543</v>
      </c>
      <c r="F677" s="158" t="str">
        <f t="shared" si="24"/>
        <v>18飯綱町職員労働組合</v>
      </c>
      <c r="G677" s="158" t="s">
        <v>544</v>
      </c>
      <c r="H677">
        <v>4</v>
      </c>
    </row>
    <row r="678" spans="3:8">
      <c r="C678" s="158" t="s">
        <v>2182</v>
      </c>
      <c r="D678" s="158" t="s">
        <v>1714</v>
      </c>
      <c r="E678" t="s">
        <v>545</v>
      </c>
      <c r="F678" s="158" t="str">
        <f t="shared" si="24"/>
        <v>18自治労佐久市職員労働組合</v>
      </c>
      <c r="G678" s="158" t="s">
        <v>546</v>
      </c>
      <c r="H678">
        <v>3</v>
      </c>
    </row>
    <row r="679" spans="3:8">
      <c r="C679" s="158" t="s">
        <v>2182</v>
      </c>
      <c r="D679" s="158" t="s">
        <v>1720</v>
      </c>
      <c r="E679" t="s">
        <v>547</v>
      </c>
      <c r="F679" s="158" t="str">
        <f t="shared" si="24"/>
        <v>18信濃町職員労働組合</v>
      </c>
      <c r="G679" s="158" t="s">
        <v>548</v>
      </c>
      <c r="H679">
        <v>4</v>
      </c>
    </row>
    <row r="680" spans="3:8">
      <c r="C680" s="158" t="s">
        <v>2182</v>
      </c>
      <c r="D680" s="158" t="s">
        <v>1091</v>
      </c>
      <c r="E680" t="s">
        <v>549</v>
      </c>
      <c r="F680" s="158" t="str">
        <f t="shared" si="24"/>
        <v>18山形村職員労働組合</v>
      </c>
      <c r="G680" s="158" t="s">
        <v>550</v>
      </c>
      <c r="H680">
        <v>4</v>
      </c>
    </row>
    <row r="681" spans="3:8">
      <c r="C681" s="158" t="s">
        <v>2182</v>
      </c>
      <c r="D681" s="158" t="s">
        <v>1735</v>
      </c>
      <c r="E681" t="s">
        <v>551</v>
      </c>
      <c r="F681" s="158" t="str">
        <f t="shared" si="24"/>
        <v>18長和町職員労働組合</v>
      </c>
      <c r="G681" s="158" t="s">
        <v>552</v>
      </c>
      <c r="H681">
        <v>4</v>
      </c>
    </row>
    <row r="682" spans="3:8">
      <c r="C682" s="158" t="s">
        <v>2182</v>
      </c>
      <c r="D682" s="158" t="s">
        <v>1741</v>
      </c>
      <c r="E682" t="s">
        <v>553</v>
      </c>
      <c r="F682" s="158" t="str">
        <f t="shared" si="24"/>
        <v>18青木村職員組合</v>
      </c>
      <c r="G682" s="158" t="s">
        <v>554</v>
      </c>
      <c r="H682">
        <v>4</v>
      </c>
    </row>
    <row r="683" spans="3:8">
      <c r="C683" s="158" t="s">
        <v>2182</v>
      </c>
      <c r="D683" s="158" t="s">
        <v>1744</v>
      </c>
      <c r="E683" t="s">
        <v>555</v>
      </c>
      <c r="F683" s="158" t="str">
        <f t="shared" si="24"/>
        <v>18辰野町職員労働組合</v>
      </c>
      <c r="G683" s="158" t="s">
        <v>556</v>
      </c>
      <c r="H683">
        <v>4</v>
      </c>
    </row>
    <row r="684" spans="3:8">
      <c r="C684" s="158" t="s">
        <v>2182</v>
      </c>
      <c r="D684" s="158" t="s">
        <v>147</v>
      </c>
      <c r="E684" t="s">
        <v>557</v>
      </c>
      <c r="F684" s="158" t="str">
        <f t="shared" si="24"/>
        <v>18宮田村職員労働組合</v>
      </c>
      <c r="G684" s="158" t="s">
        <v>558</v>
      </c>
      <c r="H684">
        <v>4</v>
      </c>
    </row>
    <row r="685" spans="3:8">
      <c r="C685" s="158" t="s">
        <v>2182</v>
      </c>
      <c r="D685" s="158" t="s">
        <v>1750</v>
      </c>
      <c r="E685" t="s">
        <v>559</v>
      </c>
      <c r="F685" s="158" t="str">
        <f t="shared" si="24"/>
        <v>18南箕輪村職員労働組合</v>
      </c>
      <c r="G685" s="158" t="s">
        <v>560</v>
      </c>
      <c r="H685">
        <v>4</v>
      </c>
    </row>
    <row r="686" spans="3:8">
      <c r="C686" s="158" t="s">
        <v>2182</v>
      </c>
      <c r="D686" s="158" t="s">
        <v>1755</v>
      </c>
      <c r="E686" t="s">
        <v>561</v>
      </c>
      <c r="F686" s="158" t="str">
        <f t="shared" si="24"/>
        <v>18中川村職員労働組合</v>
      </c>
      <c r="G686" s="158" t="s">
        <v>562</v>
      </c>
      <c r="H686">
        <v>4</v>
      </c>
    </row>
    <row r="687" spans="3:8">
      <c r="C687" s="158" t="s">
        <v>2182</v>
      </c>
      <c r="D687" s="158" t="s">
        <v>1764</v>
      </c>
      <c r="E687" t="s">
        <v>563</v>
      </c>
      <c r="F687" s="158" t="str">
        <f t="shared" si="24"/>
        <v>18東御市職員労働組合</v>
      </c>
      <c r="G687" s="158" t="s">
        <v>564</v>
      </c>
      <c r="H687">
        <v>3</v>
      </c>
    </row>
    <row r="688" spans="3:8">
      <c r="C688" s="158" t="s">
        <v>2182</v>
      </c>
      <c r="D688" s="158" t="s">
        <v>1775</v>
      </c>
      <c r="E688" t="s">
        <v>565</v>
      </c>
      <c r="F688" s="158" t="str">
        <f t="shared" si="24"/>
        <v>18小海町職員労働組合</v>
      </c>
      <c r="G688" s="158" t="s">
        <v>566</v>
      </c>
      <c r="H688">
        <v>4</v>
      </c>
    </row>
    <row r="689" spans="3:8">
      <c r="C689" s="158" t="s">
        <v>2182</v>
      </c>
      <c r="D689" s="158" t="s">
        <v>1778</v>
      </c>
      <c r="E689" t="s">
        <v>567</v>
      </c>
      <c r="F689" s="158" t="str">
        <f t="shared" si="24"/>
        <v>18立科町職員労働組合</v>
      </c>
      <c r="G689" s="158" t="s">
        <v>568</v>
      </c>
      <c r="H689">
        <v>4</v>
      </c>
    </row>
    <row r="690" spans="3:8">
      <c r="C690" s="158" t="s">
        <v>2182</v>
      </c>
      <c r="D690" s="158" t="s">
        <v>569</v>
      </c>
      <c r="E690" t="s">
        <v>3567</v>
      </c>
      <c r="F690" s="158" t="str">
        <f t="shared" si="24"/>
        <v>18山ノ内町職員労働組合</v>
      </c>
      <c r="G690" s="158" t="s">
        <v>570</v>
      </c>
      <c r="H690">
        <v>4</v>
      </c>
    </row>
    <row r="691" spans="3:8">
      <c r="C691" s="158" t="s">
        <v>2182</v>
      </c>
      <c r="D691" s="158" t="s">
        <v>1781</v>
      </c>
      <c r="E691" t="s">
        <v>571</v>
      </c>
      <c r="F691" s="158" t="str">
        <f t="shared" si="24"/>
        <v>18木曽町職員労働組合</v>
      </c>
      <c r="G691" s="158" t="s">
        <v>572</v>
      </c>
      <c r="H691">
        <v>4</v>
      </c>
    </row>
    <row r="692" spans="3:8">
      <c r="C692" s="158" t="s">
        <v>2182</v>
      </c>
      <c r="D692" s="158" t="s">
        <v>1784</v>
      </c>
      <c r="E692" t="s">
        <v>573</v>
      </c>
      <c r="F692" s="158" t="str">
        <f t="shared" si="24"/>
        <v>18栄村職員労働組合</v>
      </c>
      <c r="G692" s="158" t="s">
        <v>574</v>
      </c>
      <c r="H692">
        <v>4</v>
      </c>
    </row>
    <row r="693" spans="3:8">
      <c r="C693" s="158" t="s">
        <v>2182</v>
      </c>
      <c r="D693" s="158" t="s">
        <v>2179</v>
      </c>
      <c r="E693" t="s">
        <v>575</v>
      </c>
      <c r="F693" s="158" t="str">
        <f t="shared" si="24"/>
        <v>18箕輪町職員労働組合</v>
      </c>
      <c r="G693" s="158" t="s">
        <v>576</v>
      </c>
      <c r="H693">
        <v>4</v>
      </c>
    </row>
    <row r="694" spans="3:8">
      <c r="C694" s="158" t="s">
        <v>2182</v>
      </c>
      <c r="D694" s="158" t="s">
        <v>1807</v>
      </c>
      <c r="E694" t="s">
        <v>3568</v>
      </c>
      <c r="F694" s="158" t="str">
        <f t="shared" si="24"/>
        <v>18佐久穂町職員労働組合</v>
      </c>
      <c r="G694" s="158" t="s">
        <v>577</v>
      </c>
      <c r="H694">
        <v>4</v>
      </c>
    </row>
    <row r="695" spans="3:8">
      <c r="C695" s="158" t="s">
        <v>2182</v>
      </c>
      <c r="D695" s="158" t="s">
        <v>1810</v>
      </c>
      <c r="E695" t="s">
        <v>578</v>
      </c>
      <c r="F695" s="158" t="str">
        <f t="shared" si="24"/>
        <v>18南木曽町職員労働組合</v>
      </c>
      <c r="G695" s="158" t="s">
        <v>579</v>
      </c>
      <c r="H695">
        <v>4</v>
      </c>
    </row>
    <row r="696" spans="3:8">
      <c r="C696" s="158" t="s">
        <v>2182</v>
      </c>
      <c r="D696" s="158" t="s">
        <v>1816</v>
      </c>
      <c r="E696" t="s">
        <v>580</v>
      </c>
      <c r="F696" s="158" t="str">
        <f t="shared" si="24"/>
        <v>18川上村職員労働組合</v>
      </c>
      <c r="G696" s="158" t="s">
        <v>581</v>
      </c>
      <c r="H696">
        <v>4</v>
      </c>
    </row>
    <row r="697" spans="3:8">
      <c r="C697" s="158" t="s">
        <v>2182</v>
      </c>
      <c r="D697" s="158" t="s">
        <v>1819</v>
      </c>
      <c r="E697" t="s">
        <v>582</v>
      </c>
      <c r="F697" s="158" t="str">
        <f t="shared" si="24"/>
        <v>18小川村役場職員組合</v>
      </c>
      <c r="G697" s="158" t="s">
        <v>583</v>
      </c>
      <c r="H697">
        <v>4</v>
      </c>
    </row>
    <row r="698" spans="3:8">
      <c r="C698" s="158" t="s">
        <v>2182</v>
      </c>
      <c r="D698" s="158" t="s">
        <v>584</v>
      </c>
      <c r="E698" t="s">
        <v>585</v>
      </c>
      <c r="F698" s="158" t="str">
        <f t="shared" si="24"/>
        <v>18松川村職員労働組合</v>
      </c>
      <c r="G698" s="158" t="s">
        <v>586</v>
      </c>
      <c r="H698">
        <v>4</v>
      </c>
    </row>
    <row r="699" spans="3:8">
      <c r="C699" s="158" t="s">
        <v>2182</v>
      </c>
      <c r="D699" s="158" t="s">
        <v>587</v>
      </c>
      <c r="E699" t="s">
        <v>588</v>
      </c>
      <c r="F699" s="158" t="str">
        <f t="shared" si="24"/>
        <v>18野沢温泉村職員労働組合</v>
      </c>
      <c r="G699" s="158" t="s">
        <v>589</v>
      </c>
      <c r="H699">
        <v>4</v>
      </c>
    </row>
    <row r="700" spans="3:8">
      <c r="C700" s="158" t="s">
        <v>2182</v>
      </c>
      <c r="D700" s="158" t="s">
        <v>1824</v>
      </c>
      <c r="E700" t="s">
        <v>590</v>
      </c>
      <c r="F700" s="158" t="str">
        <f t="shared" si="24"/>
        <v>18木島平村職員労働組合</v>
      </c>
      <c r="G700" s="158" t="s">
        <v>591</v>
      </c>
      <c r="H700">
        <v>4</v>
      </c>
    </row>
    <row r="701" spans="3:8">
      <c r="C701" s="158" t="s">
        <v>2182</v>
      </c>
      <c r="D701" s="158" t="s">
        <v>176</v>
      </c>
      <c r="E701" t="s">
        <v>592</v>
      </c>
      <c r="F701" s="158" t="str">
        <f t="shared" si="24"/>
        <v>18木祖村職員労働組合</v>
      </c>
      <c r="G701" s="158" t="s">
        <v>593</v>
      </c>
      <c r="H701">
        <v>4</v>
      </c>
    </row>
    <row r="702" spans="3:8">
      <c r="C702" s="158" t="s">
        <v>2182</v>
      </c>
      <c r="D702" s="158" t="s">
        <v>1367</v>
      </c>
      <c r="E702" t="s">
        <v>594</v>
      </c>
      <c r="F702" s="158" t="str">
        <f t="shared" si="24"/>
        <v>18白馬村職員労働組合</v>
      </c>
      <c r="G702" s="158" t="s">
        <v>595</v>
      </c>
      <c r="H702">
        <v>4</v>
      </c>
    </row>
    <row r="703" spans="3:8">
      <c r="C703" s="158" t="s">
        <v>2182</v>
      </c>
      <c r="D703" s="158" t="s">
        <v>2893</v>
      </c>
      <c r="E703" t="s">
        <v>596</v>
      </c>
      <c r="F703" s="158" t="str">
        <f t="shared" si="24"/>
        <v>18上松町職員労働組合</v>
      </c>
      <c r="G703" s="158" t="s">
        <v>597</v>
      </c>
      <c r="H703">
        <v>4</v>
      </c>
    </row>
    <row r="704" spans="3:8">
      <c r="C704" s="158" t="s">
        <v>2182</v>
      </c>
      <c r="D704" s="158" t="s">
        <v>2899</v>
      </c>
      <c r="E704" t="s">
        <v>598</v>
      </c>
      <c r="F704" s="158" t="str">
        <f t="shared" si="24"/>
        <v>18長野県企業局労働組合</v>
      </c>
      <c r="G704" s="158" t="s">
        <v>599</v>
      </c>
      <c r="H704">
        <v>1</v>
      </c>
    </row>
    <row r="705" spans="3:8">
      <c r="C705" s="158" t="s">
        <v>2182</v>
      </c>
      <c r="D705" s="158" t="s">
        <v>238</v>
      </c>
      <c r="E705" t="s">
        <v>600</v>
      </c>
      <c r="F705" s="158" t="str">
        <f t="shared" si="24"/>
        <v>18小谷村職員労働組合</v>
      </c>
      <c r="G705" s="158" t="s">
        <v>601</v>
      </c>
      <c r="H705">
        <v>4</v>
      </c>
    </row>
    <row r="706" spans="3:8">
      <c r="C706" s="158" t="s">
        <v>2182</v>
      </c>
      <c r="D706" s="158" t="s">
        <v>602</v>
      </c>
      <c r="E706" t="s">
        <v>603</v>
      </c>
      <c r="F706" s="158" t="str">
        <f t="shared" si="24"/>
        <v>18筑北村職員労働組合</v>
      </c>
      <c r="G706" s="158" t="s">
        <v>604</v>
      </c>
      <c r="H706">
        <v>4</v>
      </c>
    </row>
    <row r="707" spans="3:8">
      <c r="C707" s="158" t="s">
        <v>2182</v>
      </c>
      <c r="D707" s="158" t="s">
        <v>2914</v>
      </c>
      <c r="E707" t="s">
        <v>605</v>
      </c>
      <c r="F707" s="158" t="str">
        <f t="shared" si="24"/>
        <v>18南牧村職員労働組合</v>
      </c>
      <c r="G707" s="158" t="s">
        <v>606</v>
      </c>
      <c r="H707">
        <v>4</v>
      </c>
    </row>
    <row r="708" spans="3:8">
      <c r="C708" s="158" t="s">
        <v>2182</v>
      </c>
      <c r="D708" s="158" t="s">
        <v>2917</v>
      </c>
      <c r="E708" t="s">
        <v>607</v>
      </c>
      <c r="F708" s="158" t="str">
        <f t="shared" si="24"/>
        <v>18生坂村職員労働組合</v>
      </c>
      <c r="G708" s="158" t="s">
        <v>608</v>
      </c>
      <c r="H708">
        <v>4</v>
      </c>
    </row>
    <row r="709" spans="3:8">
      <c r="C709" s="158" t="s">
        <v>2182</v>
      </c>
      <c r="D709" s="158" t="s">
        <v>609</v>
      </c>
      <c r="E709" t="s">
        <v>610</v>
      </c>
      <c r="F709" s="158" t="str">
        <f t="shared" si="24"/>
        <v>18朝日村職員組合</v>
      </c>
      <c r="G709" s="158" t="s">
        <v>611</v>
      </c>
      <c r="H709">
        <v>4</v>
      </c>
    </row>
    <row r="710" spans="3:8">
      <c r="C710" s="158" t="s">
        <v>2182</v>
      </c>
      <c r="D710" s="158" t="s">
        <v>1380</v>
      </c>
      <c r="E710" t="s">
        <v>2227</v>
      </c>
      <c r="F710" s="158" t="str">
        <f t="shared" si="24"/>
        <v>18麻績村職員組合</v>
      </c>
      <c r="G710" s="158" t="s">
        <v>2228</v>
      </c>
      <c r="H710">
        <v>4</v>
      </c>
    </row>
    <row r="711" spans="3:8">
      <c r="C711" s="158" t="s">
        <v>2182</v>
      </c>
      <c r="D711" s="158" t="s">
        <v>1434</v>
      </c>
      <c r="E711" t="s">
        <v>2229</v>
      </c>
      <c r="F711" s="158" t="str">
        <f t="shared" si="24"/>
        <v>18王滝村職員組合</v>
      </c>
      <c r="G711" s="158" t="s">
        <v>2230</v>
      </c>
      <c r="H711">
        <v>4</v>
      </c>
    </row>
    <row r="712" spans="3:8">
      <c r="C712" s="158" t="s">
        <v>2182</v>
      </c>
      <c r="D712" s="158" t="s">
        <v>2926</v>
      </c>
      <c r="E712" t="s">
        <v>2231</v>
      </c>
      <c r="F712" s="158" t="str">
        <f t="shared" si="24"/>
        <v>18飯島町職員労働組合</v>
      </c>
      <c r="G712" s="158" t="s">
        <v>2232</v>
      </c>
      <c r="H712">
        <v>4</v>
      </c>
    </row>
    <row r="713" spans="3:8">
      <c r="C713" s="158" t="s">
        <v>2182</v>
      </c>
      <c r="D713" s="158" t="s">
        <v>2944</v>
      </c>
      <c r="E713" t="s">
        <v>2233</v>
      </c>
      <c r="F713" s="158" t="str">
        <f t="shared" si="24"/>
        <v>18大桑村職員組合</v>
      </c>
      <c r="G713" s="158" t="s">
        <v>2234</v>
      </c>
      <c r="H713">
        <v>4</v>
      </c>
    </row>
    <row r="714" spans="3:8">
      <c r="C714" s="158" t="s">
        <v>2182</v>
      </c>
      <c r="D714" s="158" t="s">
        <v>2950</v>
      </c>
      <c r="E714" t="s">
        <v>2235</v>
      </c>
      <c r="F714" s="158" t="str">
        <f t="shared" si="24"/>
        <v>18佐久穂町立千曲病院労働組合</v>
      </c>
      <c r="G714" s="158" t="s">
        <v>2236</v>
      </c>
      <c r="H714">
        <v>4</v>
      </c>
    </row>
    <row r="715" spans="3:8">
      <c r="C715" s="158" t="s">
        <v>2182</v>
      </c>
      <c r="D715" s="158" t="s">
        <v>2959</v>
      </c>
      <c r="E715" t="s">
        <v>2237</v>
      </c>
      <c r="F715" s="158" t="str">
        <f t="shared" si="24"/>
        <v>18原村職員労働組合</v>
      </c>
      <c r="G715" s="158" t="s">
        <v>2238</v>
      </c>
      <c r="H715">
        <v>4</v>
      </c>
    </row>
    <row r="716" spans="3:8">
      <c r="C716" s="158" t="s">
        <v>2182</v>
      </c>
      <c r="D716" s="158" t="s">
        <v>3066</v>
      </c>
      <c r="E716" t="s">
        <v>2239</v>
      </c>
      <c r="F716" s="158" t="str">
        <f t="shared" si="24"/>
        <v>18市立大町総合病院職員労働組合</v>
      </c>
      <c r="G716" s="158" t="s">
        <v>2240</v>
      </c>
      <c r="H716">
        <v>3</v>
      </c>
    </row>
    <row r="717" spans="3:8">
      <c r="C717" s="158" t="s">
        <v>2182</v>
      </c>
      <c r="D717" s="158" t="s">
        <v>3075</v>
      </c>
      <c r="E717" t="s">
        <v>3569</v>
      </c>
      <c r="F717" s="158" t="str">
        <f t="shared" si="24"/>
        <v>18松本市立病院職員労働組合</v>
      </c>
      <c r="G717" s="158" t="s">
        <v>3640</v>
      </c>
      <c r="H717">
        <v>3</v>
      </c>
    </row>
    <row r="718" spans="3:8">
      <c r="C718" s="158" t="s">
        <v>2182</v>
      </c>
      <c r="D718" s="158" t="s">
        <v>3081</v>
      </c>
      <c r="E718" t="s">
        <v>3570</v>
      </c>
      <c r="F718" s="158" t="str">
        <f t="shared" si="24"/>
        <v>18自治労上田市職員労働組合</v>
      </c>
      <c r="G718" s="158" t="s">
        <v>3641</v>
      </c>
      <c r="H718">
        <v>3</v>
      </c>
    </row>
    <row r="719" spans="3:8">
      <c r="C719" s="158" t="s">
        <v>3624</v>
      </c>
      <c r="D719" s="158" t="s">
        <v>3624</v>
      </c>
      <c r="E719" t="s">
        <v>1570</v>
      </c>
      <c r="F719" t="s">
        <v>1570</v>
      </c>
      <c r="G719" s="158" t="s">
        <v>3624</v>
      </c>
      <c r="H719"/>
    </row>
    <row r="720" spans="3:8">
      <c r="C720" s="158" t="s">
        <v>2241</v>
      </c>
      <c r="D720" s="158" t="s">
        <v>1577</v>
      </c>
      <c r="E720" t="s">
        <v>2242</v>
      </c>
      <c r="F720" s="158" t="str">
        <f t="shared" ref="F720:F738" si="25">IFERROR(C720&amp;E720,"")</f>
        <v>19富山県職員労働組合</v>
      </c>
      <c r="G720" s="158" t="s">
        <v>2243</v>
      </c>
      <c r="H720">
        <v>1</v>
      </c>
    </row>
    <row r="721" spans="3:8">
      <c r="C721" s="158" t="s">
        <v>2241</v>
      </c>
      <c r="D721" s="158" t="s">
        <v>1580</v>
      </c>
      <c r="E721" t="s">
        <v>2244</v>
      </c>
      <c r="F721" s="158" t="str">
        <f t="shared" si="25"/>
        <v>19富山市職員労働組合</v>
      </c>
      <c r="G721" s="158" t="s">
        <v>2245</v>
      </c>
      <c r="H721">
        <v>2</v>
      </c>
    </row>
    <row r="722" spans="3:8">
      <c r="C722" s="158" t="s">
        <v>2241</v>
      </c>
      <c r="D722" s="158" t="s">
        <v>1583</v>
      </c>
      <c r="E722" t="s">
        <v>2246</v>
      </c>
      <c r="F722" s="158" t="str">
        <f t="shared" si="25"/>
        <v>19高岡市職員労働組合</v>
      </c>
      <c r="G722" s="158" t="s">
        <v>2247</v>
      </c>
      <c r="H722">
        <v>3</v>
      </c>
    </row>
    <row r="723" spans="3:8">
      <c r="C723" s="158" t="s">
        <v>2241</v>
      </c>
      <c r="D723" s="158" t="s">
        <v>1586</v>
      </c>
      <c r="E723" t="s">
        <v>2248</v>
      </c>
      <c r="F723" s="158" t="str">
        <f t="shared" si="25"/>
        <v>19黒部市職員労働組合</v>
      </c>
      <c r="G723" s="158" t="s">
        <v>2249</v>
      </c>
      <c r="H723">
        <v>3</v>
      </c>
    </row>
    <row r="724" spans="3:8">
      <c r="C724" s="158" t="s">
        <v>2241</v>
      </c>
      <c r="D724" s="158" t="s">
        <v>1589</v>
      </c>
      <c r="E724" t="s">
        <v>2250</v>
      </c>
      <c r="F724" s="158" t="str">
        <f t="shared" si="25"/>
        <v>19黒部市民病院職員組合</v>
      </c>
      <c r="G724" s="158" t="s">
        <v>2251</v>
      </c>
      <c r="H724">
        <v>3</v>
      </c>
    </row>
    <row r="725" spans="3:8">
      <c r="C725" s="158" t="s">
        <v>2241</v>
      </c>
      <c r="D725" s="158" t="s">
        <v>1592</v>
      </c>
      <c r="E725" t="s">
        <v>2252</v>
      </c>
      <c r="F725" s="158" t="str">
        <f t="shared" si="25"/>
        <v>19魚津市役所職員組合</v>
      </c>
      <c r="G725" s="158" t="s">
        <v>2253</v>
      </c>
      <c r="H725">
        <v>3</v>
      </c>
    </row>
    <row r="726" spans="3:8">
      <c r="C726" s="158" t="s">
        <v>2241</v>
      </c>
      <c r="D726" s="158" t="s">
        <v>1595</v>
      </c>
      <c r="E726" t="s">
        <v>2254</v>
      </c>
      <c r="F726" s="158" t="str">
        <f t="shared" si="25"/>
        <v>19滑川市職員組合</v>
      </c>
      <c r="G726" s="158" t="s">
        <v>2255</v>
      </c>
      <c r="H726">
        <v>3</v>
      </c>
    </row>
    <row r="727" spans="3:8">
      <c r="C727" s="158" t="s">
        <v>2241</v>
      </c>
      <c r="D727" s="158" t="s">
        <v>1598</v>
      </c>
      <c r="E727" t="s">
        <v>2256</v>
      </c>
      <c r="F727" s="158" t="str">
        <f t="shared" si="25"/>
        <v>19射水市職員労働組合</v>
      </c>
      <c r="G727" s="158" t="s">
        <v>2257</v>
      </c>
      <c r="H727">
        <v>3</v>
      </c>
    </row>
    <row r="728" spans="3:8">
      <c r="C728" s="158" t="s">
        <v>2241</v>
      </c>
      <c r="D728" s="158" t="s">
        <v>1601</v>
      </c>
      <c r="E728" t="s">
        <v>2258</v>
      </c>
      <c r="F728" s="158" t="str">
        <f t="shared" si="25"/>
        <v>19氷見市職員労働組合</v>
      </c>
      <c r="G728" s="158" t="s">
        <v>2259</v>
      </c>
      <c r="H728">
        <v>3</v>
      </c>
    </row>
    <row r="729" spans="3:8">
      <c r="C729" s="158" t="s">
        <v>2241</v>
      </c>
      <c r="D729" s="158" t="s">
        <v>1604</v>
      </c>
      <c r="E729" t="s">
        <v>2260</v>
      </c>
      <c r="F729" s="158" t="str">
        <f t="shared" si="25"/>
        <v>19朝日町職員組合</v>
      </c>
      <c r="G729" s="158" t="s">
        <v>2261</v>
      </c>
      <c r="H729">
        <v>4</v>
      </c>
    </row>
    <row r="730" spans="3:8">
      <c r="C730" s="158" t="s">
        <v>2241</v>
      </c>
      <c r="D730" s="158" t="s">
        <v>1607</v>
      </c>
      <c r="E730" t="s">
        <v>2262</v>
      </c>
      <c r="F730" s="158" t="str">
        <f t="shared" si="25"/>
        <v>19入善町職員組合</v>
      </c>
      <c r="G730" s="158" t="s">
        <v>2263</v>
      </c>
      <c r="H730">
        <v>4</v>
      </c>
    </row>
    <row r="731" spans="3:8">
      <c r="C731" s="158" t="s">
        <v>2241</v>
      </c>
      <c r="D731" s="158" t="s">
        <v>1616</v>
      </c>
      <c r="E731" t="s">
        <v>2264</v>
      </c>
      <c r="F731" s="158" t="str">
        <f t="shared" si="25"/>
        <v>19砺波市職員労働組合</v>
      </c>
      <c r="G731" s="158" t="s">
        <v>2265</v>
      </c>
      <c r="H731">
        <v>3</v>
      </c>
    </row>
    <row r="732" spans="3:8">
      <c r="C732" s="158" t="s">
        <v>2241</v>
      </c>
      <c r="D732" s="158" t="s">
        <v>1628</v>
      </c>
      <c r="E732" t="s">
        <v>2266</v>
      </c>
      <c r="F732" s="158" t="str">
        <f t="shared" si="25"/>
        <v>19小矢部市職員組合</v>
      </c>
      <c r="G732" s="158" t="s">
        <v>2267</v>
      </c>
      <c r="H732">
        <v>3</v>
      </c>
    </row>
    <row r="733" spans="3:8">
      <c r="C733" s="158" t="s">
        <v>2241</v>
      </c>
      <c r="D733" s="158" t="s">
        <v>1643</v>
      </c>
      <c r="E733" t="s">
        <v>2268</v>
      </c>
      <c r="F733" s="158" t="str">
        <f t="shared" si="25"/>
        <v>19南砺市職員組合</v>
      </c>
      <c r="G733" s="158" t="s">
        <v>2269</v>
      </c>
      <c r="H733">
        <v>3</v>
      </c>
    </row>
    <row r="734" spans="3:8">
      <c r="C734" s="158" t="s">
        <v>2241</v>
      </c>
      <c r="D734" s="158" t="s">
        <v>1652</v>
      </c>
      <c r="E734" t="s">
        <v>2270</v>
      </c>
      <c r="F734" s="158" t="str">
        <f t="shared" si="25"/>
        <v>19立山町職員組合</v>
      </c>
      <c r="G734" s="158" t="s">
        <v>2271</v>
      </c>
      <c r="H734">
        <v>4</v>
      </c>
    </row>
    <row r="735" spans="3:8">
      <c r="C735" s="158" t="s">
        <v>2241</v>
      </c>
      <c r="D735" s="158" t="s">
        <v>1658</v>
      </c>
      <c r="E735" t="s">
        <v>2272</v>
      </c>
      <c r="F735" s="158" t="str">
        <f t="shared" si="25"/>
        <v>19上市町職員組合</v>
      </c>
      <c r="G735" s="158" t="s">
        <v>2273</v>
      </c>
      <c r="H735">
        <v>4</v>
      </c>
    </row>
    <row r="736" spans="3:8">
      <c r="C736" s="158" t="s">
        <v>2241</v>
      </c>
      <c r="D736" s="158" t="s">
        <v>1664</v>
      </c>
      <c r="E736" t="s">
        <v>2274</v>
      </c>
      <c r="F736" s="158" t="str">
        <f t="shared" si="25"/>
        <v>19かみいち総合病院職員組合</v>
      </c>
      <c r="G736" s="158" t="s">
        <v>2275</v>
      </c>
      <c r="H736">
        <v>4</v>
      </c>
    </row>
    <row r="737" spans="3:8">
      <c r="C737" s="158" t="s">
        <v>2241</v>
      </c>
      <c r="D737" s="158" t="s">
        <v>1668</v>
      </c>
      <c r="E737" t="s">
        <v>2276</v>
      </c>
      <c r="F737" s="158" t="str">
        <f t="shared" si="25"/>
        <v>19市立砺波総合病院職員労働組合</v>
      </c>
      <c r="G737" s="158" t="s">
        <v>2277</v>
      </c>
      <c r="H737">
        <v>3</v>
      </c>
    </row>
    <row r="738" spans="3:8">
      <c r="C738" s="158" t="s">
        <v>2241</v>
      </c>
      <c r="D738" s="158" t="s">
        <v>1764</v>
      </c>
      <c r="E738" t="s">
        <v>2278</v>
      </c>
      <c r="F738" s="158" t="str">
        <f t="shared" si="25"/>
        <v>19富山市民病院職員労働組合</v>
      </c>
      <c r="G738" s="158" t="s">
        <v>2279</v>
      </c>
      <c r="H738">
        <v>2</v>
      </c>
    </row>
    <row r="739" spans="3:8">
      <c r="C739" s="158" t="s">
        <v>3624</v>
      </c>
      <c r="D739" s="158" t="s">
        <v>3624</v>
      </c>
      <c r="E739" t="s">
        <v>1570</v>
      </c>
      <c r="F739" t="s">
        <v>1570</v>
      </c>
      <c r="G739" s="158" t="s">
        <v>3624</v>
      </c>
      <c r="H739"/>
    </row>
    <row r="740" spans="3:8">
      <c r="C740" s="158" t="s">
        <v>2280</v>
      </c>
      <c r="D740" s="158" t="s">
        <v>1577</v>
      </c>
      <c r="E740" t="s">
        <v>2281</v>
      </c>
      <c r="F740" s="158" t="str">
        <f t="shared" ref="F740:F759" si="26">IFERROR(C740&amp;E740,"")</f>
        <v>20石川県職員労働組合</v>
      </c>
      <c r="G740" s="158" t="s">
        <v>2282</v>
      </c>
      <c r="H740">
        <v>1</v>
      </c>
    </row>
    <row r="741" spans="3:8">
      <c r="C741" s="158" t="s">
        <v>2280</v>
      </c>
      <c r="D741" s="158" t="s">
        <v>1580</v>
      </c>
      <c r="E741" t="s">
        <v>2283</v>
      </c>
      <c r="F741" s="158" t="str">
        <f t="shared" si="26"/>
        <v>20金沢市役所職員組合</v>
      </c>
      <c r="G741" s="158" t="s">
        <v>2284</v>
      </c>
      <c r="H741">
        <v>2</v>
      </c>
    </row>
    <row r="742" spans="3:8">
      <c r="C742" s="158" t="s">
        <v>2280</v>
      </c>
      <c r="D742" s="158" t="s">
        <v>1583</v>
      </c>
      <c r="E742" t="s">
        <v>2285</v>
      </c>
      <c r="F742" s="158" t="str">
        <f t="shared" si="26"/>
        <v>20金沢市従業員労働組合</v>
      </c>
      <c r="G742" s="158" t="s">
        <v>2286</v>
      </c>
      <c r="H742">
        <v>2</v>
      </c>
    </row>
    <row r="743" spans="3:8">
      <c r="C743" s="158" t="s">
        <v>2280</v>
      </c>
      <c r="D743" s="158" t="s">
        <v>1586</v>
      </c>
      <c r="E743" t="s">
        <v>2287</v>
      </c>
      <c r="F743" s="158" t="str">
        <f t="shared" si="26"/>
        <v>20加賀市職員組合</v>
      </c>
      <c r="G743" s="158" t="s">
        <v>2288</v>
      </c>
      <c r="H743">
        <v>3</v>
      </c>
    </row>
    <row r="744" spans="3:8">
      <c r="C744" s="158" t="s">
        <v>2280</v>
      </c>
      <c r="D744" s="158" t="s">
        <v>1589</v>
      </c>
      <c r="E744" t="s">
        <v>2289</v>
      </c>
      <c r="F744" s="158" t="str">
        <f t="shared" si="26"/>
        <v>20小松市職員組合</v>
      </c>
      <c r="G744" s="158" t="s">
        <v>2290</v>
      </c>
      <c r="H744">
        <v>3</v>
      </c>
    </row>
    <row r="745" spans="3:8">
      <c r="C745" s="158" t="s">
        <v>2280</v>
      </c>
      <c r="D745" s="158" t="s">
        <v>1592</v>
      </c>
      <c r="E745" t="s">
        <v>2291</v>
      </c>
      <c r="F745" s="158" t="str">
        <f t="shared" si="26"/>
        <v>20羽咋市職員労働組合</v>
      </c>
      <c r="G745" s="158" t="s">
        <v>2292</v>
      </c>
      <c r="H745">
        <v>3</v>
      </c>
    </row>
    <row r="746" spans="3:8">
      <c r="C746" s="158" t="s">
        <v>2280</v>
      </c>
      <c r="D746" s="158" t="s">
        <v>1595</v>
      </c>
      <c r="E746" t="s">
        <v>2293</v>
      </c>
      <c r="F746" s="158" t="str">
        <f t="shared" si="26"/>
        <v>20七尾市職員労働組合</v>
      </c>
      <c r="G746" s="158" t="s">
        <v>2294</v>
      </c>
      <c r="H746">
        <v>3</v>
      </c>
    </row>
    <row r="747" spans="3:8">
      <c r="C747" s="158" t="s">
        <v>2280</v>
      </c>
      <c r="D747" s="158" t="s">
        <v>1601</v>
      </c>
      <c r="E747" t="s">
        <v>2295</v>
      </c>
      <c r="F747" s="158" t="str">
        <f t="shared" si="26"/>
        <v>20輪島市職員組合</v>
      </c>
      <c r="G747" s="158" t="s">
        <v>2296</v>
      </c>
      <c r="H747">
        <v>3</v>
      </c>
    </row>
    <row r="748" spans="3:8">
      <c r="C748" s="158" t="s">
        <v>2280</v>
      </c>
      <c r="D748" s="158" t="s">
        <v>1607</v>
      </c>
      <c r="E748" t="s">
        <v>2297</v>
      </c>
      <c r="F748" s="158" t="str">
        <f t="shared" si="26"/>
        <v>20珠洲市職員組合</v>
      </c>
      <c r="G748" s="158" t="s">
        <v>2298</v>
      </c>
      <c r="H748">
        <v>3</v>
      </c>
    </row>
    <row r="749" spans="3:8">
      <c r="C749" s="158" t="s">
        <v>2280</v>
      </c>
      <c r="D749" s="158" t="s">
        <v>1610</v>
      </c>
      <c r="E749" t="s">
        <v>2299</v>
      </c>
      <c r="F749" s="158" t="str">
        <f t="shared" si="26"/>
        <v>20能登町職員組合</v>
      </c>
      <c r="G749" s="158" t="s">
        <v>2300</v>
      </c>
      <c r="H749">
        <v>4</v>
      </c>
    </row>
    <row r="750" spans="3:8">
      <c r="C750" s="158" t="s">
        <v>2280</v>
      </c>
      <c r="D750" s="158" t="s">
        <v>1121</v>
      </c>
      <c r="E750" t="s">
        <v>2301</v>
      </c>
      <c r="F750" s="158" t="str">
        <f t="shared" si="26"/>
        <v>20宝達志水町職員組合</v>
      </c>
      <c r="G750" s="158" t="s">
        <v>2302</v>
      </c>
      <c r="H750">
        <v>4</v>
      </c>
    </row>
    <row r="751" spans="3:8">
      <c r="C751" s="158" t="s">
        <v>2280</v>
      </c>
      <c r="D751" s="158" t="s">
        <v>1619</v>
      </c>
      <c r="E751" t="s">
        <v>2303</v>
      </c>
      <c r="F751" s="158" t="str">
        <f t="shared" si="26"/>
        <v>20石川県企業局労働組合</v>
      </c>
      <c r="G751" s="158" t="s">
        <v>2304</v>
      </c>
      <c r="H751">
        <v>1</v>
      </c>
    </row>
    <row r="752" spans="3:8">
      <c r="C752" s="158" t="s">
        <v>2280</v>
      </c>
      <c r="D752" s="158" t="s">
        <v>1628</v>
      </c>
      <c r="E752" t="s">
        <v>2305</v>
      </c>
      <c r="F752" s="158" t="str">
        <f t="shared" si="26"/>
        <v>20白山市職員組合</v>
      </c>
      <c r="G752" s="158" t="s">
        <v>2306</v>
      </c>
      <c r="H752">
        <v>3</v>
      </c>
    </row>
    <row r="753" spans="3:8">
      <c r="C753" s="158" t="s">
        <v>2280</v>
      </c>
      <c r="D753" s="158" t="s">
        <v>1668</v>
      </c>
      <c r="E753" t="s">
        <v>2307</v>
      </c>
      <c r="F753" s="158" t="str">
        <f t="shared" si="26"/>
        <v>20市立小松総合病院職員組合</v>
      </c>
      <c r="G753" s="158" t="s">
        <v>2308</v>
      </c>
      <c r="H753">
        <v>3</v>
      </c>
    </row>
    <row r="754" spans="3:8">
      <c r="C754" s="158" t="s">
        <v>2280</v>
      </c>
      <c r="D754" s="158" t="s">
        <v>1670</v>
      </c>
      <c r="E754" t="s">
        <v>2309</v>
      </c>
      <c r="F754" s="158" t="str">
        <f t="shared" si="26"/>
        <v>20野々市市職員労働組合</v>
      </c>
      <c r="G754" s="158" t="s">
        <v>2310</v>
      </c>
      <c r="H754">
        <v>3</v>
      </c>
    </row>
    <row r="755" spans="3:8">
      <c r="C755" s="158" t="s">
        <v>2280</v>
      </c>
      <c r="D755" s="158" t="s">
        <v>1684</v>
      </c>
      <c r="E755" t="s">
        <v>2311</v>
      </c>
      <c r="F755" s="158" t="str">
        <f t="shared" si="26"/>
        <v>20内灘町職員組合</v>
      </c>
      <c r="G755" s="158" t="s">
        <v>2312</v>
      </c>
      <c r="H755">
        <v>4</v>
      </c>
    </row>
    <row r="756" spans="3:8">
      <c r="C756" s="158" t="s">
        <v>2280</v>
      </c>
      <c r="D756" s="158" t="s">
        <v>1690</v>
      </c>
      <c r="E756" t="s">
        <v>2313</v>
      </c>
      <c r="F756" s="158" t="str">
        <f t="shared" si="26"/>
        <v>20石川県立学校事務職員組合</v>
      </c>
      <c r="G756" s="158" t="s">
        <v>2314</v>
      </c>
      <c r="H756">
        <v>1</v>
      </c>
    </row>
    <row r="757" spans="3:8">
      <c r="C757" s="158" t="s">
        <v>2280</v>
      </c>
      <c r="D757" s="158" t="s">
        <v>1717</v>
      </c>
      <c r="E757" t="s">
        <v>2315</v>
      </c>
      <c r="F757" s="158" t="str">
        <f t="shared" si="26"/>
        <v>20かほく市職員組合</v>
      </c>
      <c r="G757" s="158" t="s">
        <v>2316</v>
      </c>
      <c r="H757">
        <v>3</v>
      </c>
    </row>
    <row r="758" spans="3:8">
      <c r="C758" s="158" t="s">
        <v>2280</v>
      </c>
      <c r="D758" s="158" t="s">
        <v>1755</v>
      </c>
      <c r="E758" t="s">
        <v>2317</v>
      </c>
      <c r="F758" s="158" t="str">
        <f t="shared" si="26"/>
        <v>20津幡町職員組合</v>
      </c>
      <c r="G758" s="158" t="s">
        <v>2318</v>
      </c>
      <c r="H758">
        <v>4</v>
      </c>
    </row>
    <row r="759" spans="3:8">
      <c r="C759" s="158" t="s">
        <v>2280</v>
      </c>
      <c r="D759" s="158" t="s">
        <v>1758</v>
      </c>
      <c r="E759" t="s">
        <v>3571</v>
      </c>
      <c r="F759" s="158" t="str">
        <f t="shared" si="26"/>
        <v>20金沢市立病院労働組合</v>
      </c>
      <c r="G759" s="158" t="s">
        <v>3642</v>
      </c>
      <c r="H759">
        <v>2</v>
      </c>
    </row>
    <row r="760" spans="3:8">
      <c r="C760" s="158" t="s">
        <v>3624</v>
      </c>
      <c r="D760" s="158" t="s">
        <v>3624</v>
      </c>
      <c r="E760" t="s">
        <v>1570</v>
      </c>
      <c r="F760" t="s">
        <v>1570</v>
      </c>
      <c r="G760" s="158" t="s">
        <v>3624</v>
      </c>
      <c r="H760"/>
    </row>
    <row r="761" spans="3:8">
      <c r="C761" s="158" t="s">
        <v>2319</v>
      </c>
      <c r="D761" s="158" t="s">
        <v>1577</v>
      </c>
      <c r="E761" t="s">
        <v>2320</v>
      </c>
      <c r="F761" s="158" t="str">
        <f t="shared" ref="F761:F772" si="27">IFERROR(C761&amp;E761,"")</f>
        <v>21福井県庁職員組合</v>
      </c>
      <c r="G761" s="158" t="s">
        <v>2321</v>
      </c>
      <c r="H761">
        <v>1</v>
      </c>
    </row>
    <row r="762" spans="3:8">
      <c r="C762" s="158" t="s">
        <v>2319</v>
      </c>
      <c r="D762" s="158" t="s">
        <v>1580</v>
      </c>
      <c r="E762" t="s">
        <v>2322</v>
      </c>
      <c r="F762" s="158" t="str">
        <f t="shared" si="27"/>
        <v>21福井県公営企業労働組合</v>
      </c>
      <c r="G762" s="158" t="s">
        <v>2323</v>
      </c>
      <c r="H762">
        <v>1</v>
      </c>
    </row>
    <row r="763" spans="3:8">
      <c r="C763" s="158" t="s">
        <v>2319</v>
      </c>
      <c r="D763" s="158" t="s">
        <v>1583</v>
      </c>
      <c r="E763" t="s">
        <v>2324</v>
      </c>
      <c r="F763" s="158" t="str">
        <f t="shared" si="27"/>
        <v>21自治労福井市職員労働組合</v>
      </c>
      <c r="G763" s="158" t="s">
        <v>2325</v>
      </c>
      <c r="H763">
        <v>2</v>
      </c>
    </row>
    <row r="764" spans="3:8">
      <c r="C764" s="158" t="s">
        <v>2319</v>
      </c>
      <c r="D764" s="158" t="s">
        <v>1586</v>
      </c>
      <c r="E764" t="s">
        <v>2326</v>
      </c>
      <c r="F764" s="158" t="str">
        <f t="shared" si="27"/>
        <v>21越前市職員組合</v>
      </c>
      <c r="G764" s="158" t="s">
        <v>2327</v>
      </c>
      <c r="H764">
        <v>3</v>
      </c>
    </row>
    <row r="765" spans="3:8">
      <c r="C765" s="158" t="s">
        <v>2319</v>
      </c>
      <c r="D765" s="158" t="s">
        <v>1589</v>
      </c>
      <c r="E765" t="s">
        <v>2328</v>
      </c>
      <c r="F765" s="158" t="str">
        <f t="shared" si="27"/>
        <v>21敦賀市職員労働組合</v>
      </c>
      <c r="G765" s="158" t="s">
        <v>2329</v>
      </c>
      <c r="H765">
        <v>3</v>
      </c>
    </row>
    <row r="766" spans="3:8">
      <c r="C766" s="158" t="s">
        <v>2319</v>
      </c>
      <c r="D766" s="158" t="s">
        <v>1592</v>
      </c>
      <c r="E766" t="s">
        <v>2330</v>
      </c>
      <c r="F766" s="158" t="str">
        <f t="shared" si="27"/>
        <v>21鯖江市職員労働組合</v>
      </c>
      <c r="G766" s="158" t="s">
        <v>2331</v>
      </c>
      <c r="H766">
        <v>3</v>
      </c>
    </row>
    <row r="767" spans="3:8">
      <c r="C767" s="158" t="s">
        <v>2319</v>
      </c>
      <c r="D767" s="158" t="s">
        <v>1595</v>
      </c>
      <c r="E767" t="s">
        <v>2332</v>
      </c>
      <c r="F767" s="158" t="str">
        <f t="shared" si="27"/>
        <v>21大野市職員労働組合</v>
      </c>
      <c r="G767" s="158" t="s">
        <v>2333</v>
      </c>
      <c r="H767">
        <v>3</v>
      </c>
    </row>
    <row r="768" spans="3:8">
      <c r="C768" s="158" t="s">
        <v>2319</v>
      </c>
      <c r="D768" s="158" t="s">
        <v>1604</v>
      </c>
      <c r="E768" t="s">
        <v>2334</v>
      </c>
      <c r="F768" s="158" t="str">
        <f t="shared" si="27"/>
        <v>21勝山市職員組合</v>
      </c>
      <c r="G768" s="158" t="s">
        <v>2335</v>
      </c>
      <c r="H768">
        <v>3</v>
      </c>
    </row>
    <row r="769" spans="3:8">
      <c r="C769" s="158" t="s">
        <v>2319</v>
      </c>
      <c r="D769" s="158" t="s">
        <v>1121</v>
      </c>
      <c r="E769" t="s">
        <v>2336</v>
      </c>
      <c r="F769" s="158" t="str">
        <f t="shared" si="27"/>
        <v>21あわら市職員組合</v>
      </c>
      <c r="G769" s="158" t="s">
        <v>2337</v>
      </c>
      <c r="H769">
        <v>3</v>
      </c>
    </row>
    <row r="770" spans="3:8">
      <c r="C770" s="158" t="s">
        <v>2319</v>
      </c>
      <c r="D770" s="158" t="s">
        <v>1622</v>
      </c>
      <c r="E770" t="s">
        <v>2338</v>
      </c>
      <c r="F770" s="158" t="str">
        <f t="shared" si="27"/>
        <v>21坂井市職員組合</v>
      </c>
      <c r="G770" s="158" t="s">
        <v>2339</v>
      </c>
      <c r="H770">
        <v>3</v>
      </c>
    </row>
    <row r="771" spans="3:8">
      <c r="C771" s="158" t="s">
        <v>2319</v>
      </c>
      <c r="D771" s="158" t="s">
        <v>1664</v>
      </c>
      <c r="E771" t="s">
        <v>2340</v>
      </c>
      <c r="F771" s="158" t="str">
        <f t="shared" si="27"/>
        <v>21小浜市職員組合</v>
      </c>
      <c r="G771" s="158" t="s">
        <v>2341</v>
      </c>
      <c r="H771">
        <v>3</v>
      </c>
    </row>
    <row r="772" spans="3:8">
      <c r="C772" s="158" t="s">
        <v>2319</v>
      </c>
      <c r="D772" s="158" t="s">
        <v>1732</v>
      </c>
      <c r="E772" t="s">
        <v>2342</v>
      </c>
      <c r="F772" s="158" t="str">
        <f t="shared" si="27"/>
        <v>21永平寺町職員組合</v>
      </c>
      <c r="G772" s="158" t="s">
        <v>2343</v>
      </c>
      <c r="H772">
        <v>4</v>
      </c>
    </row>
    <row r="773" spans="3:8">
      <c r="C773" s="158" t="s">
        <v>3624</v>
      </c>
      <c r="D773" s="158" t="s">
        <v>3624</v>
      </c>
      <c r="E773" t="s">
        <v>1570</v>
      </c>
      <c r="F773" t="s">
        <v>1570</v>
      </c>
      <c r="G773" s="158" t="s">
        <v>3624</v>
      </c>
      <c r="H773"/>
    </row>
    <row r="774" spans="3:8">
      <c r="C774" s="158" t="s">
        <v>2344</v>
      </c>
      <c r="D774" s="158" t="s">
        <v>1577</v>
      </c>
      <c r="E774" t="s">
        <v>2345</v>
      </c>
      <c r="F774" s="158" t="str">
        <f t="shared" ref="F774:F800" si="28">IFERROR(C774&amp;E774,"")</f>
        <v>22静岡県職労連合・静岡県職員組合</v>
      </c>
      <c r="G774" s="158" t="s">
        <v>2346</v>
      </c>
      <c r="H774">
        <v>1</v>
      </c>
    </row>
    <row r="775" spans="3:8">
      <c r="C775" s="158" t="s">
        <v>2344</v>
      </c>
      <c r="D775" s="158" t="s">
        <v>1583</v>
      </c>
      <c r="E775" t="s">
        <v>2347</v>
      </c>
      <c r="F775" s="158" t="str">
        <f t="shared" si="28"/>
        <v>22沼津市職員労働組合連合会</v>
      </c>
      <c r="G775" s="158" t="s">
        <v>2348</v>
      </c>
      <c r="H775">
        <v>3</v>
      </c>
    </row>
    <row r="776" spans="3:8">
      <c r="C776" s="158" t="s">
        <v>2344</v>
      </c>
      <c r="D776" s="158" t="s">
        <v>1595</v>
      </c>
      <c r="E776" t="s">
        <v>2349</v>
      </c>
      <c r="F776" s="158" t="str">
        <f t="shared" si="28"/>
        <v>22三島市職員労働組合連合会</v>
      </c>
      <c r="G776" s="158" t="s">
        <v>2350</v>
      </c>
      <c r="H776">
        <v>3</v>
      </c>
    </row>
    <row r="777" spans="3:8">
      <c r="C777" s="158" t="s">
        <v>2344</v>
      </c>
      <c r="D777" s="158" t="s">
        <v>1598</v>
      </c>
      <c r="E777" t="s">
        <v>2351</v>
      </c>
      <c r="F777" s="158" t="str">
        <f t="shared" si="28"/>
        <v>22磐田市役所職員組合</v>
      </c>
      <c r="G777" s="158" t="s">
        <v>2352</v>
      </c>
      <c r="H777">
        <v>3</v>
      </c>
    </row>
    <row r="778" spans="3:8">
      <c r="C778" s="158" t="s">
        <v>2344</v>
      </c>
      <c r="D778" s="158" t="s">
        <v>1601</v>
      </c>
      <c r="E778" t="s">
        <v>2353</v>
      </c>
      <c r="F778" s="158" t="str">
        <f t="shared" si="28"/>
        <v>22藤枝市職員労働組合連合会</v>
      </c>
      <c r="G778" s="158" t="s">
        <v>2354</v>
      </c>
      <c r="H778">
        <v>3</v>
      </c>
    </row>
    <row r="779" spans="3:8">
      <c r="C779" s="158" t="s">
        <v>2344</v>
      </c>
      <c r="D779" s="158" t="s">
        <v>1604</v>
      </c>
      <c r="E779" t="s">
        <v>2355</v>
      </c>
      <c r="F779" s="158" t="str">
        <f t="shared" si="28"/>
        <v>22掛川市職員組合</v>
      </c>
      <c r="G779" s="158" t="s">
        <v>2356</v>
      </c>
      <c r="H779">
        <v>3</v>
      </c>
    </row>
    <row r="780" spans="3:8">
      <c r="C780" s="158" t="s">
        <v>2344</v>
      </c>
      <c r="D780" s="158" t="s">
        <v>1607</v>
      </c>
      <c r="E780" t="s">
        <v>2357</v>
      </c>
      <c r="F780" s="158" t="str">
        <f t="shared" si="28"/>
        <v>22焼津市職員組合</v>
      </c>
      <c r="G780" s="158" t="s">
        <v>2358</v>
      </c>
      <c r="H780">
        <v>3</v>
      </c>
    </row>
    <row r="781" spans="3:8">
      <c r="C781" s="158" t="s">
        <v>2344</v>
      </c>
      <c r="D781" s="158" t="s">
        <v>1610</v>
      </c>
      <c r="E781" t="s">
        <v>2359</v>
      </c>
      <c r="F781" s="158" t="str">
        <f t="shared" si="28"/>
        <v>22富士宮市職員組合</v>
      </c>
      <c r="G781" s="158" t="s">
        <v>2360</v>
      </c>
      <c r="H781">
        <v>3</v>
      </c>
    </row>
    <row r="782" spans="3:8">
      <c r="C782" s="158" t="s">
        <v>2344</v>
      </c>
      <c r="D782" s="158" t="s">
        <v>1121</v>
      </c>
      <c r="E782" t="s">
        <v>2361</v>
      </c>
      <c r="F782" s="158" t="str">
        <f t="shared" si="28"/>
        <v>22浜松市水道労働組合</v>
      </c>
      <c r="G782" s="158" t="s">
        <v>2362</v>
      </c>
      <c r="H782">
        <v>2</v>
      </c>
    </row>
    <row r="783" spans="3:8">
      <c r="C783" s="158" t="s">
        <v>2344</v>
      </c>
      <c r="D783" s="158" t="s">
        <v>1622</v>
      </c>
      <c r="E783" t="s">
        <v>2363</v>
      </c>
      <c r="F783" s="158" t="str">
        <f t="shared" si="28"/>
        <v>22袋井市職員組合</v>
      </c>
      <c r="G783" s="158" t="s">
        <v>2364</v>
      </c>
      <c r="H783">
        <v>3</v>
      </c>
    </row>
    <row r="784" spans="3:8">
      <c r="C784" s="158" t="s">
        <v>2344</v>
      </c>
      <c r="D784" s="158" t="s">
        <v>1658</v>
      </c>
      <c r="E784" t="s">
        <v>2365</v>
      </c>
      <c r="F784" s="158" t="str">
        <f t="shared" si="28"/>
        <v>22森町職員組合</v>
      </c>
      <c r="G784" s="158" t="s">
        <v>2366</v>
      </c>
      <c r="H784">
        <v>4</v>
      </c>
    </row>
    <row r="785" spans="3:8">
      <c r="C785" s="158" t="s">
        <v>2344</v>
      </c>
      <c r="D785" s="158" t="s">
        <v>1668</v>
      </c>
      <c r="E785" t="s">
        <v>2367</v>
      </c>
      <c r="F785" s="158" t="str">
        <f t="shared" si="28"/>
        <v>22南伊豆町職員組合</v>
      </c>
      <c r="G785" s="158" t="s">
        <v>2368</v>
      </c>
      <c r="H785">
        <v>4</v>
      </c>
    </row>
    <row r="786" spans="3:8">
      <c r="C786" s="158" t="s">
        <v>2344</v>
      </c>
      <c r="D786" s="158" t="s">
        <v>1681</v>
      </c>
      <c r="E786" t="s">
        <v>2369</v>
      </c>
      <c r="F786" s="158" t="str">
        <f t="shared" si="28"/>
        <v>22西伊豆町職員組合</v>
      </c>
      <c r="G786" s="158" t="s">
        <v>2370</v>
      </c>
      <c r="H786">
        <v>4</v>
      </c>
    </row>
    <row r="787" spans="3:8">
      <c r="C787" s="158" t="s">
        <v>2344</v>
      </c>
      <c r="D787" s="158" t="s">
        <v>1684</v>
      </c>
      <c r="E787" t="s">
        <v>2371</v>
      </c>
      <c r="F787" s="158" t="str">
        <f t="shared" si="28"/>
        <v>22松崎町職員組合</v>
      </c>
      <c r="G787" s="158" t="s">
        <v>2372</v>
      </c>
      <c r="H787">
        <v>4</v>
      </c>
    </row>
    <row r="788" spans="3:8">
      <c r="C788" s="158" t="s">
        <v>2344</v>
      </c>
      <c r="D788" s="158" t="s">
        <v>1690</v>
      </c>
      <c r="E788" t="s">
        <v>2373</v>
      </c>
      <c r="F788" s="158" t="str">
        <f t="shared" si="28"/>
        <v>22富士市職員組合</v>
      </c>
      <c r="G788" s="158" t="s">
        <v>2374</v>
      </c>
      <c r="H788">
        <v>3</v>
      </c>
    </row>
    <row r="789" spans="3:8">
      <c r="C789" s="158" t="s">
        <v>2344</v>
      </c>
      <c r="D789" s="158" t="s">
        <v>1693</v>
      </c>
      <c r="E789" t="s">
        <v>2375</v>
      </c>
      <c r="F789" s="158" t="str">
        <f t="shared" si="28"/>
        <v>22東伊豆町職員組合</v>
      </c>
      <c r="G789" s="158" t="s">
        <v>2376</v>
      </c>
      <c r="H789">
        <v>4</v>
      </c>
    </row>
    <row r="790" spans="3:8">
      <c r="C790" s="158" t="s">
        <v>2344</v>
      </c>
      <c r="D790" s="158" t="s">
        <v>1699</v>
      </c>
      <c r="E790" t="s">
        <v>2377</v>
      </c>
      <c r="F790" s="158" t="str">
        <f t="shared" si="28"/>
        <v>22裾野市職員組合</v>
      </c>
      <c r="G790" s="158" t="s">
        <v>2378</v>
      </c>
      <c r="H790">
        <v>3</v>
      </c>
    </row>
    <row r="791" spans="3:8">
      <c r="C791" s="158" t="s">
        <v>2344</v>
      </c>
      <c r="D791" s="158" t="s">
        <v>1702</v>
      </c>
      <c r="E791" t="s">
        <v>3572</v>
      </c>
      <c r="F791" s="158" t="str">
        <f t="shared" si="28"/>
        <v>22菊川市職員組合</v>
      </c>
      <c r="G791" s="158" t="s">
        <v>2379</v>
      </c>
      <c r="H791">
        <v>3</v>
      </c>
    </row>
    <row r="792" spans="3:8">
      <c r="C792" s="158" t="s">
        <v>2344</v>
      </c>
      <c r="D792" s="158" t="s">
        <v>1705</v>
      </c>
      <c r="E792" t="s">
        <v>2380</v>
      </c>
      <c r="F792" s="158" t="str">
        <f t="shared" si="28"/>
        <v>22浜松市職員労働組合</v>
      </c>
      <c r="G792" s="158" t="s">
        <v>2381</v>
      </c>
      <c r="H792">
        <v>2</v>
      </c>
    </row>
    <row r="793" spans="3:8">
      <c r="C793" s="158" t="s">
        <v>2344</v>
      </c>
      <c r="D793" s="158" t="s">
        <v>1720</v>
      </c>
      <c r="E793" t="s">
        <v>2382</v>
      </c>
      <c r="F793" s="158" t="str">
        <f t="shared" si="28"/>
        <v>22清水町職員組合</v>
      </c>
      <c r="G793" s="158" t="s">
        <v>2383</v>
      </c>
      <c r="H793">
        <v>4</v>
      </c>
    </row>
    <row r="794" spans="3:8">
      <c r="C794" s="158" t="s">
        <v>2344</v>
      </c>
      <c r="D794" s="158" t="s">
        <v>1747</v>
      </c>
      <c r="E794" t="s">
        <v>2384</v>
      </c>
      <c r="F794" s="158" t="str">
        <f t="shared" si="28"/>
        <v>22富士宮市水道労働組合</v>
      </c>
      <c r="G794" s="158" t="s">
        <v>2385</v>
      </c>
      <c r="H794">
        <v>3</v>
      </c>
    </row>
    <row r="795" spans="3:8">
      <c r="C795" s="158" t="s">
        <v>2344</v>
      </c>
      <c r="D795" s="158" t="s">
        <v>1750</v>
      </c>
      <c r="E795" t="s">
        <v>3573</v>
      </c>
      <c r="F795" s="158" t="str">
        <f t="shared" si="28"/>
        <v>22中東遠総合医療センター職員労働組合</v>
      </c>
      <c r="G795" s="158" t="s">
        <v>2386</v>
      </c>
      <c r="H795">
        <v>3</v>
      </c>
    </row>
    <row r="796" spans="3:8">
      <c r="C796" s="158" t="s">
        <v>2344</v>
      </c>
      <c r="D796" s="158" t="s">
        <v>1752</v>
      </c>
      <c r="E796" t="s">
        <v>2387</v>
      </c>
      <c r="F796" s="158" t="str">
        <f t="shared" si="28"/>
        <v>22静岡県職労連合・静岡県立静岡がんセンター労働組合</v>
      </c>
      <c r="G796" s="158" t="s">
        <v>2388</v>
      </c>
      <c r="H796">
        <v>1</v>
      </c>
    </row>
    <row r="797" spans="3:8">
      <c r="C797" s="158" t="s">
        <v>2344</v>
      </c>
      <c r="D797" s="158" t="s">
        <v>1761</v>
      </c>
      <c r="E797" t="s">
        <v>2389</v>
      </c>
      <c r="F797" s="158" t="str">
        <f t="shared" si="28"/>
        <v>22焼津市立総合病院職員労働組合</v>
      </c>
      <c r="G797" s="158" t="s">
        <v>2390</v>
      </c>
      <c r="H797">
        <v>3</v>
      </c>
    </row>
    <row r="798" spans="3:8">
      <c r="C798" s="158" t="s">
        <v>2344</v>
      </c>
      <c r="D798" s="158" t="s">
        <v>1764</v>
      </c>
      <c r="E798" t="s">
        <v>3574</v>
      </c>
      <c r="F798" s="158" t="str">
        <f t="shared" si="28"/>
        <v>22藤枝市病院事業労働組合</v>
      </c>
      <c r="G798" s="158" t="s">
        <v>3643</v>
      </c>
      <c r="H798">
        <v>3</v>
      </c>
    </row>
    <row r="799" spans="3:8">
      <c r="C799" s="158" t="s">
        <v>2344</v>
      </c>
      <c r="D799" s="158" t="s">
        <v>2545</v>
      </c>
      <c r="E799" t="s">
        <v>3575</v>
      </c>
      <c r="F799" s="158" t="str">
        <f t="shared" si="28"/>
        <v>22東伊豆町水道事業労働組合</v>
      </c>
      <c r="G799" s="158" t="s">
        <v>3644</v>
      </c>
      <c r="H799">
        <v>4</v>
      </c>
    </row>
    <row r="800" spans="3:8">
      <c r="C800" s="158" t="s">
        <v>2344</v>
      </c>
      <c r="D800" s="158" t="s">
        <v>1767</v>
      </c>
      <c r="E800" t="s">
        <v>3576</v>
      </c>
      <c r="F800" s="158" t="str">
        <f t="shared" si="28"/>
        <v>22富士市上下水道企業職員労働組合</v>
      </c>
      <c r="G800" s="158" t="s">
        <v>3645</v>
      </c>
      <c r="H800">
        <v>3</v>
      </c>
    </row>
    <row r="801" spans="3:8">
      <c r="C801" s="158" t="s">
        <v>3624</v>
      </c>
      <c r="D801" s="158" t="s">
        <v>3624</v>
      </c>
      <c r="E801" t="s">
        <v>1570</v>
      </c>
      <c r="F801" t="s">
        <v>1570</v>
      </c>
      <c r="G801" s="158" t="s">
        <v>3624</v>
      </c>
      <c r="H801"/>
    </row>
    <row r="802" spans="3:8">
      <c r="C802" s="158" t="s">
        <v>2391</v>
      </c>
      <c r="D802" s="158" t="s">
        <v>1592</v>
      </c>
      <c r="E802" t="s">
        <v>2392</v>
      </c>
      <c r="F802" s="158" t="str">
        <f t="shared" ref="F802:F815" si="29">IFERROR(C802&amp;E802,"")</f>
        <v>23岡崎市職員組合</v>
      </c>
      <c r="G802" s="158" t="s">
        <v>2393</v>
      </c>
      <c r="H802">
        <v>3</v>
      </c>
    </row>
    <row r="803" spans="3:8">
      <c r="C803" s="158" t="s">
        <v>2391</v>
      </c>
      <c r="D803" s="158" t="s">
        <v>1595</v>
      </c>
      <c r="E803" t="s">
        <v>2394</v>
      </c>
      <c r="F803" s="158" t="str">
        <f t="shared" si="29"/>
        <v>23岡崎市従業員労働組合</v>
      </c>
      <c r="G803" s="158" t="s">
        <v>2395</v>
      </c>
      <c r="H803">
        <v>3</v>
      </c>
    </row>
    <row r="804" spans="3:8">
      <c r="C804" s="158" t="s">
        <v>2391</v>
      </c>
      <c r="D804" s="158" t="s">
        <v>1601</v>
      </c>
      <c r="E804" t="s">
        <v>3577</v>
      </c>
      <c r="F804" s="158" t="str">
        <f t="shared" si="29"/>
        <v>23豊田市職員労働組合連合会</v>
      </c>
      <c r="G804" s="158" t="s">
        <v>2396</v>
      </c>
      <c r="H804">
        <v>3</v>
      </c>
    </row>
    <row r="805" spans="3:8">
      <c r="C805" s="158" t="s">
        <v>2391</v>
      </c>
      <c r="D805" s="158" t="s">
        <v>1610</v>
      </c>
      <c r="E805" t="s">
        <v>2397</v>
      </c>
      <c r="F805" s="158" t="str">
        <f t="shared" si="29"/>
        <v>23津島市職員組合</v>
      </c>
      <c r="G805" s="158" t="s">
        <v>2398</v>
      </c>
      <c r="H805">
        <v>3</v>
      </c>
    </row>
    <row r="806" spans="3:8">
      <c r="C806" s="158" t="s">
        <v>2391</v>
      </c>
      <c r="D806" s="158" t="s">
        <v>1625</v>
      </c>
      <c r="E806" t="s">
        <v>2399</v>
      </c>
      <c r="F806" s="158" t="str">
        <f t="shared" si="29"/>
        <v>23小牧市職員組合</v>
      </c>
      <c r="G806" s="158" t="s">
        <v>2400</v>
      </c>
      <c r="H806">
        <v>3</v>
      </c>
    </row>
    <row r="807" spans="3:8">
      <c r="C807" s="158" t="s">
        <v>2391</v>
      </c>
      <c r="D807" s="158" t="s">
        <v>1632</v>
      </c>
      <c r="E807" t="s">
        <v>2401</v>
      </c>
      <c r="F807" s="158" t="str">
        <f t="shared" si="29"/>
        <v>23稲沢市職員労働組合</v>
      </c>
      <c r="G807" s="158" t="s">
        <v>2402</v>
      </c>
      <c r="H807">
        <v>3</v>
      </c>
    </row>
    <row r="808" spans="3:8">
      <c r="C808" s="158" t="s">
        <v>2391</v>
      </c>
      <c r="D808" s="158" t="s">
        <v>1672</v>
      </c>
      <c r="E808" t="s">
        <v>2403</v>
      </c>
      <c r="F808" s="158" t="str">
        <f t="shared" si="29"/>
        <v>23豊明市職員組合</v>
      </c>
      <c r="G808" s="158" t="s">
        <v>2404</v>
      </c>
      <c r="H808">
        <v>3</v>
      </c>
    </row>
    <row r="809" spans="3:8">
      <c r="C809" s="158" t="s">
        <v>2391</v>
      </c>
      <c r="D809" s="158" t="s">
        <v>1678</v>
      </c>
      <c r="E809" t="s">
        <v>2405</v>
      </c>
      <c r="F809" s="158" t="str">
        <f t="shared" si="29"/>
        <v>23豊山町職員労働組合</v>
      </c>
      <c r="G809" s="158" t="s">
        <v>2406</v>
      </c>
      <c r="H809">
        <v>4</v>
      </c>
    </row>
    <row r="810" spans="3:8">
      <c r="C810" s="158" t="s">
        <v>2391</v>
      </c>
      <c r="D810" s="158" t="s">
        <v>1696</v>
      </c>
      <c r="E810" t="s">
        <v>3578</v>
      </c>
      <c r="F810" s="158" t="str">
        <f t="shared" si="29"/>
        <v>23常滑市職員連合労働組合</v>
      </c>
      <c r="G810" s="158" t="s">
        <v>2407</v>
      </c>
      <c r="H810">
        <v>3</v>
      </c>
    </row>
    <row r="811" spans="3:8">
      <c r="C811" s="158" t="s">
        <v>2391</v>
      </c>
      <c r="D811" s="158" t="s">
        <v>1714</v>
      </c>
      <c r="E811" t="s">
        <v>2408</v>
      </c>
      <c r="F811" s="158" t="str">
        <f t="shared" si="29"/>
        <v>23自治労名古屋市連合労働組合</v>
      </c>
      <c r="G811" s="158" t="s">
        <v>2409</v>
      </c>
      <c r="H811">
        <v>2</v>
      </c>
    </row>
    <row r="812" spans="3:8">
      <c r="C812" s="158" t="s">
        <v>2391</v>
      </c>
      <c r="D812" s="158" t="s">
        <v>1050</v>
      </c>
      <c r="E812" t="s">
        <v>2410</v>
      </c>
      <c r="F812" s="158" t="str">
        <f t="shared" si="29"/>
        <v>23安城市職員組合</v>
      </c>
      <c r="G812" s="158" t="s">
        <v>2411</v>
      </c>
      <c r="H812">
        <v>3</v>
      </c>
    </row>
    <row r="813" spans="3:8">
      <c r="C813" s="158" t="s">
        <v>2391</v>
      </c>
      <c r="D813" s="158" t="s">
        <v>1741</v>
      </c>
      <c r="E813" t="s">
        <v>2412</v>
      </c>
      <c r="F813" s="158" t="str">
        <f t="shared" si="29"/>
        <v>23日進市職員連帯会議</v>
      </c>
      <c r="G813" s="158" t="s">
        <v>2413</v>
      </c>
      <c r="H813">
        <v>3</v>
      </c>
    </row>
    <row r="814" spans="3:8">
      <c r="C814" s="158" t="s">
        <v>2391</v>
      </c>
      <c r="D814" s="158" t="s">
        <v>1784</v>
      </c>
      <c r="E814" t="s">
        <v>2414</v>
      </c>
      <c r="F814" s="158" t="str">
        <f t="shared" si="29"/>
        <v>23豊川市従業員労働組合</v>
      </c>
      <c r="G814" s="158" t="s">
        <v>2415</v>
      </c>
      <c r="H814">
        <v>3</v>
      </c>
    </row>
    <row r="815" spans="3:8">
      <c r="C815" s="158" t="s">
        <v>2391</v>
      </c>
      <c r="D815" s="158" t="s">
        <v>1804</v>
      </c>
      <c r="E815" t="s">
        <v>3579</v>
      </c>
      <c r="F815" s="158" t="str">
        <f t="shared" si="29"/>
        <v>23名古屋交通労働組合</v>
      </c>
      <c r="G815" s="158" t="s">
        <v>3646</v>
      </c>
      <c r="H815">
        <v>2</v>
      </c>
    </row>
    <row r="816" spans="3:8">
      <c r="C816" s="158" t="s">
        <v>3624</v>
      </c>
      <c r="D816" s="158" t="s">
        <v>3624</v>
      </c>
      <c r="E816" t="s">
        <v>1570</v>
      </c>
      <c r="F816" t="s">
        <v>1570</v>
      </c>
      <c r="G816" s="158" t="s">
        <v>3624</v>
      </c>
      <c r="H816"/>
    </row>
    <row r="817" spans="3:8">
      <c r="C817" s="158" t="s">
        <v>2416</v>
      </c>
      <c r="D817" s="158" t="s">
        <v>1577</v>
      </c>
      <c r="E817" t="s">
        <v>2417</v>
      </c>
      <c r="F817" s="158" t="str">
        <f t="shared" ref="F817:F833" si="30">IFERROR(C817&amp;E817,"")</f>
        <v>24岐阜市職員労働組合</v>
      </c>
      <c r="G817" s="158" t="s">
        <v>2418</v>
      </c>
      <c r="H817">
        <v>2</v>
      </c>
    </row>
    <row r="818" spans="3:8">
      <c r="C818" s="158" t="s">
        <v>2416</v>
      </c>
      <c r="D818" s="158" t="s">
        <v>1580</v>
      </c>
      <c r="E818" t="s">
        <v>2419</v>
      </c>
      <c r="F818" s="158" t="str">
        <f t="shared" si="30"/>
        <v>24大垣市役所職員労働組合連合会</v>
      </c>
      <c r="G818" s="158" t="s">
        <v>2420</v>
      </c>
      <c r="H818">
        <v>3</v>
      </c>
    </row>
    <row r="819" spans="3:8">
      <c r="C819" s="158" t="s">
        <v>2416</v>
      </c>
      <c r="D819" s="158" t="s">
        <v>1583</v>
      </c>
      <c r="E819" t="s">
        <v>2421</v>
      </c>
      <c r="F819" s="158" t="str">
        <f t="shared" si="30"/>
        <v>24多治見市職員労働組合連合会</v>
      </c>
      <c r="G819" s="158" t="s">
        <v>2422</v>
      </c>
      <c r="H819">
        <v>3</v>
      </c>
    </row>
    <row r="820" spans="3:8">
      <c r="C820" s="158" t="s">
        <v>2416</v>
      </c>
      <c r="D820" s="158" t="s">
        <v>1586</v>
      </c>
      <c r="E820" t="s">
        <v>2423</v>
      </c>
      <c r="F820" s="158" t="str">
        <f t="shared" si="30"/>
        <v>24関市職員労働組合連合会</v>
      </c>
      <c r="G820" s="158" t="s">
        <v>2424</v>
      </c>
      <c r="H820">
        <v>3</v>
      </c>
    </row>
    <row r="821" spans="3:8">
      <c r="C821" s="158" t="s">
        <v>2416</v>
      </c>
      <c r="D821" s="158" t="s">
        <v>1589</v>
      </c>
      <c r="E821" t="s">
        <v>2425</v>
      </c>
      <c r="F821" s="158" t="str">
        <f t="shared" si="30"/>
        <v>24中津川市職員組合</v>
      </c>
      <c r="G821" s="158" t="s">
        <v>2426</v>
      </c>
      <c r="H821">
        <v>3</v>
      </c>
    </row>
    <row r="822" spans="3:8">
      <c r="C822" s="158" t="s">
        <v>2416</v>
      </c>
      <c r="D822" s="158" t="s">
        <v>1592</v>
      </c>
      <c r="E822" t="s">
        <v>2427</v>
      </c>
      <c r="F822" s="158" t="str">
        <f t="shared" si="30"/>
        <v>24恵那市職員労働組合</v>
      </c>
      <c r="G822" s="158" t="s">
        <v>2428</v>
      </c>
      <c r="H822">
        <v>3</v>
      </c>
    </row>
    <row r="823" spans="3:8">
      <c r="C823" s="158" t="s">
        <v>2416</v>
      </c>
      <c r="D823" s="158" t="s">
        <v>1595</v>
      </c>
      <c r="E823" t="s">
        <v>2429</v>
      </c>
      <c r="F823" s="158" t="str">
        <f t="shared" si="30"/>
        <v>24瑞浪市職員労働組合連合会</v>
      </c>
      <c r="G823" s="158" t="s">
        <v>2430</v>
      </c>
      <c r="H823">
        <v>3</v>
      </c>
    </row>
    <row r="824" spans="3:8">
      <c r="C824" s="158" t="s">
        <v>2416</v>
      </c>
      <c r="D824" s="158" t="s">
        <v>1598</v>
      </c>
      <c r="E824" t="s">
        <v>2431</v>
      </c>
      <c r="F824" s="158" t="str">
        <f t="shared" si="30"/>
        <v>24美濃市職員組合</v>
      </c>
      <c r="G824" s="158" t="s">
        <v>2432</v>
      </c>
      <c r="H824">
        <v>3</v>
      </c>
    </row>
    <row r="825" spans="3:8">
      <c r="C825" s="158" t="s">
        <v>2416</v>
      </c>
      <c r="D825" s="158" t="s">
        <v>1601</v>
      </c>
      <c r="E825" t="s">
        <v>2433</v>
      </c>
      <c r="F825" s="158" t="str">
        <f t="shared" si="30"/>
        <v>24高山市職員労働組合連合会</v>
      </c>
      <c r="G825" s="158" t="s">
        <v>2434</v>
      </c>
      <c r="H825">
        <v>3</v>
      </c>
    </row>
    <row r="826" spans="3:8">
      <c r="C826" s="158" t="s">
        <v>2416</v>
      </c>
      <c r="D826" s="158" t="s">
        <v>1607</v>
      </c>
      <c r="E826" t="s">
        <v>2435</v>
      </c>
      <c r="F826" s="158" t="str">
        <f t="shared" si="30"/>
        <v>24土岐市職員労働組合連合会</v>
      </c>
      <c r="G826" s="158" t="s">
        <v>2436</v>
      </c>
      <c r="H826">
        <v>3</v>
      </c>
    </row>
    <row r="827" spans="3:8">
      <c r="C827" s="158" t="s">
        <v>2416</v>
      </c>
      <c r="D827" s="158" t="s">
        <v>1622</v>
      </c>
      <c r="E827" t="s">
        <v>2437</v>
      </c>
      <c r="F827" s="158" t="str">
        <f t="shared" si="30"/>
        <v>24郡上市職員組合</v>
      </c>
      <c r="G827" s="158" t="s">
        <v>2438</v>
      </c>
      <c r="H827">
        <v>3</v>
      </c>
    </row>
    <row r="828" spans="3:8">
      <c r="C828" s="158" t="s">
        <v>2416</v>
      </c>
      <c r="D828" s="158" t="s">
        <v>1630</v>
      </c>
      <c r="E828" t="s">
        <v>2439</v>
      </c>
      <c r="F828" s="158" t="str">
        <f t="shared" si="30"/>
        <v>24各務原市職員労働組合連合会</v>
      </c>
      <c r="G828" s="158" t="s">
        <v>771</v>
      </c>
      <c r="H828">
        <v>3</v>
      </c>
    </row>
    <row r="829" spans="3:8">
      <c r="C829" s="158" t="s">
        <v>2416</v>
      </c>
      <c r="D829" s="158" t="s">
        <v>1638</v>
      </c>
      <c r="E829" t="s">
        <v>772</v>
      </c>
      <c r="F829" s="158" t="str">
        <f t="shared" si="30"/>
        <v>24岐阜県職員労働組合連合会</v>
      </c>
      <c r="G829" s="158" t="s">
        <v>773</v>
      </c>
      <c r="H829">
        <v>1</v>
      </c>
    </row>
    <row r="830" spans="3:8">
      <c r="C830" s="158" t="s">
        <v>2416</v>
      </c>
      <c r="D830" s="158" t="s">
        <v>1661</v>
      </c>
      <c r="E830" t="s">
        <v>774</v>
      </c>
      <c r="F830" s="158" t="str">
        <f t="shared" si="30"/>
        <v>24輪之内町職員組合</v>
      </c>
      <c r="G830" s="158" t="s">
        <v>775</v>
      </c>
      <c r="H830">
        <v>4</v>
      </c>
    </row>
    <row r="831" spans="3:8">
      <c r="C831" s="158" t="s">
        <v>2416</v>
      </c>
      <c r="D831" s="158" t="s">
        <v>1670</v>
      </c>
      <c r="E831" t="s">
        <v>776</v>
      </c>
      <c r="F831" s="158" t="str">
        <f t="shared" si="30"/>
        <v>24下呂市職員組合</v>
      </c>
      <c r="G831" s="158" t="s">
        <v>777</v>
      </c>
      <c r="H831">
        <v>3</v>
      </c>
    </row>
    <row r="832" spans="3:8">
      <c r="C832" s="158" t="s">
        <v>2416</v>
      </c>
      <c r="D832" s="158" t="s">
        <v>1678</v>
      </c>
      <c r="E832" t="s">
        <v>778</v>
      </c>
      <c r="F832" s="158" t="str">
        <f t="shared" si="30"/>
        <v>24垂井町職員組合</v>
      </c>
      <c r="G832" s="158" t="s">
        <v>779</v>
      </c>
      <c r="H832">
        <v>4</v>
      </c>
    </row>
    <row r="833" spans="3:8">
      <c r="C833" s="158" t="s">
        <v>2416</v>
      </c>
      <c r="D833" s="158" t="s">
        <v>1711</v>
      </c>
      <c r="E833" t="s">
        <v>780</v>
      </c>
      <c r="F833" s="158" t="str">
        <f t="shared" si="30"/>
        <v>24岐阜県公立小中学校事務職員組合</v>
      </c>
      <c r="G833" s="158" t="s">
        <v>781</v>
      </c>
      <c r="H833">
        <v>1</v>
      </c>
    </row>
    <row r="834" spans="3:8">
      <c r="C834" s="158" t="s">
        <v>3624</v>
      </c>
      <c r="D834" s="158" t="s">
        <v>3624</v>
      </c>
      <c r="E834" t="s">
        <v>1570</v>
      </c>
      <c r="F834" t="s">
        <v>1570</v>
      </c>
      <c r="G834" s="158" t="s">
        <v>3624</v>
      </c>
      <c r="H834"/>
    </row>
    <row r="835" spans="3:8">
      <c r="C835" s="158" t="s">
        <v>782</v>
      </c>
      <c r="D835" s="158" t="s">
        <v>1577</v>
      </c>
      <c r="E835" t="s">
        <v>783</v>
      </c>
      <c r="F835" s="158" t="str">
        <f t="shared" ref="F835:F866" si="31">IFERROR(C835&amp;E835,"")</f>
        <v>25三重県職員労働組合</v>
      </c>
      <c r="G835" s="158" t="s">
        <v>784</v>
      </c>
      <c r="H835">
        <v>1</v>
      </c>
    </row>
    <row r="836" spans="3:8">
      <c r="C836" s="158" t="s">
        <v>782</v>
      </c>
      <c r="D836" s="158" t="s">
        <v>1580</v>
      </c>
      <c r="E836" t="s">
        <v>785</v>
      </c>
      <c r="F836" s="158" t="str">
        <f t="shared" si="31"/>
        <v>25津市職員組合</v>
      </c>
      <c r="G836" s="158" t="s">
        <v>786</v>
      </c>
      <c r="H836">
        <v>2</v>
      </c>
    </row>
    <row r="837" spans="3:8">
      <c r="C837" s="158" t="s">
        <v>782</v>
      </c>
      <c r="D837" s="158" t="s">
        <v>1583</v>
      </c>
      <c r="E837" t="s">
        <v>787</v>
      </c>
      <c r="F837" s="158" t="str">
        <f t="shared" si="31"/>
        <v>25自治労伊勢市職員労働組合</v>
      </c>
      <c r="G837" s="158" t="s">
        <v>788</v>
      </c>
      <c r="H837">
        <v>3</v>
      </c>
    </row>
    <row r="838" spans="3:8">
      <c r="C838" s="158" t="s">
        <v>782</v>
      </c>
      <c r="D838" s="158" t="s">
        <v>1586</v>
      </c>
      <c r="E838" t="s">
        <v>789</v>
      </c>
      <c r="F838" s="158" t="str">
        <f t="shared" si="31"/>
        <v>25松阪市職員組合</v>
      </c>
      <c r="G838" s="158" t="s">
        <v>790</v>
      </c>
      <c r="H838">
        <v>3</v>
      </c>
    </row>
    <row r="839" spans="3:8">
      <c r="C839" s="158" t="s">
        <v>782</v>
      </c>
      <c r="D839" s="158" t="s">
        <v>1589</v>
      </c>
      <c r="E839" t="s">
        <v>791</v>
      </c>
      <c r="F839" s="158" t="str">
        <f t="shared" si="31"/>
        <v>25自治労伊賀市職員労働組合</v>
      </c>
      <c r="G839" s="158" t="s">
        <v>792</v>
      </c>
      <c r="H839">
        <v>3</v>
      </c>
    </row>
    <row r="840" spans="3:8">
      <c r="C840" s="158" t="s">
        <v>782</v>
      </c>
      <c r="D840" s="158" t="s">
        <v>1592</v>
      </c>
      <c r="E840" t="s">
        <v>793</v>
      </c>
      <c r="F840" s="158" t="str">
        <f t="shared" si="31"/>
        <v>25鈴鹿市職員労働組合</v>
      </c>
      <c r="G840" s="158" t="s">
        <v>794</v>
      </c>
      <c r="H840">
        <v>3</v>
      </c>
    </row>
    <row r="841" spans="3:8">
      <c r="C841" s="158" t="s">
        <v>782</v>
      </c>
      <c r="D841" s="158" t="s">
        <v>1598</v>
      </c>
      <c r="E841" t="s">
        <v>795</v>
      </c>
      <c r="F841" s="158" t="str">
        <f t="shared" si="31"/>
        <v>25自治労亀山市職員組合</v>
      </c>
      <c r="G841" s="158" t="s">
        <v>796</v>
      </c>
      <c r="H841">
        <v>3</v>
      </c>
    </row>
    <row r="842" spans="3:8">
      <c r="C842" s="158" t="s">
        <v>782</v>
      </c>
      <c r="D842" s="158" t="s">
        <v>1601</v>
      </c>
      <c r="E842" t="s">
        <v>797</v>
      </c>
      <c r="F842" s="158" t="str">
        <f t="shared" si="31"/>
        <v>25鳥羽市役所職員組合</v>
      </c>
      <c r="G842" s="158" t="s">
        <v>798</v>
      </c>
      <c r="H842">
        <v>3</v>
      </c>
    </row>
    <row r="843" spans="3:8">
      <c r="C843" s="158" t="s">
        <v>782</v>
      </c>
      <c r="D843" s="158" t="s">
        <v>1604</v>
      </c>
      <c r="E843" t="s">
        <v>799</v>
      </c>
      <c r="F843" s="158" t="str">
        <f t="shared" si="31"/>
        <v>25自治労熊野市職員労働組合</v>
      </c>
      <c r="G843" s="158" t="s">
        <v>800</v>
      </c>
      <c r="H843">
        <v>3</v>
      </c>
    </row>
    <row r="844" spans="3:8">
      <c r="C844" s="158" t="s">
        <v>782</v>
      </c>
      <c r="D844" s="158" t="s">
        <v>1613</v>
      </c>
      <c r="E844" t="s">
        <v>801</v>
      </c>
      <c r="F844" s="158" t="str">
        <f t="shared" si="31"/>
        <v>25名張市職員労働組合</v>
      </c>
      <c r="G844" s="158" t="s">
        <v>802</v>
      </c>
      <c r="H844">
        <v>3</v>
      </c>
    </row>
    <row r="845" spans="3:8">
      <c r="C845" s="158" t="s">
        <v>782</v>
      </c>
      <c r="D845" s="158" t="s">
        <v>1616</v>
      </c>
      <c r="E845" t="s">
        <v>803</v>
      </c>
      <c r="F845" s="158" t="str">
        <f t="shared" si="31"/>
        <v>25いなべ市職員労働組合</v>
      </c>
      <c r="G845" s="158" t="s">
        <v>804</v>
      </c>
      <c r="H845">
        <v>3</v>
      </c>
    </row>
    <row r="846" spans="3:8">
      <c r="C846" s="158" t="s">
        <v>782</v>
      </c>
      <c r="D846" s="158" t="s">
        <v>1121</v>
      </c>
      <c r="E846" t="s">
        <v>805</v>
      </c>
      <c r="F846" s="158" t="str">
        <f t="shared" si="31"/>
        <v>25菰野町職員組合</v>
      </c>
      <c r="G846" s="158" t="s">
        <v>806</v>
      </c>
      <c r="H846">
        <v>4</v>
      </c>
    </row>
    <row r="847" spans="3:8">
      <c r="C847" s="158" t="s">
        <v>782</v>
      </c>
      <c r="D847" s="158" t="s">
        <v>1641</v>
      </c>
      <c r="E847" t="s">
        <v>807</v>
      </c>
      <c r="F847" s="158" t="str">
        <f t="shared" si="31"/>
        <v>25御浜町職員組合</v>
      </c>
      <c r="G847" s="158" t="s">
        <v>808</v>
      </c>
      <c r="H847">
        <v>4</v>
      </c>
    </row>
    <row r="848" spans="3:8">
      <c r="C848" s="158" t="s">
        <v>782</v>
      </c>
      <c r="D848" s="158" t="s">
        <v>1646</v>
      </c>
      <c r="E848" t="s">
        <v>809</v>
      </c>
      <c r="F848" s="158" t="str">
        <f t="shared" si="31"/>
        <v>25志摩市職員組合</v>
      </c>
      <c r="G848" s="158" t="s">
        <v>810</v>
      </c>
      <c r="H848">
        <v>3</v>
      </c>
    </row>
    <row r="849" spans="3:8">
      <c r="C849" s="158" t="s">
        <v>782</v>
      </c>
      <c r="D849" s="158" t="s">
        <v>1652</v>
      </c>
      <c r="E849" t="s">
        <v>811</v>
      </c>
      <c r="F849" s="158" t="str">
        <f t="shared" si="31"/>
        <v>25紀北町職員組合</v>
      </c>
      <c r="G849" s="158" t="s">
        <v>812</v>
      </c>
      <c r="H849">
        <v>4</v>
      </c>
    </row>
    <row r="850" spans="3:8">
      <c r="C850" s="158" t="s">
        <v>782</v>
      </c>
      <c r="D850" s="158" t="s">
        <v>1661</v>
      </c>
      <c r="E850" t="s">
        <v>813</v>
      </c>
      <c r="F850" s="158" t="str">
        <f t="shared" si="31"/>
        <v>25東員町職員組合</v>
      </c>
      <c r="G850" s="158" t="s">
        <v>814</v>
      </c>
      <c r="H850">
        <v>4</v>
      </c>
    </row>
    <row r="851" spans="3:8">
      <c r="C851" s="158" t="s">
        <v>782</v>
      </c>
      <c r="D851" s="158" t="s">
        <v>1665</v>
      </c>
      <c r="E851" t="s">
        <v>815</v>
      </c>
      <c r="F851" s="158" t="str">
        <f t="shared" si="31"/>
        <v>25川越町職員組合</v>
      </c>
      <c r="G851" s="158" t="s">
        <v>816</v>
      </c>
      <c r="H851">
        <v>4</v>
      </c>
    </row>
    <row r="852" spans="3:8">
      <c r="C852" s="158" t="s">
        <v>782</v>
      </c>
      <c r="D852" s="158" t="s">
        <v>1684</v>
      </c>
      <c r="E852" t="s">
        <v>817</v>
      </c>
      <c r="F852" s="158" t="str">
        <f t="shared" si="31"/>
        <v>25明和町職員労働組合</v>
      </c>
      <c r="G852" s="158" t="s">
        <v>818</v>
      </c>
      <c r="H852">
        <v>4</v>
      </c>
    </row>
    <row r="853" spans="3:8">
      <c r="C853" s="158" t="s">
        <v>782</v>
      </c>
      <c r="D853" s="158" t="s">
        <v>1693</v>
      </c>
      <c r="E853" t="s">
        <v>819</v>
      </c>
      <c r="F853" s="158" t="str">
        <f t="shared" si="31"/>
        <v>25玉城町職員組合</v>
      </c>
      <c r="G853" s="158" t="s">
        <v>820</v>
      </c>
      <c r="H853">
        <v>4</v>
      </c>
    </row>
    <row r="854" spans="3:8">
      <c r="C854" s="158" t="s">
        <v>782</v>
      </c>
      <c r="D854" s="158" t="s">
        <v>1711</v>
      </c>
      <c r="E854" t="s">
        <v>821</v>
      </c>
      <c r="F854" s="158" t="str">
        <f t="shared" si="31"/>
        <v>25紀宝町職員労働組合</v>
      </c>
      <c r="G854" s="158" t="s">
        <v>822</v>
      </c>
      <c r="H854">
        <v>4</v>
      </c>
    </row>
    <row r="855" spans="3:8">
      <c r="C855" s="158" t="s">
        <v>782</v>
      </c>
      <c r="D855" s="158" t="s">
        <v>1717</v>
      </c>
      <c r="E855" t="s">
        <v>823</v>
      </c>
      <c r="F855" s="158" t="str">
        <f t="shared" si="31"/>
        <v>25多気町職員組合</v>
      </c>
      <c r="G855" s="158" t="s">
        <v>824</v>
      </c>
      <c r="H855">
        <v>4</v>
      </c>
    </row>
    <row r="856" spans="3:8">
      <c r="C856" s="158" t="s">
        <v>782</v>
      </c>
      <c r="D856" s="158" t="s">
        <v>1720</v>
      </c>
      <c r="E856" t="s">
        <v>825</v>
      </c>
      <c r="F856" s="158" t="str">
        <f t="shared" si="31"/>
        <v>25大台町職員組合</v>
      </c>
      <c r="G856" s="158" t="s">
        <v>826</v>
      </c>
      <c r="H856">
        <v>4</v>
      </c>
    </row>
    <row r="857" spans="3:8">
      <c r="C857" s="158" t="s">
        <v>782</v>
      </c>
      <c r="D857" s="158" t="s">
        <v>1732</v>
      </c>
      <c r="E857" t="s">
        <v>827</v>
      </c>
      <c r="F857" s="158" t="str">
        <f t="shared" si="31"/>
        <v>25津市水道労働組合</v>
      </c>
      <c r="G857" s="158" t="s">
        <v>828</v>
      </c>
      <c r="H857">
        <v>2</v>
      </c>
    </row>
    <row r="858" spans="3:8">
      <c r="C858" s="158" t="s">
        <v>782</v>
      </c>
      <c r="D858" s="158" t="s">
        <v>1050</v>
      </c>
      <c r="E858" t="s">
        <v>829</v>
      </c>
      <c r="F858" s="158" t="str">
        <f t="shared" si="31"/>
        <v>25三重県企業庁労働組合</v>
      </c>
      <c r="G858" s="158" t="s">
        <v>830</v>
      </c>
      <c r="H858">
        <v>1</v>
      </c>
    </row>
    <row r="859" spans="3:8">
      <c r="C859" s="158" t="s">
        <v>782</v>
      </c>
      <c r="D859" s="158" t="s">
        <v>1744</v>
      </c>
      <c r="E859" t="s">
        <v>2260</v>
      </c>
      <c r="F859" s="158" t="str">
        <f t="shared" si="31"/>
        <v>25朝日町職員組合</v>
      </c>
      <c r="G859" s="158" t="s">
        <v>831</v>
      </c>
      <c r="H859">
        <v>4</v>
      </c>
    </row>
    <row r="860" spans="3:8">
      <c r="C860" s="158" t="s">
        <v>782</v>
      </c>
      <c r="D860" s="158" t="s">
        <v>1758</v>
      </c>
      <c r="E860" t="s">
        <v>832</v>
      </c>
      <c r="F860" s="158" t="str">
        <f t="shared" si="31"/>
        <v>25桑名市職員組合</v>
      </c>
      <c r="G860" s="158" t="s">
        <v>833</v>
      </c>
      <c r="H860">
        <v>3</v>
      </c>
    </row>
    <row r="861" spans="3:8">
      <c r="C861" s="158" t="s">
        <v>782</v>
      </c>
      <c r="D861" s="158" t="s">
        <v>569</v>
      </c>
      <c r="E861" t="s">
        <v>834</v>
      </c>
      <c r="F861" s="158" t="str">
        <f t="shared" si="31"/>
        <v>25上野総合市民病院職員組合</v>
      </c>
      <c r="G861" s="158" t="s">
        <v>835</v>
      </c>
      <c r="H861">
        <v>3</v>
      </c>
    </row>
    <row r="862" spans="3:8">
      <c r="C862" s="158" t="s">
        <v>782</v>
      </c>
      <c r="D862" s="158" t="s">
        <v>1781</v>
      </c>
      <c r="E862" t="s">
        <v>836</v>
      </c>
      <c r="F862" s="158" t="str">
        <f t="shared" si="31"/>
        <v>25松阪市民病院職員組合</v>
      </c>
      <c r="G862" s="158" t="s">
        <v>837</v>
      </c>
      <c r="H862">
        <v>3</v>
      </c>
    </row>
    <row r="863" spans="3:8">
      <c r="C863" s="158" t="s">
        <v>782</v>
      </c>
      <c r="D863" s="158" t="s">
        <v>1784</v>
      </c>
      <c r="E863" t="s">
        <v>838</v>
      </c>
      <c r="F863" s="158" t="str">
        <f t="shared" si="31"/>
        <v>25大紀町職員組合</v>
      </c>
      <c r="G863" s="158" t="s">
        <v>839</v>
      </c>
      <c r="H863">
        <v>4</v>
      </c>
    </row>
    <row r="864" spans="3:8">
      <c r="C864" s="158" t="s">
        <v>782</v>
      </c>
      <c r="D864" s="158" t="s">
        <v>584</v>
      </c>
      <c r="E864" t="s">
        <v>840</v>
      </c>
      <c r="F864" s="158" t="str">
        <f t="shared" si="31"/>
        <v>25三重県病院事業庁職員労働組合</v>
      </c>
      <c r="G864" s="158" t="s">
        <v>841</v>
      </c>
      <c r="H864">
        <v>1</v>
      </c>
    </row>
    <row r="865" spans="3:8">
      <c r="C865" s="158" t="s">
        <v>782</v>
      </c>
      <c r="D865" s="158" t="s">
        <v>768</v>
      </c>
      <c r="E865" t="s">
        <v>842</v>
      </c>
      <c r="F865" s="158" t="str">
        <f t="shared" si="31"/>
        <v>25自治労四日市労働組合</v>
      </c>
      <c r="G865" s="158" t="s">
        <v>843</v>
      </c>
      <c r="H865">
        <v>3</v>
      </c>
    </row>
    <row r="866" spans="3:8">
      <c r="C866" s="158" t="s">
        <v>782</v>
      </c>
      <c r="D866" s="158" t="s">
        <v>602</v>
      </c>
      <c r="E866" t="s">
        <v>844</v>
      </c>
      <c r="F866" s="158" t="str">
        <f t="shared" si="31"/>
        <v>25木曽岬町職員組合</v>
      </c>
      <c r="G866" s="158" t="s">
        <v>845</v>
      </c>
      <c r="H866">
        <v>4</v>
      </c>
    </row>
    <row r="867" spans="3:8">
      <c r="C867" s="158" t="s">
        <v>3624</v>
      </c>
      <c r="D867" s="158" t="s">
        <v>3624</v>
      </c>
      <c r="E867" t="s">
        <v>1570</v>
      </c>
      <c r="F867" t="s">
        <v>1570</v>
      </c>
      <c r="G867" s="158" t="s">
        <v>3624</v>
      </c>
      <c r="H867"/>
    </row>
    <row r="868" spans="3:8">
      <c r="C868" s="158" t="s">
        <v>846</v>
      </c>
      <c r="D868" s="158" t="s">
        <v>1592</v>
      </c>
      <c r="E868" t="s">
        <v>847</v>
      </c>
      <c r="F868" s="158" t="str">
        <f t="shared" ref="F868:F886" si="32">IFERROR(C868&amp;E868,"")</f>
        <v>26東近江市職員組合</v>
      </c>
      <c r="G868" s="158" t="s">
        <v>848</v>
      </c>
      <c r="H868">
        <v>3</v>
      </c>
    </row>
    <row r="869" spans="3:8">
      <c r="C869" s="158" t="s">
        <v>846</v>
      </c>
      <c r="D869" s="158" t="s">
        <v>1595</v>
      </c>
      <c r="E869" t="s">
        <v>849</v>
      </c>
      <c r="F869" s="158" t="str">
        <f t="shared" si="32"/>
        <v>26近江八幡市職員労働組合連合会</v>
      </c>
      <c r="G869" s="158" t="s">
        <v>850</v>
      </c>
      <c r="H869">
        <v>3</v>
      </c>
    </row>
    <row r="870" spans="3:8">
      <c r="C870" s="158" t="s">
        <v>846</v>
      </c>
      <c r="D870" s="158" t="s">
        <v>1598</v>
      </c>
      <c r="E870" t="s">
        <v>851</v>
      </c>
      <c r="F870" s="158" t="str">
        <f t="shared" si="32"/>
        <v>26彦根市職員労働組合連合会</v>
      </c>
      <c r="G870" s="158" t="s">
        <v>852</v>
      </c>
      <c r="H870">
        <v>3</v>
      </c>
    </row>
    <row r="871" spans="3:8">
      <c r="C871" s="158" t="s">
        <v>846</v>
      </c>
      <c r="D871" s="158" t="s">
        <v>1601</v>
      </c>
      <c r="E871" t="s">
        <v>853</v>
      </c>
      <c r="F871" s="158" t="str">
        <f t="shared" si="32"/>
        <v>26長浜市職員組合</v>
      </c>
      <c r="G871" s="158" t="s">
        <v>854</v>
      </c>
      <c r="H871">
        <v>3</v>
      </c>
    </row>
    <row r="872" spans="3:8">
      <c r="C872" s="158" t="s">
        <v>846</v>
      </c>
      <c r="D872" s="158" t="s">
        <v>1619</v>
      </c>
      <c r="E872" t="s">
        <v>855</v>
      </c>
      <c r="F872" s="158" t="str">
        <f t="shared" si="32"/>
        <v>26湖南市職員労働組合</v>
      </c>
      <c r="G872" s="158" t="s">
        <v>856</v>
      </c>
      <c r="H872">
        <v>3</v>
      </c>
    </row>
    <row r="873" spans="3:8">
      <c r="C873" s="158" t="s">
        <v>846</v>
      </c>
      <c r="D873" s="158" t="s">
        <v>1622</v>
      </c>
      <c r="E873" t="s">
        <v>857</v>
      </c>
      <c r="F873" s="158" t="str">
        <f t="shared" si="32"/>
        <v>26甲賀市職員組合</v>
      </c>
      <c r="G873" s="158" t="s">
        <v>858</v>
      </c>
      <c r="H873">
        <v>3</v>
      </c>
    </row>
    <row r="874" spans="3:8">
      <c r="C874" s="158" t="s">
        <v>846</v>
      </c>
      <c r="D874" s="158" t="s">
        <v>1632</v>
      </c>
      <c r="E874" t="s">
        <v>859</v>
      </c>
      <c r="F874" s="158" t="str">
        <f t="shared" si="32"/>
        <v>26多賀町職員組合</v>
      </c>
      <c r="G874" s="158" t="s">
        <v>860</v>
      </c>
      <c r="H874">
        <v>4</v>
      </c>
    </row>
    <row r="875" spans="3:8">
      <c r="C875" s="158" t="s">
        <v>846</v>
      </c>
      <c r="D875" s="158" t="s">
        <v>1635</v>
      </c>
      <c r="E875" t="s">
        <v>861</v>
      </c>
      <c r="F875" s="158" t="str">
        <f t="shared" si="32"/>
        <v>26市立長浜病院労働組合</v>
      </c>
      <c r="G875" s="158" t="s">
        <v>862</v>
      </c>
      <c r="H875">
        <v>3</v>
      </c>
    </row>
    <row r="876" spans="3:8">
      <c r="C876" s="158" t="s">
        <v>846</v>
      </c>
      <c r="D876" s="158" t="s">
        <v>1641</v>
      </c>
      <c r="E876" t="s">
        <v>863</v>
      </c>
      <c r="F876" s="158" t="str">
        <f t="shared" si="32"/>
        <v>26守山市職員労働組合</v>
      </c>
      <c r="G876" s="158" t="s">
        <v>864</v>
      </c>
      <c r="H876">
        <v>3</v>
      </c>
    </row>
    <row r="877" spans="3:8">
      <c r="C877" s="158" t="s">
        <v>846</v>
      </c>
      <c r="D877" s="158" t="s">
        <v>1649</v>
      </c>
      <c r="E877" t="s">
        <v>865</v>
      </c>
      <c r="F877" s="158" t="str">
        <f t="shared" si="32"/>
        <v>26野洲市職員労働組合</v>
      </c>
      <c r="G877" s="158" t="s">
        <v>866</v>
      </c>
      <c r="H877">
        <v>3</v>
      </c>
    </row>
    <row r="878" spans="3:8">
      <c r="C878" s="158" t="s">
        <v>846</v>
      </c>
      <c r="D878" s="158" t="s">
        <v>1661</v>
      </c>
      <c r="E878" t="s">
        <v>867</v>
      </c>
      <c r="F878" s="158" t="str">
        <f t="shared" si="32"/>
        <v>26甲良町職員組合</v>
      </c>
      <c r="G878" s="158" t="s">
        <v>868</v>
      </c>
      <c r="H878">
        <v>4</v>
      </c>
    </row>
    <row r="879" spans="3:8">
      <c r="C879" s="158" t="s">
        <v>846</v>
      </c>
      <c r="D879" s="158" t="s">
        <v>1670</v>
      </c>
      <c r="E879" t="s">
        <v>869</v>
      </c>
      <c r="F879" s="158" t="str">
        <f t="shared" si="32"/>
        <v>26米原市職員組合</v>
      </c>
      <c r="G879" s="158" t="s">
        <v>870</v>
      </c>
      <c r="H879">
        <v>3</v>
      </c>
    </row>
    <row r="880" spans="3:8">
      <c r="C880" s="158" t="s">
        <v>846</v>
      </c>
      <c r="D880" s="158" t="s">
        <v>1678</v>
      </c>
      <c r="E880" t="s">
        <v>871</v>
      </c>
      <c r="F880" s="158" t="str">
        <f t="shared" si="32"/>
        <v>26愛荘町職員組合</v>
      </c>
      <c r="G880" s="158" t="s">
        <v>872</v>
      </c>
      <c r="H880">
        <v>4</v>
      </c>
    </row>
    <row r="881" spans="3:8">
      <c r="C881" s="158" t="s">
        <v>846</v>
      </c>
      <c r="D881" s="158" t="s">
        <v>1687</v>
      </c>
      <c r="E881" t="s">
        <v>873</v>
      </c>
      <c r="F881" s="158" t="str">
        <f t="shared" si="32"/>
        <v>26竜王町職員組合</v>
      </c>
      <c r="G881" s="158" t="s">
        <v>874</v>
      </c>
      <c r="H881">
        <v>4</v>
      </c>
    </row>
    <row r="882" spans="3:8">
      <c r="C882" s="158" t="s">
        <v>846</v>
      </c>
      <c r="D882" s="158" t="s">
        <v>1714</v>
      </c>
      <c r="E882" t="s">
        <v>875</v>
      </c>
      <c r="F882" s="158" t="str">
        <f t="shared" si="32"/>
        <v>26自治労滋賀県職員労働組合</v>
      </c>
      <c r="G882" s="158" t="s">
        <v>876</v>
      </c>
      <c r="H882">
        <v>1</v>
      </c>
    </row>
    <row r="883" spans="3:8">
      <c r="C883" s="158" t="s">
        <v>846</v>
      </c>
      <c r="D883" s="158" t="s">
        <v>1717</v>
      </c>
      <c r="E883" t="s">
        <v>877</v>
      </c>
      <c r="F883" s="158" t="str">
        <f t="shared" si="32"/>
        <v>26自治労大津市職員労働組合</v>
      </c>
      <c r="G883" s="158" t="s">
        <v>878</v>
      </c>
      <c r="H883">
        <v>2</v>
      </c>
    </row>
    <row r="884" spans="3:8">
      <c r="C884" s="158" t="s">
        <v>846</v>
      </c>
      <c r="D884" s="158" t="s">
        <v>1813</v>
      </c>
      <c r="E884" t="s">
        <v>879</v>
      </c>
      <c r="F884" s="158" t="str">
        <f t="shared" si="32"/>
        <v>26自治労高島市職員労働組合</v>
      </c>
      <c r="G884" s="158" t="s">
        <v>880</v>
      </c>
      <c r="H884">
        <v>3</v>
      </c>
    </row>
    <row r="885" spans="3:8">
      <c r="C885" s="158" t="s">
        <v>846</v>
      </c>
      <c r="D885" s="158" t="s">
        <v>1816</v>
      </c>
      <c r="E885" t="s">
        <v>3580</v>
      </c>
      <c r="F885" s="158" t="str">
        <f t="shared" si="32"/>
        <v>26伊香郡病院組合職員労働組合</v>
      </c>
      <c r="G885" s="158" t="s">
        <v>3647</v>
      </c>
      <c r="H885">
        <v>3</v>
      </c>
    </row>
    <row r="886" spans="3:8">
      <c r="C886" s="158" t="s">
        <v>846</v>
      </c>
      <c r="D886" s="158" t="s">
        <v>1824</v>
      </c>
      <c r="E886" t="s">
        <v>3581</v>
      </c>
      <c r="F886" s="158" t="str">
        <f t="shared" si="32"/>
        <v>26高島病院労働組合</v>
      </c>
      <c r="G886" s="158" t="s">
        <v>3648</v>
      </c>
      <c r="H886">
        <v>3</v>
      </c>
    </row>
    <row r="887" spans="3:8">
      <c r="C887" s="158" t="s">
        <v>3624</v>
      </c>
      <c r="D887" s="158" t="s">
        <v>3624</v>
      </c>
      <c r="E887" t="s">
        <v>1570</v>
      </c>
      <c r="F887" t="s">
        <v>1570</v>
      </c>
      <c r="G887" s="158" t="s">
        <v>3624</v>
      </c>
      <c r="H887"/>
    </row>
    <row r="888" spans="3:8">
      <c r="C888" s="158" t="s">
        <v>881</v>
      </c>
      <c r="D888" s="158" t="s">
        <v>1586</v>
      </c>
      <c r="E888" t="s">
        <v>882</v>
      </c>
      <c r="F888" s="158" t="str">
        <f t="shared" ref="F888:F905" si="33">IFERROR(C888&amp;E888,"")</f>
        <v>27京都市学校職員労働組合</v>
      </c>
      <c r="G888" s="158" t="s">
        <v>883</v>
      </c>
      <c r="H888">
        <v>2</v>
      </c>
    </row>
    <row r="889" spans="3:8">
      <c r="C889" s="158" t="s">
        <v>881</v>
      </c>
      <c r="D889" s="158" t="s">
        <v>1589</v>
      </c>
      <c r="E889" t="s">
        <v>884</v>
      </c>
      <c r="F889" s="158" t="str">
        <f t="shared" si="33"/>
        <v>27京都市学校給食職員労働組合</v>
      </c>
      <c r="G889" s="158" t="s">
        <v>885</v>
      </c>
      <c r="H889">
        <v>2</v>
      </c>
    </row>
    <row r="890" spans="3:8">
      <c r="C890" s="158" t="s">
        <v>881</v>
      </c>
      <c r="D890" s="158" t="s">
        <v>1638</v>
      </c>
      <c r="E890" t="s">
        <v>886</v>
      </c>
      <c r="F890" s="158" t="str">
        <f t="shared" si="33"/>
        <v>27京田辺市職員組合</v>
      </c>
      <c r="G890" s="158" t="s">
        <v>887</v>
      </c>
      <c r="H890">
        <v>3</v>
      </c>
    </row>
    <row r="891" spans="3:8">
      <c r="C891" s="158" t="s">
        <v>881</v>
      </c>
      <c r="D891" s="158" t="s">
        <v>1641</v>
      </c>
      <c r="E891" t="s">
        <v>888</v>
      </c>
      <c r="F891" s="158" t="str">
        <f t="shared" si="33"/>
        <v>27井手町職員組合</v>
      </c>
      <c r="G891" s="158" t="s">
        <v>889</v>
      </c>
      <c r="H891">
        <v>4</v>
      </c>
    </row>
    <row r="892" spans="3:8">
      <c r="C892" s="158" t="s">
        <v>881</v>
      </c>
      <c r="D892" s="158" t="s">
        <v>1643</v>
      </c>
      <c r="E892" t="s">
        <v>890</v>
      </c>
      <c r="F892" s="158" t="str">
        <f t="shared" si="33"/>
        <v>27八幡市職員労働組合</v>
      </c>
      <c r="G892" s="158" t="s">
        <v>891</v>
      </c>
      <c r="H892">
        <v>3</v>
      </c>
    </row>
    <row r="893" spans="3:8">
      <c r="C893" s="158" t="s">
        <v>881</v>
      </c>
      <c r="D893" s="158" t="s">
        <v>1646</v>
      </c>
      <c r="E893" t="s">
        <v>892</v>
      </c>
      <c r="F893" s="158" t="str">
        <f t="shared" si="33"/>
        <v>27木津川市職員組合</v>
      </c>
      <c r="G893" s="158" t="s">
        <v>893</v>
      </c>
      <c r="H893">
        <v>3</v>
      </c>
    </row>
    <row r="894" spans="3:8">
      <c r="C894" s="158" t="s">
        <v>881</v>
      </c>
      <c r="D894" s="158" t="s">
        <v>1675</v>
      </c>
      <c r="E894" t="s">
        <v>894</v>
      </c>
      <c r="F894" s="158" t="str">
        <f t="shared" si="33"/>
        <v>27久御山町職員組合</v>
      </c>
      <c r="G894" s="158" t="s">
        <v>895</v>
      </c>
      <c r="H894">
        <v>4</v>
      </c>
    </row>
    <row r="895" spans="3:8">
      <c r="C895" s="158" t="s">
        <v>881</v>
      </c>
      <c r="D895" s="158" t="s">
        <v>1696</v>
      </c>
      <c r="E895" t="s">
        <v>896</v>
      </c>
      <c r="F895" s="158" t="str">
        <f t="shared" si="33"/>
        <v>27笠置町職員組合</v>
      </c>
      <c r="G895" s="158" t="s">
        <v>897</v>
      </c>
      <c r="H895">
        <v>4</v>
      </c>
    </row>
    <row r="896" spans="3:8">
      <c r="C896" s="158" t="s">
        <v>881</v>
      </c>
      <c r="D896" s="158" t="s">
        <v>1708</v>
      </c>
      <c r="E896" t="s">
        <v>898</v>
      </c>
      <c r="F896" s="158" t="str">
        <f t="shared" si="33"/>
        <v>27宇治田原町職員組合</v>
      </c>
      <c r="G896" s="158" t="s">
        <v>899</v>
      </c>
      <c r="H896">
        <v>4</v>
      </c>
    </row>
    <row r="897" spans="3:8">
      <c r="C897" s="158" t="s">
        <v>881</v>
      </c>
      <c r="D897" s="158" t="s">
        <v>1723</v>
      </c>
      <c r="E897" t="s">
        <v>900</v>
      </c>
      <c r="F897" s="158" t="str">
        <f t="shared" si="33"/>
        <v>27自治労京都市職員労働組合</v>
      </c>
      <c r="G897" s="158" t="s">
        <v>901</v>
      </c>
      <c r="H897">
        <v>2</v>
      </c>
    </row>
    <row r="898" spans="3:8">
      <c r="C898" s="158" t="s">
        <v>881</v>
      </c>
      <c r="D898" s="158" t="s">
        <v>1726</v>
      </c>
      <c r="E898" t="s">
        <v>3582</v>
      </c>
      <c r="F898" s="158" t="str">
        <f t="shared" si="33"/>
        <v>27自治労城陽市職員労働組合</v>
      </c>
      <c r="G898" s="158" t="s">
        <v>902</v>
      </c>
      <c r="H898">
        <v>3</v>
      </c>
    </row>
    <row r="899" spans="3:8">
      <c r="C899" s="158" t="s">
        <v>881</v>
      </c>
      <c r="D899" s="158" t="s">
        <v>1729</v>
      </c>
      <c r="E899" t="s">
        <v>903</v>
      </c>
      <c r="F899" s="158" t="str">
        <f t="shared" si="33"/>
        <v>27自治労京都府関係職員労働組合</v>
      </c>
      <c r="G899" s="158" t="s">
        <v>904</v>
      </c>
      <c r="H899">
        <v>1</v>
      </c>
    </row>
    <row r="900" spans="3:8">
      <c r="C900" s="158" t="s">
        <v>881</v>
      </c>
      <c r="D900" s="158" t="s">
        <v>1732</v>
      </c>
      <c r="E900" t="s">
        <v>905</v>
      </c>
      <c r="F900" s="158" t="str">
        <f t="shared" si="33"/>
        <v>27福知山市役所職員労働組合</v>
      </c>
      <c r="G900" s="158" t="s">
        <v>906</v>
      </c>
      <c r="H900">
        <v>3</v>
      </c>
    </row>
    <row r="901" spans="3:8">
      <c r="C901" s="158" t="s">
        <v>881</v>
      </c>
      <c r="D901" s="158" t="s">
        <v>1091</v>
      </c>
      <c r="E901" t="s">
        <v>907</v>
      </c>
      <c r="F901" s="158" t="str">
        <f t="shared" si="33"/>
        <v>27自治労京丹後市職員組合</v>
      </c>
      <c r="G901" s="158" t="s">
        <v>908</v>
      </c>
      <c r="H901">
        <v>3</v>
      </c>
    </row>
    <row r="902" spans="3:8">
      <c r="C902" s="158" t="s">
        <v>881</v>
      </c>
      <c r="D902" s="158" t="s">
        <v>1741</v>
      </c>
      <c r="E902" t="s">
        <v>909</v>
      </c>
      <c r="F902" s="158" t="str">
        <f t="shared" si="33"/>
        <v>27福知山市公営企業労働組合</v>
      </c>
      <c r="G902" s="158" t="s">
        <v>910</v>
      </c>
      <c r="H902">
        <v>3</v>
      </c>
    </row>
    <row r="903" spans="3:8">
      <c r="C903" s="158" t="s">
        <v>881</v>
      </c>
      <c r="D903" s="158" t="s">
        <v>1747</v>
      </c>
      <c r="E903" t="s">
        <v>911</v>
      </c>
      <c r="F903" s="158" t="str">
        <f t="shared" si="33"/>
        <v>27福知山市民病院職員労働組合</v>
      </c>
      <c r="G903" s="158" t="s">
        <v>912</v>
      </c>
      <c r="H903">
        <v>3</v>
      </c>
    </row>
    <row r="904" spans="3:8">
      <c r="C904" s="158" t="s">
        <v>881</v>
      </c>
      <c r="D904" s="158" t="s">
        <v>231</v>
      </c>
      <c r="E904" t="s">
        <v>913</v>
      </c>
      <c r="F904" s="158" t="str">
        <f t="shared" si="33"/>
        <v>27亀岡市水道職員労働組合</v>
      </c>
      <c r="G904" s="158" t="s">
        <v>914</v>
      </c>
      <c r="H904">
        <v>3</v>
      </c>
    </row>
    <row r="905" spans="3:8">
      <c r="C905" s="158" t="s">
        <v>881</v>
      </c>
      <c r="D905" s="158" t="s">
        <v>1793</v>
      </c>
      <c r="E905" t="s">
        <v>3583</v>
      </c>
      <c r="F905" s="158" t="str">
        <f t="shared" si="33"/>
        <v>27京都交通労働組合</v>
      </c>
      <c r="G905" s="158" t="s">
        <v>3649</v>
      </c>
      <c r="H905">
        <v>2</v>
      </c>
    </row>
    <row r="906" spans="3:8">
      <c r="C906" s="158" t="s">
        <v>3624</v>
      </c>
      <c r="D906" s="158" t="s">
        <v>3624</v>
      </c>
      <c r="E906" t="s">
        <v>1570</v>
      </c>
      <c r="F906" t="s">
        <v>1570</v>
      </c>
      <c r="G906" s="158" t="s">
        <v>3624</v>
      </c>
      <c r="H906"/>
    </row>
    <row r="907" spans="3:8">
      <c r="C907" s="158" t="s">
        <v>915</v>
      </c>
      <c r="D907" s="158" t="s">
        <v>1577</v>
      </c>
      <c r="E907" t="s">
        <v>3584</v>
      </c>
      <c r="F907" s="158" t="str">
        <f t="shared" ref="F907:F932" si="34">IFERROR(C907&amp;E907,"")</f>
        <v>28奈良県関係職員労働組合連合会</v>
      </c>
      <c r="G907" s="158" t="s">
        <v>916</v>
      </c>
      <c r="H907">
        <v>1</v>
      </c>
    </row>
    <row r="908" spans="3:8">
      <c r="C908" s="158" t="s">
        <v>915</v>
      </c>
      <c r="D908" s="158" t="s">
        <v>1580</v>
      </c>
      <c r="E908" t="s">
        <v>917</v>
      </c>
      <c r="F908" s="158" t="str">
        <f t="shared" si="34"/>
        <v>28奈良市職員組合</v>
      </c>
      <c r="G908" s="158" t="s">
        <v>918</v>
      </c>
      <c r="H908">
        <v>2</v>
      </c>
    </row>
    <row r="909" spans="3:8">
      <c r="C909" s="158" t="s">
        <v>915</v>
      </c>
      <c r="D909" s="158" t="s">
        <v>1583</v>
      </c>
      <c r="E909" t="s">
        <v>919</v>
      </c>
      <c r="F909" s="158" t="str">
        <f t="shared" si="34"/>
        <v>28奈良市従業員組合</v>
      </c>
      <c r="G909" s="158" t="s">
        <v>920</v>
      </c>
      <c r="H909">
        <v>2</v>
      </c>
    </row>
    <row r="910" spans="3:8">
      <c r="C910" s="158" t="s">
        <v>915</v>
      </c>
      <c r="D910" s="158" t="s">
        <v>1589</v>
      </c>
      <c r="E910" t="s">
        <v>921</v>
      </c>
      <c r="F910" s="158" t="str">
        <f t="shared" si="34"/>
        <v>28大和高田市職員組合</v>
      </c>
      <c r="G910" s="158" t="s">
        <v>922</v>
      </c>
      <c r="H910">
        <v>3</v>
      </c>
    </row>
    <row r="911" spans="3:8">
      <c r="C911" s="158" t="s">
        <v>915</v>
      </c>
      <c r="D911" s="158" t="s">
        <v>1592</v>
      </c>
      <c r="E911" t="s">
        <v>923</v>
      </c>
      <c r="F911" s="158" t="str">
        <f t="shared" si="34"/>
        <v>28橿原市職員労働組合</v>
      </c>
      <c r="G911" s="158" t="s">
        <v>924</v>
      </c>
      <c r="H911">
        <v>3</v>
      </c>
    </row>
    <row r="912" spans="3:8">
      <c r="C912" s="158" t="s">
        <v>915</v>
      </c>
      <c r="D912" s="158" t="s">
        <v>1595</v>
      </c>
      <c r="E912" t="s">
        <v>925</v>
      </c>
      <c r="F912" s="158" t="str">
        <f t="shared" si="34"/>
        <v>28五條市職員組合</v>
      </c>
      <c r="G912" s="158" t="s">
        <v>926</v>
      </c>
      <c r="H912">
        <v>3</v>
      </c>
    </row>
    <row r="913" spans="3:8">
      <c r="C913" s="158" t="s">
        <v>915</v>
      </c>
      <c r="D913" s="158" t="s">
        <v>1598</v>
      </c>
      <c r="E913" t="s">
        <v>927</v>
      </c>
      <c r="F913" s="158" t="str">
        <f t="shared" si="34"/>
        <v>28御所市職員労働組合</v>
      </c>
      <c r="G913" s="158" t="s">
        <v>928</v>
      </c>
      <c r="H913">
        <v>3</v>
      </c>
    </row>
    <row r="914" spans="3:8">
      <c r="C914" s="158" t="s">
        <v>915</v>
      </c>
      <c r="D914" s="158" t="s">
        <v>1601</v>
      </c>
      <c r="E914" t="s">
        <v>929</v>
      </c>
      <c r="F914" s="158" t="str">
        <f t="shared" si="34"/>
        <v>28天理市職員組合</v>
      </c>
      <c r="G914" s="158" t="s">
        <v>930</v>
      </c>
      <c r="H914">
        <v>3</v>
      </c>
    </row>
    <row r="915" spans="3:8">
      <c r="C915" s="158" t="s">
        <v>915</v>
      </c>
      <c r="D915" s="158" t="s">
        <v>1607</v>
      </c>
      <c r="E915" t="s">
        <v>931</v>
      </c>
      <c r="F915" s="158" t="str">
        <f t="shared" si="34"/>
        <v>28桜井市職員組合</v>
      </c>
      <c r="G915" s="158" t="s">
        <v>932</v>
      </c>
      <c r="H915">
        <v>3</v>
      </c>
    </row>
    <row r="916" spans="3:8">
      <c r="C916" s="158" t="s">
        <v>915</v>
      </c>
      <c r="D916" s="158" t="s">
        <v>1610</v>
      </c>
      <c r="E916" t="s">
        <v>933</v>
      </c>
      <c r="F916" s="158" t="str">
        <f t="shared" si="34"/>
        <v>28生駒市職員労働組合</v>
      </c>
      <c r="G916" s="158" t="s">
        <v>934</v>
      </c>
      <c r="H916">
        <v>3</v>
      </c>
    </row>
    <row r="917" spans="3:8">
      <c r="C917" s="158" t="s">
        <v>915</v>
      </c>
      <c r="D917" s="158" t="s">
        <v>1616</v>
      </c>
      <c r="E917" t="s">
        <v>935</v>
      </c>
      <c r="F917" s="158" t="str">
        <f t="shared" si="34"/>
        <v>28宇陀市職員労働組合</v>
      </c>
      <c r="G917" s="158" t="s">
        <v>936</v>
      </c>
      <c r="H917">
        <v>3</v>
      </c>
    </row>
    <row r="918" spans="3:8">
      <c r="C918" s="158" t="s">
        <v>915</v>
      </c>
      <c r="D918" s="158" t="s">
        <v>1625</v>
      </c>
      <c r="E918" t="s">
        <v>937</v>
      </c>
      <c r="F918" s="158" t="str">
        <f t="shared" si="34"/>
        <v>28曽爾村職員組合</v>
      </c>
      <c r="G918" s="158" t="s">
        <v>938</v>
      </c>
      <c r="H918">
        <v>4</v>
      </c>
    </row>
    <row r="919" spans="3:8">
      <c r="C919" s="158" t="s">
        <v>915</v>
      </c>
      <c r="D919" s="158" t="s">
        <v>1628</v>
      </c>
      <c r="E919" t="s">
        <v>939</v>
      </c>
      <c r="F919" s="158" t="str">
        <f t="shared" si="34"/>
        <v>28御杖村職員組合</v>
      </c>
      <c r="G919" s="158" t="s">
        <v>940</v>
      </c>
      <c r="H919">
        <v>4</v>
      </c>
    </row>
    <row r="920" spans="3:8">
      <c r="C920" s="158" t="s">
        <v>915</v>
      </c>
      <c r="D920" s="158" t="s">
        <v>1630</v>
      </c>
      <c r="E920" t="s">
        <v>941</v>
      </c>
      <c r="F920" s="158" t="str">
        <f t="shared" si="34"/>
        <v>28十津川村役場職員労働組合</v>
      </c>
      <c r="G920" s="158" t="s">
        <v>942</v>
      </c>
      <c r="H920">
        <v>4</v>
      </c>
    </row>
    <row r="921" spans="3:8">
      <c r="C921" s="158" t="s">
        <v>915</v>
      </c>
      <c r="D921" s="158" t="s">
        <v>1632</v>
      </c>
      <c r="E921" t="s">
        <v>943</v>
      </c>
      <c r="F921" s="158" t="str">
        <f t="shared" si="34"/>
        <v>28高取町職員労働組合</v>
      </c>
      <c r="G921" s="158" t="s">
        <v>944</v>
      </c>
      <c r="H921">
        <v>4</v>
      </c>
    </row>
    <row r="922" spans="3:8">
      <c r="C922" s="158" t="s">
        <v>915</v>
      </c>
      <c r="D922" s="158" t="s">
        <v>1638</v>
      </c>
      <c r="E922" t="s">
        <v>945</v>
      </c>
      <c r="F922" s="158" t="str">
        <f t="shared" si="34"/>
        <v>28葛城市従業員労働組合</v>
      </c>
      <c r="G922" s="158" t="s">
        <v>946</v>
      </c>
      <c r="H922">
        <v>3</v>
      </c>
    </row>
    <row r="923" spans="3:8">
      <c r="C923" s="158" t="s">
        <v>915</v>
      </c>
      <c r="D923" s="158" t="s">
        <v>1641</v>
      </c>
      <c r="E923" t="s">
        <v>947</v>
      </c>
      <c r="F923" s="158" t="str">
        <f t="shared" si="34"/>
        <v>28斑鳩町職員労働組合</v>
      </c>
      <c r="G923" s="158" t="s">
        <v>948</v>
      </c>
      <c r="H923">
        <v>4</v>
      </c>
    </row>
    <row r="924" spans="3:8">
      <c r="C924" s="158" t="s">
        <v>915</v>
      </c>
      <c r="D924" s="158" t="s">
        <v>1643</v>
      </c>
      <c r="E924" t="s">
        <v>949</v>
      </c>
      <c r="F924" s="158" t="str">
        <f t="shared" si="34"/>
        <v>28平群町職員労働組合</v>
      </c>
      <c r="G924" s="158" t="s">
        <v>950</v>
      </c>
      <c r="H924">
        <v>4</v>
      </c>
    </row>
    <row r="925" spans="3:8">
      <c r="C925" s="158" t="s">
        <v>915</v>
      </c>
      <c r="D925" s="158" t="s">
        <v>1652</v>
      </c>
      <c r="E925" t="s">
        <v>951</v>
      </c>
      <c r="F925" s="158" t="str">
        <f t="shared" si="34"/>
        <v>28山添村職員組合</v>
      </c>
      <c r="G925" s="158" t="s">
        <v>952</v>
      </c>
      <c r="H925">
        <v>4</v>
      </c>
    </row>
    <row r="926" spans="3:8">
      <c r="C926" s="158" t="s">
        <v>915</v>
      </c>
      <c r="D926" s="158" t="s">
        <v>1664</v>
      </c>
      <c r="E926" t="s">
        <v>953</v>
      </c>
      <c r="F926" s="158" t="str">
        <f t="shared" si="34"/>
        <v>28東吉野村職員労働組合</v>
      </c>
      <c r="G926" s="158" t="s">
        <v>954</v>
      </c>
      <c r="H926">
        <v>4</v>
      </c>
    </row>
    <row r="927" spans="3:8">
      <c r="C927" s="158" t="s">
        <v>915</v>
      </c>
      <c r="D927" s="158" t="s">
        <v>1665</v>
      </c>
      <c r="E927" t="s">
        <v>955</v>
      </c>
      <c r="F927" s="158" t="str">
        <f t="shared" si="34"/>
        <v>28三宅町職員労働組合</v>
      </c>
      <c r="G927" s="158" t="s">
        <v>956</v>
      </c>
      <c r="H927">
        <v>4</v>
      </c>
    </row>
    <row r="928" spans="3:8">
      <c r="C928" s="158" t="s">
        <v>915</v>
      </c>
      <c r="D928" s="158" t="s">
        <v>1693</v>
      </c>
      <c r="E928" t="s">
        <v>957</v>
      </c>
      <c r="F928" s="158" t="str">
        <f t="shared" si="34"/>
        <v>28自治労香芝市職員労働組合</v>
      </c>
      <c r="G928" s="158" t="s">
        <v>958</v>
      </c>
      <c r="H928">
        <v>3</v>
      </c>
    </row>
    <row r="929" spans="3:8">
      <c r="C929" s="158" t="s">
        <v>915</v>
      </c>
      <c r="D929" s="158" t="s">
        <v>1702</v>
      </c>
      <c r="E929" t="s">
        <v>959</v>
      </c>
      <c r="F929" s="158" t="str">
        <f t="shared" si="34"/>
        <v>28明日香村職員組合</v>
      </c>
      <c r="G929" s="158" t="s">
        <v>960</v>
      </c>
      <c r="H929">
        <v>4</v>
      </c>
    </row>
    <row r="930" spans="3:8">
      <c r="C930" s="158" t="s">
        <v>915</v>
      </c>
      <c r="D930" s="158" t="s">
        <v>1738</v>
      </c>
      <c r="E930" t="s">
        <v>961</v>
      </c>
      <c r="F930" s="158" t="str">
        <f t="shared" si="34"/>
        <v>28大和高田市立病院職員組合</v>
      </c>
      <c r="G930" s="158" t="s">
        <v>962</v>
      </c>
      <c r="H930">
        <v>3</v>
      </c>
    </row>
    <row r="931" spans="3:8">
      <c r="C931" s="158" t="s">
        <v>915</v>
      </c>
      <c r="D931" s="158" t="s">
        <v>1755</v>
      </c>
      <c r="E931" t="s">
        <v>963</v>
      </c>
      <c r="F931" s="158" t="str">
        <f t="shared" si="34"/>
        <v>28大淀町立病院職員組合</v>
      </c>
      <c r="G931" s="158" t="s">
        <v>964</v>
      </c>
      <c r="H931">
        <v>4</v>
      </c>
    </row>
    <row r="932" spans="3:8">
      <c r="C932" s="158" t="s">
        <v>915</v>
      </c>
      <c r="D932" s="158" t="s">
        <v>1758</v>
      </c>
      <c r="E932" t="s">
        <v>965</v>
      </c>
      <c r="F932" s="158" t="str">
        <f t="shared" si="34"/>
        <v>28大淀町保育所職員労働組合</v>
      </c>
      <c r="G932" s="158" t="s">
        <v>966</v>
      </c>
      <c r="H932">
        <v>4</v>
      </c>
    </row>
    <row r="933" spans="3:8">
      <c r="C933" s="158" t="s">
        <v>3624</v>
      </c>
      <c r="D933" s="158" t="s">
        <v>3624</v>
      </c>
      <c r="E933" t="s">
        <v>1570</v>
      </c>
      <c r="F933" t="s">
        <v>1570</v>
      </c>
      <c r="G933" s="158" t="s">
        <v>3624</v>
      </c>
      <c r="H933"/>
    </row>
    <row r="934" spans="3:8">
      <c r="C934" s="158" t="s">
        <v>967</v>
      </c>
      <c r="D934" s="158" t="s">
        <v>1577</v>
      </c>
      <c r="E934" t="s">
        <v>968</v>
      </c>
      <c r="F934" s="158" t="str">
        <f t="shared" ref="F934:F949" si="35">IFERROR(C934&amp;E934,"")</f>
        <v>29和歌山県職員労働組合</v>
      </c>
      <c r="G934" s="158" t="s">
        <v>969</v>
      </c>
      <c r="H934">
        <v>1</v>
      </c>
    </row>
    <row r="935" spans="3:8">
      <c r="C935" s="158" t="s">
        <v>967</v>
      </c>
      <c r="D935" s="158" t="s">
        <v>1580</v>
      </c>
      <c r="E935" t="s">
        <v>970</v>
      </c>
      <c r="F935" s="158" t="str">
        <f t="shared" si="35"/>
        <v>29和歌山市職員労働組合</v>
      </c>
      <c r="G935" s="158" t="s">
        <v>971</v>
      </c>
      <c r="H935">
        <v>2</v>
      </c>
    </row>
    <row r="936" spans="3:8">
      <c r="C936" s="158" t="s">
        <v>967</v>
      </c>
      <c r="D936" s="158" t="s">
        <v>1586</v>
      </c>
      <c r="E936" t="s">
        <v>972</v>
      </c>
      <c r="F936" s="158" t="str">
        <f t="shared" si="35"/>
        <v>29自治労海南市職員組合</v>
      </c>
      <c r="G936" s="158" t="s">
        <v>973</v>
      </c>
      <c r="H936">
        <v>3</v>
      </c>
    </row>
    <row r="937" spans="3:8">
      <c r="C937" s="158" t="s">
        <v>967</v>
      </c>
      <c r="D937" s="158" t="s">
        <v>1589</v>
      </c>
      <c r="E937" t="s">
        <v>974</v>
      </c>
      <c r="F937" s="158" t="str">
        <f t="shared" si="35"/>
        <v>29田辺市職員労働組合</v>
      </c>
      <c r="G937" s="158" t="s">
        <v>975</v>
      </c>
      <c r="H937">
        <v>3</v>
      </c>
    </row>
    <row r="938" spans="3:8">
      <c r="C938" s="158" t="s">
        <v>967</v>
      </c>
      <c r="D938" s="158" t="s">
        <v>1595</v>
      </c>
      <c r="E938" t="s">
        <v>976</v>
      </c>
      <c r="F938" s="158" t="str">
        <f t="shared" si="35"/>
        <v>29有田市職員労働組合</v>
      </c>
      <c r="G938" s="158" t="s">
        <v>977</v>
      </c>
      <c r="H938">
        <v>3</v>
      </c>
    </row>
    <row r="939" spans="3:8">
      <c r="C939" s="158" t="s">
        <v>967</v>
      </c>
      <c r="D939" s="158" t="s">
        <v>1601</v>
      </c>
      <c r="E939" t="s">
        <v>978</v>
      </c>
      <c r="F939" s="158" t="str">
        <f t="shared" si="35"/>
        <v>29紀の川市職員労働組合</v>
      </c>
      <c r="G939" s="158" t="s">
        <v>979</v>
      </c>
      <c r="H939">
        <v>3</v>
      </c>
    </row>
    <row r="940" spans="3:8">
      <c r="C940" s="158" t="s">
        <v>967</v>
      </c>
      <c r="D940" s="158" t="s">
        <v>1613</v>
      </c>
      <c r="E940" t="s">
        <v>980</v>
      </c>
      <c r="F940" s="158" t="str">
        <f t="shared" si="35"/>
        <v>29岩出市職員労働組合</v>
      </c>
      <c r="G940" s="158" t="s">
        <v>981</v>
      </c>
      <c r="H940">
        <v>3</v>
      </c>
    </row>
    <row r="941" spans="3:8">
      <c r="C941" s="158" t="s">
        <v>967</v>
      </c>
      <c r="D941" s="158" t="s">
        <v>1616</v>
      </c>
      <c r="E941" t="s">
        <v>982</v>
      </c>
      <c r="F941" s="158" t="str">
        <f t="shared" si="35"/>
        <v>29かつらぎ町職員労働組合</v>
      </c>
      <c r="G941" s="158" t="s">
        <v>983</v>
      </c>
      <c r="H941">
        <v>4</v>
      </c>
    </row>
    <row r="942" spans="3:8">
      <c r="C942" s="158" t="s">
        <v>967</v>
      </c>
      <c r="D942" s="158" t="s">
        <v>1619</v>
      </c>
      <c r="E942" t="s">
        <v>984</v>
      </c>
      <c r="F942" s="158" t="str">
        <f t="shared" si="35"/>
        <v>29広川町職員組合</v>
      </c>
      <c r="G942" s="158" t="s">
        <v>985</v>
      </c>
      <c r="H942">
        <v>4</v>
      </c>
    </row>
    <row r="943" spans="3:8">
      <c r="C943" s="158" t="s">
        <v>967</v>
      </c>
      <c r="D943" s="158" t="s">
        <v>1630</v>
      </c>
      <c r="E943" t="s">
        <v>986</v>
      </c>
      <c r="F943" s="158" t="str">
        <f t="shared" si="35"/>
        <v>29那智勝浦町職員組合</v>
      </c>
      <c r="G943" s="158" t="s">
        <v>987</v>
      </c>
      <c r="H943">
        <v>4</v>
      </c>
    </row>
    <row r="944" spans="3:8">
      <c r="C944" s="158" t="s">
        <v>967</v>
      </c>
      <c r="D944" s="158" t="s">
        <v>1638</v>
      </c>
      <c r="E944" t="s">
        <v>988</v>
      </c>
      <c r="F944" s="158" t="str">
        <f t="shared" si="35"/>
        <v>29古座川町職員組合</v>
      </c>
      <c r="G944" s="158" t="s">
        <v>989</v>
      </c>
      <c r="H944">
        <v>4</v>
      </c>
    </row>
    <row r="945" spans="3:8">
      <c r="C945" s="158" t="s">
        <v>967</v>
      </c>
      <c r="D945" s="158" t="s">
        <v>1665</v>
      </c>
      <c r="E945" t="s">
        <v>990</v>
      </c>
      <c r="F945" s="158" t="str">
        <f t="shared" si="35"/>
        <v>29すさみ町職員組合</v>
      </c>
      <c r="G945" s="158" t="s">
        <v>991</v>
      </c>
      <c r="H945">
        <v>4</v>
      </c>
    </row>
    <row r="946" spans="3:8">
      <c r="C946" s="158" t="s">
        <v>967</v>
      </c>
      <c r="D946" s="158" t="s">
        <v>1668</v>
      </c>
      <c r="E946" t="s">
        <v>992</v>
      </c>
      <c r="F946" s="158" t="str">
        <f t="shared" si="35"/>
        <v>29自治労白浜町職員労働組合</v>
      </c>
      <c r="G946" s="158" t="s">
        <v>1825</v>
      </c>
      <c r="H946">
        <v>4</v>
      </c>
    </row>
    <row r="947" spans="3:8">
      <c r="C947" s="158" t="s">
        <v>967</v>
      </c>
      <c r="D947" s="158" t="s">
        <v>1670</v>
      </c>
      <c r="E947" t="s">
        <v>1826</v>
      </c>
      <c r="F947" s="158" t="str">
        <f t="shared" si="35"/>
        <v>29串本町職員労働組合</v>
      </c>
      <c r="G947" s="158" t="s">
        <v>1827</v>
      </c>
      <c r="H947">
        <v>4</v>
      </c>
    </row>
    <row r="948" spans="3:8">
      <c r="C948" s="158" t="s">
        <v>967</v>
      </c>
      <c r="D948" s="158" t="s">
        <v>1678</v>
      </c>
      <c r="E948" t="s">
        <v>1828</v>
      </c>
      <c r="F948" s="158" t="str">
        <f t="shared" si="35"/>
        <v>29自治労上富田町職員組合</v>
      </c>
      <c r="G948" s="158" t="s">
        <v>1829</v>
      </c>
      <c r="H948">
        <v>4</v>
      </c>
    </row>
    <row r="949" spans="3:8">
      <c r="C949" s="158" t="s">
        <v>967</v>
      </c>
      <c r="D949" s="158" t="s">
        <v>1696</v>
      </c>
      <c r="E949" t="s">
        <v>1830</v>
      </c>
      <c r="F949" s="158" t="str">
        <f t="shared" si="35"/>
        <v>29九度山町職員労働組合</v>
      </c>
      <c r="G949" s="158" t="s">
        <v>1831</v>
      </c>
      <c r="H949">
        <v>4</v>
      </c>
    </row>
    <row r="950" spans="3:8">
      <c r="C950" s="158" t="s">
        <v>3624</v>
      </c>
      <c r="D950" s="158" t="s">
        <v>3624</v>
      </c>
      <c r="E950" t="s">
        <v>1570</v>
      </c>
      <c r="F950" t="s">
        <v>1570</v>
      </c>
      <c r="G950" s="158" t="s">
        <v>3624</v>
      </c>
      <c r="H950"/>
    </row>
    <row r="951" spans="3:8">
      <c r="C951" s="158" t="s">
        <v>1832</v>
      </c>
      <c r="D951" s="158" t="s">
        <v>1577</v>
      </c>
      <c r="E951" t="s">
        <v>1833</v>
      </c>
      <c r="F951" s="158" t="str">
        <f t="shared" ref="F951:F1002" si="36">IFERROR(C951&amp;E951,"")</f>
        <v>30自治労大阪府職員関係労働組合</v>
      </c>
      <c r="G951" s="158" t="s">
        <v>1834</v>
      </c>
      <c r="H951">
        <v>1</v>
      </c>
    </row>
    <row r="952" spans="3:8">
      <c r="C952" s="158" t="s">
        <v>1832</v>
      </c>
      <c r="D952" s="158" t="s">
        <v>1580</v>
      </c>
      <c r="E952" t="s">
        <v>1835</v>
      </c>
      <c r="F952" s="158" t="str">
        <f t="shared" si="36"/>
        <v>30大阪府従業員組合</v>
      </c>
      <c r="G952" s="158" t="s">
        <v>1836</v>
      </c>
      <c r="H952">
        <v>1</v>
      </c>
    </row>
    <row r="953" spans="3:8">
      <c r="C953" s="158" t="s">
        <v>1832</v>
      </c>
      <c r="D953" s="158" t="s">
        <v>1586</v>
      </c>
      <c r="E953" t="s">
        <v>1837</v>
      </c>
      <c r="F953" s="158" t="str">
        <f t="shared" si="36"/>
        <v>30大阪市職関係労働組合</v>
      </c>
      <c r="G953" s="158" t="s">
        <v>1838</v>
      </c>
      <c r="H953">
        <v>2</v>
      </c>
    </row>
    <row r="954" spans="3:8">
      <c r="C954" s="158" t="s">
        <v>1832</v>
      </c>
      <c r="D954" s="158" t="s">
        <v>1589</v>
      </c>
      <c r="E954" t="s">
        <v>1839</v>
      </c>
      <c r="F954" s="158" t="str">
        <f t="shared" si="36"/>
        <v>30大阪市従業員労働組合</v>
      </c>
      <c r="G954" s="158" t="s">
        <v>1840</v>
      </c>
      <c r="H954">
        <v>2</v>
      </c>
    </row>
    <row r="955" spans="3:8">
      <c r="C955" s="158" t="s">
        <v>1832</v>
      </c>
      <c r="D955" s="158" t="s">
        <v>1592</v>
      </c>
      <c r="E955" t="s">
        <v>1841</v>
      </c>
      <c r="F955" s="158" t="str">
        <f t="shared" si="36"/>
        <v>30大阪市学校職員労働組合</v>
      </c>
      <c r="G955" s="158" t="s">
        <v>1842</v>
      </c>
      <c r="H955">
        <v>2</v>
      </c>
    </row>
    <row r="956" spans="3:8">
      <c r="C956" s="158" t="s">
        <v>1832</v>
      </c>
      <c r="D956" s="158" t="s">
        <v>1595</v>
      </c>
      <c r="E956" t="s">
        <v>1843</v>
      </c>
      <c r="F956" s="158" t="str">
        <f t="shared" si="36"/>
        <v>30大阪市学校給食調理員労働組合</v>
      </c>
      <c r="G956" s="158" t="s">
        <v>1844</v>
      </c>
      <c r="H956">
        <v>2</v>
      </c>
    </row>
    <row r="957" spans="3:8">
      <c r="C957" s="158" t="s">
        <v>1832</v>
      </c>
      <c r="D957" s="158" t="s">
        <v>1604</v>
      </c>
      <c r="E957" t="s">
        <v>2499</v>
      </c>
      <c r="F957" s="158" t="str">
        <f t="shared" si="36"/>
        <v>30自治労貝塚市役所職員労働組合連合会</v>
      </c>
      <c r="G957" s="158" t="s">
        <v>2500</v>
      </c>
      <c r="H957">
        <v>3</v>
      </c>
    </row>
    <row r="958" spans="3:8">
      <c r="C958" s="158" t="s">
        <v>1832</v>
      </c>
      <c r="D958" s="158" t="s">
        <v>1610</v>
      </c>
      <c r="E958" t="s">
        <v>2501</v>
      </c>
      <c r="F958" s="158" t="str">
        <f t="shared" si="36"/>
        <v>30八尾市水道労働組合</v>
      </c>
      <c r="G958" s="158" t="s">
        <v>2502</v>
      </c>
      <c r="H958">
        <v>3</v>
      </c>
    </row>
    <row r="959" spans="3:8">
      <c r="C959" s="158" t="s">
        <v>1832</v>
      </c>
      <c r="D959" s="158" t="s">
        <v>1619</v>
      </c>
      <c r="E959" t="s">
        <v>2503</v>
      </c>
      <c r="F959" s="158" t="str">
        <f t="shared" si="36"/>
        <v>30門真市水道労働組合</v>
      </c>
      <c r="G959" s="158" t="s">
        <v>2504</v>
      </c>
      <c r="H959">
        <v>3</v>
      </c>
    </row>
    <row r="960" spans="3:8">
      <c r="C960" s="158" t="s">
        <v>1832</v>
      </c>
      <c r="D960" s="158" t="s">
        <v>1625</v>
      </c>
      <c r="E960" t="s">
        <v>2505</v>
      </c>
      <c r="F960" s="158" t="str">
        <f t="shared" si="36"/>
        <v>30田尻町職員組合</v>
      </c>
      <c r="G960" s="158" t="s">
        <v>2506</v>
      </c>
      <c r="H960">
        <v>4</v>
      </c>
    </row>
    <row r="961" spans="3:8">
      <c r="C961" s="158" t="s">
        <v>1832</v>
      </c>
      <c r="D961" s="158" t="s">
        <v>1628</v>
      </c>
      <c r="E961" t="s">
        <v>2507</v>
      </c>
      <c r="F961" s="158" t="str">
        <f t="shared" si="36"/>
        <v>30忠岡町職員組合</v>
      </c>
      <c r="G961" s="158" t="s">
        <v>2508</v>
      </c>
      <c r="H961">
        <v>4</v>
      </c>
    </row>
    <row r="962" spans="3:8">
      <c r="C962" s="158" t="s">
        <v>1832</v>
      </c>
      <c r="D962" s="158" t="s">
        <v>1638</v>
      </c>
      <c r="E962" t="s">
        <v>2509</v>
      </c>
      <c r="F962" s="158" t="str">
        <f t="shared" si="36"/>
        <v>30豊中市水道労働組合</v>
      </c>
      <c r="G962" s="158" t="s">
        <v>2510</v>
      </c>
      <c r="H962">
        <v>3</v>
      </c>
    </row>
    <row r="963" spans="3:8">
      <c r="C963" s="158" t="s">
        <v>1832</v>
      </c>
      <c r="D963" s="158" t="s">
        <v>1643</v>
      </c>
      <c r="E963" t="s">
        <v>2511</v>
      </c>
      <c r="F963" s="158" t="str">
        <f t="shared" si="36"/>
        <v>30島本町職員水道労働組合</v>
      </c>
      <c r="G963" s="158" t="s">
        <v>2512</v>
      </c>
      <c r="H963">
        <v>4</v>
      </c>
    </row>
    <row r="964" spans="3:8">
      <c r="C964" s="158" t="s">
        <v>1832</v>
      </c>
      <c r="D964" s="158" t="s">
        <v>1646</v>
      </c>
      <c r="E964" t="s">
        <v>2513</v>
      </c>
      <c r="F964" s="158" t="str">
        <f t="shared" si="36"/>
        <v>30四條畷市職員組合</v>
      </c>
      <c r="G964" s="158" t="s">
        <v>2514</v>
      </c>
      <c r="H964">
        <v>3</v>
      </c>
    </row>
    <row r="965" spans="3:8">
      <c r="C965" s="158" t="s">
        <v>1832</v>
      </c>
      <c r="D965" s="158" t="s">
        <v>1661</v>
      </c>
      <c r="E965" t="s">
        <v>2515</v>
      </c>
      <c r="F965" s="158" t="str">
        <f t="shared" si="36"/>
        <v>30池田市水道労働組合</v>
      </c>
      <c r="G965" s="158" t="s">
        <v>2516</v>
      </c>
      <c r="H965">
        <v>3</v>
      </c>
    </row>
    <row r="966" spans="3:8">
      <c r="C966" s="158" t="s">
        <v>1832</v>
      </c>
      <c r="D966" s="158" t="s">
        <v>1664</v>
      </c>
      <c r="E966" t="s">
        <v>2517</v>
      </c>
      <c r="F966" s="158" t="str">
        <f t="shared" si="36"/>
        <v>30豊中市従業員労働組合</v>
      </c>
      <c r="G966" s="158" t="s">
        <v>2518</v>
      </c>
      <c r="H966">
        <v>3</v>
      </c>
    </row>
    <row r="967" spans="3:8">
      <c r="C967" s="158" t="s">
        <v>1832</v>
      </c>
      <c r="D967" s="158" t="s">
        <v>1665</v>
      </c>
      <c r="E967" t="s">
        <v>2519</v>
      </c>
      <c r="F967" s="158" t="str">
        <f t="shared" si="36"/>
        <v>30摂津市職員労働組合</v>
      </c>
      <c r="G967" s="158" t="s">
        <v>2520</v>
      </c>
      <c r="H967">
        <v>3</v>
      </c>
    </row>
    <row r="968" spans="3:8">
      <c r="C968" s="158" t="s">
        <v>1832</v>
      </c>
      <c r="D968" s="158" t="s">
        <v>1668</v>
      </c>
      <c r="E968" t="s">
        <v>2521</v>
      </c>
      <c r="F968" s="158" t="str">
        <f t="shared" si="36"/>
        <v>30豊中市職員組合</v>
      </c>
      <c r="G968" s="158" t="s">
        <v>2522</v>
      </c>
      <c r="H968">
        <v>3</v>
      </c>
    </row>
    <row r="969" spans="3:8">
      <c r="C969" s="158" t="s">
        <v>1832</v>
      </c>
      <c r="D969" s="158" t="s">
        <v>1670</v>
      </c>
      <c r="E969" t="s">
        <v>2523</v>
      </c>
      <c r="F969" s="158" t="str">
        <f t="shared" si="36"/>
        <v>30泉大津市職員組合</v>
      </c>
      <c r="G969" s="158" t="s">
        <v>2524</v>
      </c>
      <c r="H969">
        <v>3</v>
      </c>
    </row>
    <row r="970" spans="3:8">
      <c r="C970" s="158" t="s">
        <v>1832</v>
      </c>
      <c r="D970" s="158" t="s">
        <v>1672</v>
      </c>
      <c r="E970" t="s">
        <v>2525</v>
      </c>
      <c r="F970" s="158" t="str">
        <f t="shared" si="36"/>
        <v>30箕面市職員組合</v>
      </c>
      <c r="G970" s="158" t="s">
        <v>2526</v>
      </c>
      <c r="H970">
        <v>3</v>
      </c>
    </row>
    <row r="971" spans="3:8">
      <c r="C971" s="158" t="s">
        <v>1832</v>
      </c>
      <c r="D971" s="158" t="s">
        <v>1678</v>
      </c>
      <c r="E971" t="s">
        <v>2527</v>
      </c>
      <c r="F971" s="158" t="str">
        <f t="shared" si="36"/>
        <v>30池田市職員組合</v>
      </c>
      <c r="G971" s="158" t="s">
        <v>2528</v>
      </c>
      <c r="H971">
        <v>3</v>
      </c>
    </row>
    <row r="972" spans="3:8">
      <c r="C972" s="158" t="s">
        <v>1832</v>
      </c>
      <c r="D972" s="158" t="s">
        <v>1687</v>
      </c>
      <c r="E972" t="s">
        <v>2529</v>
      </c>
      <c r="F972" s="158" t="str">
        <f t="shared" si="36"/>
        <v>30八尾市現業労働組合</v>
      </c>
      <c r="G972" s="158" t="s">
        <v>2530</v>
      </c>
      <c r="H972">
        <v>3</v>
      </c>
    </row>
    <row r="973" spans="3:8">
      <c r="C973" s="158" t="s">
        <v>1832</v>
      </c>
      <c r="D973" s="158" t="s">
        <v>1699</v>
      </c>
      <c r="E973" t="s">
        <v>2531</v>
      </c>
      <c r="F973" s="158" t="str">
        <f t="shared" si="36"/>
        <v>30守口市水道労働組合</v>
      </c>
      <c r="G973" s="158" t="s">
        <v>2532</v>
      </c>
      <c r="H973">
        <v>3</v>
      </c>
    </row>
    <row r="974" spans="3:8">
      <c r="C974" s="158" t="s">
        <v>1832</v>
      </c>
      <c r="D974" s="158" t="s">
        <v>1702</v>
      </c>
      <c r="E974" t="s">
        <v>2533</v>
      </c>
      <c r="F974" s="158" t="str">
        <f t="shared" si="36"/>
        <v>30摂津市水道労働組合</v>
      </c>
      <c r="G974" s="158" t="s">
        <v>2534</v>
      </c>
      <c r="H974">
        <v>3</v>
      </c>
    </row>
    <row r="975" spans="3:8">
      <c r="C975" s="158" t="s">
        <v>1832</v>
      </c>
      <c r="D975" s="158" t="s">
        <v>1705</v>
      </c>
      <c r="E975" t="s">
        <v>2535</v>
      </c>
      <c r="F975" s="158" t="str">
        <f t="shared" si="36"/>
        <v>30四條畷市水道労働組合</v>
      </c>
      <c r="G975" s="158" t="s">
        <v>2536</v>
      </c>
      <c r="H975">
        <v>3</v>
      </c>
    </row>
    <row r="976" spans="3:8">
      <c r="C976" s="158" t="s">
        <v>1832</v>
      </c>
      <c r="D976" s="158" t="s">
        <v>1708</v>
      </c>
      <c r="E976" t="s">
        <v>2537</v>
      </c>
      <c r="F976" s="158" t="str">
        <f t="shared" si="36"/>
        <v>30能勢町職員組合</v>
      </c>
      <c r="G976" s="158" t="s">
        <v>2538</v>
      </c>
      <c r="H976">
        <v>4</v>
      </c>
    </row>
    <row r="977" spans="3:8">
      <c r="C977" s="158" t="s">
        <v>1832</v>
      </c>
      <c r="D977" s="158" t="s">
        <v>1050</v>
      </c>
      <c r="E977" t="s">
        <v>2539</v>
      </c>
      <c r="F977" s="158" t="str">
        <f t="shared" si="36"/>
        <v>30柏原市職員労働組合</v>
      </c>
      <c r="G977" s="158" t="s">
        <v>2540</v>
      </c>
      <c r="H977">
        <v>3</v>
      </c>
    </row>
    <row r="978" spans="3:8">
      <c r="C978" s="158" t="s">
        <v>1832</v>
      </c>
      <c r="D978" s="158" t="s">
        <v>1752</v>
      </c>
      <c r="E978" t="s">
        <v>2541</v>
      </c>
      <c r="F978" s="158" t="str">
        <f t="shared" si="36"/>
        <v>30高槻市職員労働組合</v>
      </c>
      <c r="G978" s="158" t="s">
        <v>2542</v>
      </c>
      <c r="H978">
        <v>3</v>
      </c>
    </row>
    <row r="979" spans="3:8">
      <c r="C979" s="158" t="s">
        <v>1832</v>
      </c>
      <c r="D979" s="158" t="s">
        <v>1761</v>
      </c>
      <c r="E979" t="s">
        <v>2543</v>
      </c>
      <c r="F979" s="158" t="str">
        <f t="shared" si="36"/>
        <v>30泉南市職員組合</v>
      </c>
      <c r="G979" s="158" t="s">
        <v>2544</v>
      </c>
      <c r="H979">
        <v>3</v>
      </c>
    </row>
    <row r="980" spans="3:8">
      <c r="C980" s="158" t="s">
        <v>1832</v>
      </c>
      <c r="D980" s="158" t="s">
        <v>2545</v>
      </c>
      <c r="E980" t="s">
        <v>2546</v>
      </c>
      <c r="F980" s="158" t="str">
        <f t="shared" si="36"/>
        <v>30自治労東大阪市労働組合</v>
      </c>
      <c r="G980" s="158" t="s">
        <v>2547</v>
      </c>
      <c r="H980">
        <v>3</v>
      </c>
    </row>
    <row r="981" spans="3:8">
      <c r="C981" s="158" t="s">
        <v>1832</v>
      </c>
      <c r="D981" s="158" t="s">
        <v>1767</v>
      </c>
      <c r="E981" t="s">
        <v>2548</v>
      </c>
      <c r="F981" s="158" t="str">
        <f t="shared" si="36"/>
        <v>30岬町職員組合</v>
      </c>
      <c r="G981" s="158" t="s">
        <v>2549</v>
      </c>
      <c r="H981">
        <v>4</v>
      </c>
    </row>
    <row r="982" spans="3:8">
      <c r="C982" s="158" t="s">
        <v>1832</v>
      </c>
      <c r="D982" s="158" t="s">
        <v>1772</v>
      </c>
      <c r="E982" t="s">
        <v>2550</v>
      </c>
      <c r="F982" s="158" t="str">
        <f t="shared" si="36"/>
        <v>30豊能町職員組合</v>
      </c>
      <c r="G982" s="158" t="s">
        <v>2551</v>
      </c>
      <c r="H982">
        <v>4</v>
      </c>
    </row>
    <row r="983" spans="3:8">
      <c r="C983" s="158" t="s">
        <v>1832</v>
      </c>
      <c r="D983" s="158" t="s">
        <v>1793</v>
      </c>
      <c r="E983" t="s">
        <v>2552</v>
      </c>
      <c r="F983" s="158" t="str">
        <f t="shared" si="36"/>
        <v>30茨木市役所現業職員労働組合</v>
      </c>
      <c r="G983" s="158" t="s">
        <v>2553</v>
      </c>
      <c r="H983">
        <v>3</v>
      </c>
    </row>
    <row r="984" spans="3:8">
      <c r="C984" s="158" t="s">
        <v>1832</v>
      </c>
      <c r="D984" s="158" t="s">
        <v>1796</v>
      </c>
      <c r="E984" t="s">
        <v>2554</v>
      </c>
      <c r="F984" s="158" t="str">
        <f t="shared" si="36"/>
        <v>30熊取町職員組合</v>
      </c>
      <c r="G984" s="158" t="s">
        <v>2555</v>
      </c>
      <c r="H984">
        <v>4</v>
      </c>
    </row>
    <row r="985" spans="3:8">
      <c r="C985" s="158" t="s">
        <v>1832</v>
      </c>
      <c r="D985" s="158" t="s">
        <v>1821</v>
      </c>
      <c r="E985" t="s">
        <v>2556</v>
      </c>
      <c r="F985" s="158" t="str">
        <f t="shared" si="36"/>
        <v>30阪南市職員組合</v>
      </c>
      <c r="G985" s="158" t="s">
        <v>2557</v>
      </c>
      <c r="H985">
        <v>3</v>
      </c>
    </row>
    <row r="986" spans="3:8">
      <c r="C986" s="158" t="s">
        <v>1832</v>
      </c>
      <c r="D986" s="158" t="s">
        <v>2902</v>
      </c>
      <c r="E986" t="s">
        <v>2558</v>
      </c>
      <c r="F986" s="158" t="str">
        <f t="shared" si="36"/>
        <v>30大阪狭山市職員組合</v>
      </c>
      <c r="G986" s="158" t="s">
        <v>2559</v>
      </c>
      <c r="H986">
        <v>3</v>
      </c>
    </row>
    <row r="987" spans="3:8">
      <c r="C987" s="158" t="s">
        <v>1832</v>
      </c>
      <c r="D987" s="158" t="s">
        <v>2560</v>
      </c>
      <c r="E987" t="s">
        <v>2561</v>
      </c>
      <c r="F987" s="158" t="str">
        <f t="shared" si="36"/>
        <v>30自治労堺市職員労働組合</v>
      </c>
      <c r="G987" s="158" t="s">
        <v>2562</v>
      </c>
      <c r="H987">
        <v>2</v>
      </c>
    </row>
    <row r="988" spans="3:8">
      <c r="C988" s="158" t="s">
        <v>1832</v>
      </c>
      <c r="D988" s="158" t="s">
        <v>2914</v>
      </c>
      <c r="E988" t="s">
        <v>2563</v>
      </c>
      <c r="F988" s="158" t="str">
        <f t="shared" si="36"/>
        <v>30自治労枚方市職員関係労働組合</v>
      </c>
      <c r="G988" s="158" t="s">
        <v>2564</v>
      </c>
      <c r="H988">
        <v>3</v>
      </c>
    </row>
    <row r="989" spans="3:8">
      <c r="C989" s="158" t="s">
        <v>1832</v>
      </c>
      <c r="D989" s="158" t="s">
        <v>2917</v>
      </c>
      <c r="E989" t="s">
        <v>2565</v>
      </c>
      <c r="F989" s="158" t="str">
        <f t="shared" si="36"/>
        <v>30太子町職員組合</v>
      </c>
      <c r="G989" s="158" t="s">
        <v>2566</v>
      </c>
      <c r="H989">
        <v>4</v>
      </c>
    </row>
    <row r="990" spans="3:8">
      <c r="C990" s="158" t="s">
        <v>1832</v>
      </c>
      <c r="D990" s="158" t="s">
        <v>2923</v>
      </c>
      <c r="E990" t="s">
        <v>2567</v>
      </c>
      <c r="F990" s="158" t="str">
        <f t="shared" si="36"/>
        <v>30茨木市職員組合</v>
      </c>
      <c r="G990" s="158" t="s">
        <v>2568</v>
      </c>
      <c r="H990">
        <v>3</v>
      </c>
    </row>
    <row r="991" spans="3:8">
      <c r="C991" s="158" t="s">
        <v>1832</v>
      </c>
      <c r="D991" s="158" t="s">
        <v>2569</v>
      </c>
      <c r="E991" t="s">
        <v>2570</v>
      </c>
      <c r="F991" s="158" t="str">
        <f t="shared" si="36"/>
        <v>30松原市職員組合</v>
      </c>
      <c r="G991" s="158" t="s">
        <v>2571</v>
      </c>
      <c r="H991">
        <v>3</v>
      </c>
    </row>
    <row r="992" spans="3:8">
      <c r="C992" s="158" t="s">
        <v>1832</v>
      </c>
      <c r="D992" s="158" t="s">
        <v>609</v>
      </c>
      <c r="E992" t="s">
        <v>2572</v>
      </c>
      <c r="F992" s="158" t="str">
        <f t="shared" si="36"/>
        <v>30大東市職員組合</v>
      </c>
      <c r="G992" s="158" t="s">
        <v>2573</v>
      </c>
      <c r="H992">
        <v>3</v>
      </c>
    </row>
    <row r="993" spans="3:8">
      <c r="C993" s="158" t="s">
        <v>1832</v>
      </c>
      <c r="D993" s="158" t="s">
        <v>1434</v>
      </c>
      <c r="E993" t="s">
        <v>2574</v>
      </c>
      <c r="F993" s="158" t="str">
        <f t="shared" si="36"/>
        <v>30寝屋川市役所職員労働組合</v>
      </c>
      <c r="G993" s="158" t="s">
        <v>2575</v>
      </c>
      <c r="H993">
        <v>3</v>
      </c>
    </row>
    <row r="994" spans="3:8">
      <c r="C994" s="158" t="s">
        <v>1832</v>
      </c>
      <c r="D994" s="158" t="s">
        <v>2576</v>
      </c>
      <c r="E994" t="s">
        <v>2577</v>
      </c>
      <c r="F994" s="158" t="str">
        <f t="shared" si="36"/>
        <v>30自治労八尾市役所職員労働組合</v>
      </c>
      <c r="G994" s="158" t="s">
        <v>2578</v>
      </c>
      <c r="H994">
        <v>3</v>
      </c>
    </row>
    <row r="995" spans="3:8">
      <c r="C995" s="158" t="s">
        <v>1832</v>
      </c>
      <c r="D995" s="158" t="s">
        <v>2929</v>
      </c>
      <c r="E995" t="s">
        <v>2579</v>
      </c>
      <c r="F995" s="158" t="str">
        <f t="shared" si="36"/>
        <v>30自治労泉佐野市職員組合</v>
      </c>
      <c r="G995" s="158" t="s">
        <v>2580</v>
      </c>
      <c r="H995">
        <v>3</v>
      </c>
    </row>
    <row r="996" spans="3:8">
      <c r="C996" s="158" t="s">
        <v>1832</v>
      </c>
      <c r="D996" s="158" t="s">
        <v>2932</v>
      </c>
      <c r="E996" t="s">
        <v>2581</v>
      </c>
      <c r="F996" s="158" t="str">
        <f t="shared" si="36"/>
        <v>30自治労和泉市職員組合</v>
      </c>
      <c r="G996" s="158" t="s">
        <v>2582</v>
      </c>
      <c r="H996">
        <v>3</v>
      </c>
    </row>
    <row r="997" spans="3:8">
      <c r="C997" s="158" t="s">
        <v>1832</v>
      </c>
      <c r="D997" s="158" t="s">
        <v>1449</v>
      </c>
      <c r="E997" t="s">
        <v>2583</v>
      </c>
      <c r="F997" s="158" t="str">
        <f t="shared" si="36"/>
        <v>30市立池田病院職員組合</v>
      </c>
      <c r="G997" s="158" t="s">
        <v>2584</v>
      </c>
      <c r="H997">
        <v>3</v>
      </c>
    </row>
    <row r="998" spans="3:8">
      <c r="C998" s="158" t="s">
        <v>1832</v>
      </c>
      <c r="D998" s="158" t="s">
        <v>1454</v>
      </c>
      <c r="E998" t="s">
        <v>2585</v>
      </c>
      <c r="F998" s="158" t="str">
        <f t="shared" si="36"/>
        <v>30自治労交野市職員組合</v>
      </c>
      <c r="G998" s="158" t="s">
        <v>2586</v>
      </c>
      <c r="H998">
        <v>3</v>
      </c>
    </row>
    <row r="999" spans="3:8">
      <c r="C999" s="158" t="s">
        <v>1832</v>
      </c>
      <c r="D999" s="158" t="s">
        <v>2986</v>
      </c>
      <c r="E999" t="s">
        <v>2587</v>
      </c>
      <c r="F999" s="158" t="str">
        <f t="shared" si="36"/>
        <v>30富田林市職員ユニオン</v>
      </c>
      <c r="G999" s="158" t="s">
        <v>2588</v>
      </c>
      <c r="H999">
        <v>3</v>
      </c>
    </row>
    <row r="1000" spans="3:8">
      <c r="C1000" s="158" t="s">
        <v>1832</v>
      </c>
      <c r="D1000" s="158" t="s">
        <v>2589</v>
      </c>
      <c r="E1000" t="s">
        <v>2590</v>
      </c>
      <c r="F1000" s="158" t="str">
        <f t="shared" si="36"/>
        <v>30羽曳野市職員連合組合</v>
      </c>
      <c r="G1000" s="158" t="s">
        <v>2591</v>
      </c>
      <c r="H1000">
        <v>3</v>
      </c>
    </row>
    <row r="1001" spans="3:8">
      <c r="C1001" s="158" t="s">
        <v>1832</v>
      </c>
      <c r="D1001" s="158" t="s">
        <v>3004</v>
      </c>
      <c r="E1001" t="s">
        <v>2592</v>
      </c>
      <c r="F1001" s="158" t="str">
        <f t="shared" si="36"/>
        <v>30千早赤阪村職員組合</v>
      </c>
      <c r="G1001" s="158" t="s">
        <v>2593</v>
      </c>
      <c r="H1001">
        <v>4</v>
      </c>
    </row>
    <row r="1002" spans="3:8">
      <c r="C1002" s="158" t="s">
        <v>1832</v>
      </c>
      <c r="D1002" s="158" t="s">
        <v>3626</v>
      </c>
      <c r="E1002" t="s">
        <v>3585</v>
      </c>
      <c r="F1002" s="158" t="str">
        <f t="shared" si="36"/>
        <v>30大阪交通労働組合</v>
      </c>
      <c r="G1002" s="158" t="s">
        <v>3650</v>
      </c>
      <c r="H1002">
        <v>2</v>
      </c>
    </row>
    <row r="1003" spans="3:8">
      <c r="C1003" s="158" t="s">
        <v>3624</v>
      </c>
      <c r="D1003" s="158" t="s">
        <v>3624</v>
      </c>
      <c r="E1003" t="s">
        <v>1570</v>
      </c>
      <c r="F1003" t="s">
        <v>1570</v>
      </c>
      <c r="G1003" s="158" t="s">
        <v>3624</v>
      </c>
      <c r="H1003"/>
    </row>
    <row r="1004" spans="3:8">
      <c r="C1004" s="158" t="s">
        <v>2594</v>
      </c>
      <c r="D1004" s="158" t="s">
        <v>1577</v>
      </c>
      <c r="E1004" t="s">
        <v>2595</v>
      </c>
      <c r="F1004" s="158" t="str">
        <f t="shared" ref="F1004:F1057" si="37">IFERROR(C1004&amp;E1004,"")</f>
        <v>32兵庫県職員労働組合</v>
      </c>
      <c r="G1004" s="158" t="s">
        <v>2596</v>
      </c>
      <c r="H1004">
        <v>1</v>
      </c>
    </row>
    <row r="1005" spans="3:8">
      <c r="C1005" s="158" t="s">
        <v>2594</v>
      </c>
      <c r="D1005" s="158" t="s">
        <v>1580</v>
      </c>
      <c r="E1005" t="s">
        <v>2597</v>
      </c>
      <c r="F1005" s="158" t="str">
        <f t="shared" si="37"/>
        <v>32神戸市職員労働組合</v>
      </c>
      <c r="G1005" s="158" t="s">
        <v>2598</v>
      </c>
      <c r="H1005">
        <v>2</v>
      </c>
    </row>
    <row r="1006" spans="3:8">
      <c r="C1006" s="158" t="s">
        <v>2594</v>
      </c>
      <c r="D1006" s="158" t="s">
        <v>1583</v>
      </c>
      <c r="E1006" t="s">
        <v>2599</v>
      </c>
      <c r="F1006" s="158" t="str">
        <f t="shared" si="37"/>
        <v>32神戸市従業員労働組合</v>
      </c>
      <c r="G1006" s="158" t="s">
        <v>2600</v>
      </c>
      <c r="H1006">
        <v>2</v>
      </c>
    </row>
    <row r="1007" spans="3:8">
      <c r="C1007" s="158" t="s">
        <v>2594</v>
      </c>
      <c r="D1007" s="158" t="s">
        <v>1592</v>
      </c>
      <c r="E1007" t="s">
        <v>2601</v>
      </c>
      <c r="F1007" s="158" t="str">
        <f t="shared" si="37"/>
        <v>32尼崎市職員労働組合</v>
      </c>
      <c r="G1007" s="158" t="s">
        <v>2602</v>
      </c>
      <c r="H1007">
        <v>3</v>
      </c>
    </row>
    <row r="1008" spans="3:8">
      <c r="C1008" s="158" t="s">
        <v>2594</v>
      </c>
      <c r="D1008" s="158" t="s">
        <v>1598</v>
      </c>
      <c r="E1008" t="s">
        <v>2603</v>
      </c>
      <c r="F1008" s="158" t="str">
        <f t="shared" si="37"/>
        <v>32西宮市水道労働組合</v>
      </c>
      <c r="G1008" s="158" t="s">
        <v>2604</v>
      </c>
      <c r="H1008">
        <v>3</v>
      </c>
    </row>
    <row r="1009" spans="3:8">
      <c r="C1009" s="158" t="s">
        <v>2594</v>
      </c>
      <c r="D1009" s="158" t="s">
        <v>1601</v>
      </c>
      <c r="E1009" t="s">
        <v>2605</v>
      </c>
      <c r="F1009" s="158" t="str">
        <f t="shared" si="37"/>
        <v>32伊丹市職員労働組合</v>
      </c>
      <c r="G1009" s="158" t="s">
        <v>2606</v>
      </c>
      <c r="H1009">
        <v>3</v>
      </c>
    </row>
    <row r="1010" spans="3:8">
      <c r="C1010" s="158" t="s">
        <v>2594</v>
      </c>
      <c r="D1010" s="158" t="s">
        <v>1613</v>
      </c>
      <c r="E1010" t="s">
        <v>2607</v>
      </c>
      <c r="F1010" s="158" t="str">
        <f t="shared" si="37"/>
        <v>32芦屋市水道労働組合</v>
      </c>
      <c r="G1010" s="158" t="s">
        <v>2608</v>
      </c>
      <c r="H1010">
        <v>3</v>
      </c>
    </row>
    <row r="1011" spans="3:8">
      <c r="C1011" s="158" t="s">
        <v>2594</v>
      </c>
      <c r="D1011" s="158" t="s">
        <v>1616</v>
      </c>
      <c r="E1011" t="s">
        <v>2609</v>
      </c>
      <c r="F1011" s="158" t="str">
        <f t="shared" si="37"/>
        <v>32宝塚市職員労働組合</v>
      </c>
      <c r="G1011" s="158" t="s">
        <v>2610</v>
      </c>
      <c r="H1011">
        <v>3</v>
      </c>
    </row>
    <row r="1012" spans="3:8">
      <c r="C1012" s="158" t="s">
        <v>2594</v>
      </c>
      <c r="D1012" s="158" t="s">
        <v>1121</v>
      </c>
      <c r="E1012" t="s">
        <v>2611</v>
      </c>
      <c r="F1012" s="158" t="str">
        <f t="shared" si="37"/>
        <v>32三田市職員労働組合</v>
      </c>
      <c r="G1012" s="158" t="s">
        <v>2612</v>
      </c>
      <c r="H1012">
        <v>3</v>
      </c>
    </row>
    <row r="1013" spans="3:8">
      <c r="C1013" s="158" t="s">
        <v>2594</v>
      </c>
      <c r="D1013" s="158" t="s">
        <v>1619</v>
      </c>
      <c r="E1013" t="s">
        <v>2613</v>
      </c>
      <c r="F1013" s="158" t="str">
        <f t="shared" si="37"/>
        <v>32明石市職員労働組合</v>
      </c>
      <c r="G1013" s="158" t="s">
        <v>2614</v>
      </c>
      <c r="H1013">
        <v>3</v>
      </c>
    </row>
    <row r="1014" spans="3:8">
      <c r="C1014" s="158" t="s">
        <v>2594</v>
      </c>
      <c r="D1014" s="158" t="s">
        <v>1628</v>
      </c>
      <c r="E1014" t="s">
        <v>2615</v>
      </c>
      <c r="F1014" s="158" t="str">
        <f t="shared" si="37"/>
        <v>32加古川市職員労働組合</v>
      </c>
      <c r="G1014" s="158" t="s">
        <v>2616</v>
      </c>
      <c r="H1014">
        <v>3</v>
      </c>
    </row>
    <row r="1015" spans="3:8">
      <c r="C1015" s="158" t="s">
        <v>2594</v>
      </c>
      <c r="D1015" s="158" t="s">
        <v>1630</v>
      </c>
      <c r="E1015" t="s">
        <v>2617</v>
      </c>
      <c r="F1015" s="158" t="str">
        <f t="shared" si="37"/>
        <v>32三木市職員組合</v>
      </c>
      <c r="G1015" s="158" t="s">
        <v>2618</v>
      </c>
      <c r="H1015">
        <v>3</v>
      </c>
    </row>
    <row r="1016" spans="3:8">
      <c r="C1016" s="158" t="s">
        <v>2594</v>
      </c>
      <c r="D1016" s="158" t="s">
        <v>1632</v>
      </c>
      <c r="E1016" t="s">
        <v>2619</v>
      </c>
      <c r="F1016" s="158" t="str">
        <f t="shared" si="37"/>
        <v>32小野市職員組合</v>
      </c>
      <c r="G1016" s="158" t="s">
        <v>2620</v>
      </c>
      <c r="H1016">
        <v>3</v>
      </c>
    </row>
    <row r="1017" spans="3:8">
      <c r="C1017" s="158" t="s">
        <v>2594</v>
      </c>
      <c r="D1017" s="158" t="s">
        <v>1635</v>
      </c>
      <c r="E1017" t="s">
        <v>2621</v>
      </c>
      <c r="F1017" s="158" t="str">
        <f t="shared" si="37"/>
        <v>32西脇市職員組合</v>
      </c>
      <c r="G1017" s="158" t="s">
        <v>2622</v>
      </c>
      <c r="H1017">
        <v>3</v>
      </c>
    </row>
    <row r="1018" spans="3:8">
      <c r="C1018" s="158" t="s">
        <v>2594</v>
      </c>
      <c r="D1018" s="158" t="s">
        <v>1638</v>
      </c>
      <c r="E1018" t="s">
        <v>2623</v>
      </c>
      <c r="F1018" s="158" t="str">
        <f t="shared" si="37"/>
        <v>32自治労洲本市職員労働組合</v>
      </c>
      <c r="G1018" s="158" t="s">
        <v>2624</v>
      </c>
      <c r="H1018">
        <v>3</v>
      </c>
    </row>
    <row r="1019" spans="3:8">
      <c r="C1019" s="158" t="s">
        <v>2594</v>
      </c>
      <c r="D1019" s="158" t="s">
        <v>1641</v>
      </c>
      <c r="E1019" t="s">
        <v>2625</v>
      </c>
      <c r="F1019" s="158" t="str">
        <f t="shared" si="37"/>
        <v>32姫路市職員組合</v>
      </c>
      <c r="G1019" s="158" t="s">
        <v>2626</v>
      </c>
      <c r="H1019">
        <v>3</v>
      </c>
    </row>
    <row r="1020" spans="3:8">
      <c r="C1020" s="158" t="s">
        <v>2594</v>
      </c>
      <c r="D1020" s="158" t="s">
        <v>1643</v>
      </c>
      <c r="E1020" t="s">
        <v>2627</v>
      </c>
      <c r="F1020" s="158" t="str">
        <f t="shared" si="37"/>
        <v>32姫路市水道労働組合</v>
      </c>
      <c r="G1020" s="158" t="s">
        <v>2628</v>
      </c>
      <c r="H1020">
        <v>3</v>
      </c>
    </row>
    <row r="1021" spans="3:8">
      <c r="C1021" s="158" t="s">
        <v>2594</v>
      </c>
      <c r="D1021" s="158" t="s">
        <v>1646</v>
      </c>
      <c r="E1021" t="s">
        <v>2629</v>
      </c>
      <c r="F1021" s="158" t="str">
        <f t="shared" si="37"/>
        <v>32たつの市職員組合</v>
      </c>
      <c r="G1021" s="158" t="s">
        <v>2630</v>
      </c>
      <c r="H1021">
        <v>3</v>
      </c>
    </row>
    <row r="1022" spans="3:8">
      <c r="C1022" s="158" t="s">
        <v>2594</v>
      </c>
      <c r="D1022" s="158" t="s">
        <v>1649</v>
      </c>
      <c r="E1022" t="s">
        <v>3586</v>
      </c>
      <c r="F1022" s="158" t="str">
        <f t="shared" si="37"/>
        <v>32相生市職員労働組合連合会</v>
      </c>
      <c r="G1022" s="158" t="s">
        <v>2631</v>
      </c>
      <c r="H1022">
        <v>3</v>
      </c>
    </row>
    <row r="1023" spans="3:8">
      <c r="C1023" s="158" t="s">
        <v>2594</v>
      </c>
      <c r="D1023" s="158" t="s">
        <v>1652</v>
      </c>
      <c r="E1023" t="s">
        <v>2632</v>
      </c>
      <c r="F1023" s="158" t="str">
        <f t="shared" si="37"/>
        <v>32赤穂市自治団体労働組合連合会</v>
      </c>
      <c r="G1023" s="158" t="s">
        <v>2633</v>
      </c>
      <c r="H1023">
        <v>3</v>
      </c>
    </row>
    <row r="1024" spans="3:8">
      <c r="C1024" s="158" t="s">
        <v>2594</v>
      </c>
      <c r="D1024" s="158" t="s">
        <v>1655</v>
      </c>
      <c r="E1024" t="s">
        <v>2634</v>
      </c>
      <c r="F1024" s="158" t="str">
        <f t="shared" si="37"/>
        <v>32豊岡市職員労働組合</v>
      </c>
      <c r="G1024" s="158" t="s">
        <v>2635</v>
      </c>
      <c r="H1024">
        <v>3</v>
      </c>
    </row>
    <row r="1025" spans="3:8">
      <c r="C1025" s="158" t="s">
        <v>2594</v>
      </c>
      <c r="D1025" s="158" t="s">
        <v>1658</v>
      </c>
      <c r="E1025" t="s">
        <v>2636</v>
      </c>
      <c r="F1025" s="158" t="str">
        <f t="shared" si="37"/>
        <v>32伊丹市水道労働組合</v>
      </c>
      <c r="G1025" s="158" t="s">
        <v>2637</v>
      </c>
      <c r="H1025">
        <v>3</v>
      </c>
    </row>
    <row r="1026" spans="3:8">
      <c r="C1026" s="158" t="s">
        <v>2594</v>
      </c>
      <c r="D1026" s="158" t="s">
        <v>1664</v>
      </c>
      <c r="E1026" t="s">
        <v>2638</v>
      </c>
      <c r="F1026" s="158" t="str">
        <f t="shared" si="37"/>
        <v>32姫路市従業員労働組合</v>
      </c>
      <c r="G1026" s="158" t="s">
        <v>2639</v>
      </c>
      <c r="H1026">
        <v>3</v>
      </c>
    </row>
    <row r="1027" spans="3:8">
      <c r="C1027" s="158" t="s">
        <v>2594</v>
      </c>
      <c r="D1027" s="158" t="s">
        <v>1675</v>
      </c>
      <c r="E1027" t="s">
        <v>2640</v>
      </c>
      <c r="F1027" s="158" t="str">
        <f t="shared" si="37"/>
        <v>32市立伊丹病院労働組合</v>
      </c>
      <c r="G1027" s="158" t="s">
        <v>2641</v>
      </c>
      <c r="H1027">
        <v>3</v>
      </c>
    </row>
    <row r="1028" spans="3:8">
      <c r="C1028" s="158" t="s">
        <v>2594</v>
      </c>
      <c r="D1028" s="158" t="s">
        <v>1678</v>
      </c>
      <c r="E1028" t="s">
        <v>2642</v>
      </c>
      <c r="F1028" s="158" t="str">
        <f t="shared" si="37"/>
        <v>32高砂市職員組合</v>
      </c>
      <c r="G1028" s="158" t="s">
        <v>2643</v>
      </c>
      <c r="H1028">
        <v>3</v>
      </c>
    </row>
    <row r="1029" spans="3:8">
      <c r="C1029" s="158" t="s">
        <v>2594</v>
      </c>
      <c r="D1029" s="158" t="s">
        <v>1681</v>
      </c>
      <c r="E1029" t="s">
        <v>2644</v>
      </c>
      <c r="F1029" s="158" t="str">
        <f t="shared" si="37"/>
        <v>32尼崎市水道労働組合</v>
      </c>
      <c r="G1029" s="158" t="s">
        <v>2645</v>
      </c>
      <c r="H1029">
        <v>3</v>
      </c>
    </row>
    <row r="1030" spans="3:8">
      <c r="C1030" s="158" t="s">
        <v>2594</v>
      </c>
      <c r="D1030" s="158" t="s">
        <v>1684</v>
      </c>
      <c r="E1030" t="s">
        <v>2646</v>
      </c>
      <c r="F1030" s="158" t="str">
        <f t="shared" si="37"/>
        <v>32加西市職員組合</v>
      </c>
      <c r="G1030" s="158" t="s">
        <v>2647</v>
      </c>
      <c r="H1030">
        <v>3</v>
      </c>
    </row>
    <row r="1031" spans="3:8">
      <c r="C1031" s="158" t="s">
        <v>2594</v>
      </c>
      <c r="D1031" s="158" t="s">
        <v>1693</v>
      </c>
      <c r="E1031" t="s">
        <v>2648</v>
      </c>
      <c r="F1031" s="158" t="str">
        <f t="shared" si="37"/>
        <v>32加東市職員労働組合</v>
      </c>
      <c r="G1031" s="158" t="s">
        <v>2649</v>
      </c>
      <c r="H1031">
        <v>3</v>
      </c>
    </row>
    <row r="1032" spans="3:8">
      <c r="C1032" s="158" t="s">
        <v>2594</v>
      </c>
      <c r="D1032" s="158" t="s">
        <v>1696</v>
      </c>
      <c r="E1032" t="s">
        <v>2650</v>
      </c>
      <c r="F1032" s="158" t="str">
        <f t="shared" si="37"/>
        <v>32多可町職員組合</v>
      </c>
      <c r="G1032" s="158" t="s">
        <v>2651</v>
      </c>
      <c r="H1032">
        <v>4</v>
      </c>
    </row>
    <row r="1033" spans="3:8">
      <c r="C1033" s="158" t="s">
        <v>2594</v>
      </c>
      <c r="D1033" s="158" t="s">
        <v>1708</v>
      </c>
      <c r="E1033" t="s">
        <v>2652</v>
      </c>
      <c r="F1033" s="158" t="str">
        <f t="shared" si="37"/>
        <v>32稲美町職員組合</v>
      </c>
      <c r="G1033" s="158" t="s">
        <v>2653</v>
      </c>
      <c r="H1033">
        <v>4</v>
      </c>
    </row>
    <row r="1034" spans="3:8">
      <c r="C1034" s="158" t="s">
        <v>2594</v>
      </c>
      <c r="D1034" s="158" t="s">
        <v>1711</v>
      </c>
      <c r="E1034" t="s">
        <v>2654</v>
      </c>
      <c r="F1034" s="158" t="str">
        <f t="shared" si="37"/>
        <v>32播磨町職員組合</v>
      </c>
      <c r="G1034" s="158" t="s">
        <v>2655</v>
      </c>
      <c r="H1034">
        <v>4</v>
      </c>
    </row>
    <row r="1035" spans="3:8">
      <c r="C1035" s="158" t="s">
        <v>2594</v>
      </c>
      <c r="D1035" s="158" t="s">
        <v>1720</v>
      </c>
      <c r="E1035" t="s">
        <v>2656</v>
      </c>
      <c r="F1035" s="158" t="str">
        <f t="shared" si="37"/>
        <v>32市川町職員組合</v>
      </c>
      <c r="G1035" s="158" t="s">
        <v>2657</v>
      </c>
      <c r="H1035">
        <v>4</v>
      </c>
    </row>
    <row r="1036" spans="3:8">
      <c r="C1036" s="158" t="s">
        <v>2594</v>
      </c>
      <c r="D1036" s="158" t="s">
        <v>1723</v>
      </c>
      <c r="E1036" t="s">
        <v>2658</v>
      </c>
      <c r="F1036" s="158" t="str">
        <f t="shared" si="37"/>
        <v>32福崎町職員組合</v>
      </c>
      <c r="G1036" s="158" t="s">
        <v>2659</v>
      </c>
      <c r="H1036">
        <v>4</v>
      </c>
    </row>
    <row r="1037" spans="3:8">
      <c r="C1037" s="158" t="s">
        <v>2594</v>
      </c>
      <c r="D1037" s="158" t="s">
        <v>1729</v>
      </c>
      <c r="E1037" t="s">
        <v>2660</v>
      </c>
      <c r="F1037" s="158" t="str">
        <f t="shared" si="37"/>
        <v>32神河町職員組合</v>
      </c>
      <c r="G1037" s="158" t="s">
        <v>2661</v>
      </c>
      <c r="H1037">
        <v>4</v>
      </c>
    </row>
    <row r="1038" spans="3:8">
      <c r="C1038" s="158" t="s">
        <v>2594</v>
      </c>
      <c r="D1038" s="158" t="s">
        <v>1732</v>
      </c>
      <c r="E1038" t="s">
        <v>2662</v>
      </c>
      <c r="F1038" s="158" t="str">
        <f t="shared" si="37"/>
        <v>32上郡町職員組合</v>
      </c>
      <c r="G1038" s="158" t="s">
        <v>2663</v>
      </c>
      <c r="H1038">
        <v>4</v>
      </c>
    </row>
    <row r="1039" spans="3:8">
      <c r="C1039" s="158" t="s">
        <v>2594</v>
      </c>
      <c r="D1039" s="158" t="s">
        <v>1741</v>
      </c>
      <c r="E1039" t="s">
        <v>2664</v>
      </c>
      <c r="F1039" s="158" t="str">
        <f t="shared" si="37"/>
        <v>32佐用町職員組合</v>
      </c>
      <c r="G1039" s="158" t="s">
        <v>2665</v>
      </c>
      <c r="H1039">
        <v>4</v>
      </c>
    </row>
    <row r="1040" spans="3:8">
      <c r="C1040" s="158" t="s">
        <v>2594</v>
      </c>
      <c r="D1040" s="158" t="s">
        <v>1744</v>
      </c>
      <c r="E1040" t="s">
        <v>2666</v>
      </c>
      <c r="F1040" s="158" t="str">
        <f t="shared" si="37"/>
        <v>32宍粟市職員労働組合</v>
      </c>
      <c r="G1040" s="158" t="s">
        <v>2667</v>
      </c>
      <c r="H1040">
        <v>3</v>
      </c>
    </row>
    <row r="1041" spans="3:8">
      <c r="C1041" s="158" t="s">
        <v>2594</v>
      </c>
      <c r="D1041" s="158" t="s">
        <v>1769</v>
      </c>
      <c r="E1041" t="s">
        <v>2668</v>
      </c>
      <c r="F1041" s="158" t="str">
        <f t="shared" si="37"/>
        <v>32養父市職員労働組合</v>
      </c>
      <c r="G1041" s="158" t="s">
        <v>2669</v>
      </c>
      <c r="H1041">
        <v>3</v>
      </c>
    </row>
    <row r="1042" spans="3:8">
      <c r="C1042" s="158" t="s">
        <v>2594</v>
      </c>
      <c r="D1042" s="158" t="s">
        <v>1787</v>
      </c>
      <c r="E1042" t="s">
        <v>2670</v>
      </c>
      <c r="F1042" s="158" t="str">
        <f t="shared" si="37"/>
        <v>32朝来市職員労働組合</v>
      </c>
      <c r="G1042" s="158" t="s">
        <v>2671</v>
      </c>
      <c r="H1042">
        <v>3</v>
      </c>
    </row>
    <row r="1043" spans="3:8">
      <c r="C1043" s="158" t="s">
        <v>2594</v>
      </c>
      <c r="D1043" s="158" t="s">
        <v>1790</v>
      </c>
      <c r="E1043" t="s">
        <v>2672</v>
      </c>
      <c r="F1043" s="158" t="str">
        <f t="shared" si="37"/>
        <v>32香美町職員組合</v>
      </c>
      <c r="G1043" s="158" t="s">
        <v>2673</v>
      </c>
      <c r="H1043">
        <v>4</v>
      </c>
    </row>
    <row r="1044" spans="3:8">
      <c r="C1044" s="158" t="s">
        <v>2594</v>
      </c>
      <c r="D1044" s="158" t="s">
        <v>2179</v>
      </c>
      <c r="E1044" t="s">
        <v>2674</v>
      </c>
      <c r="F1044" s="158" t="str">
        <f t="shared" si="37"/>
        <v>32新温泉町職員労働組合</v>
      </c>
      <c r="G1044" s="158" t="s">
        <v>2675</v>
      </c>
      <c r="H1044">
        <v>4</v>
      </c>
    </row>
    <row r="1045" spans="3:8">
      <c r="C1045" s="158" t="s">
        <v>2594</v>
      </c>
      <c r="D1045" s="158" t="s">
        <v>1796</v>
      </c>
      <c r="E1045" t="s">
        <v>2676</v>
      </c>
      <c r="F1045" s="158" t="str">
        <f t="shared" si="37"/>
        <v>32丹波市職員労働組合</v>
      </c>
      <c r="G1045" s="158" t="s">
        <v>2677</v>
      </c>
      <c r="H1045">
        <v>3</v>
      </c>
    </row>
    <row r="1046" spans="3:8">
      <c r="C1046" s="158" t="s">
        <v>2594</v>
      </c>
      <c r="D1046" s="158" t="s">
        <v>1807</v>
      </c>
      <c r="E1046" t="s">
        <v>2678</v>
      </c>
      <c r="F1046" s="158" t="str">
        <f t="shared" si="37"/>
        <v>32篠山市職員労働組合</v>
      </c>
      <c r="G1046" s="158" t="s">
        <v>2679</v>
      </c>
      <c r="H1046">
        <v>3</v>
      </c>
    </row>
    <row r="1047" spans="3:8">
      <c r="C1047" s="158" t="s">
        <v>2594</v>
      </c>
      <c r="D1047" s="158" t="s">
        <v>587</v>
      </c>
      <c r="E1047" t="s">
        <v>2680</v>
      </c>
      <c r="F1047" s="158" t="str">
        <f t="shared" si="37"/>
        <v>32南あわじ市職員労働組合</v>
      </c>
      <c r="G1047" s="158" t="s">
        <v>2681</v>
      </c>
      <c r="H1047">
        <v>3</v>
      </c>
    </row>
    <row r="1048" spans="3:8">
      <c r="C1048" s="158" t="s">
        <v>2594</v>
      </c>
      <c r="D1048" s="158" t="s">
        <v>176</v>
      </c>
      <c r="E1048" t="s">
        <v>2682</v>
      </c>
      <c r="F1048" s="158" t="str">
        <f t="shared" si="37"/>
        <v>32淡路市職員労働組合</v>
      </c>
      <c r="G1048" s="158" t="s">
        <v>2683</v>
      </c>
      <c r="H1048">
        <v>3</v>
      </c>
    </row>
    <row r="1049" spans="3:8">
      <c r="C1049" s="158" t="s">
        <v>2594</v>
      </c>
      <c r="D1049" s="158" t="s">
        <v>602</v>
      </c>
      <c r="E1049" t="s">
        <v>2684</v>
      </c>
      <c r="F1049" s="158" t="str">
        <f t="shared" si="37"/>
        <v>32猪名川町職員組合</v>
      </c>
      <c r="G1049" s="158" t="s">
        <v>2685</v>
      </c>
      <c r="H1049">
        <v>4</v>
      </c>
    </row>
    <row r="1050" spans="3:8">
      <c r="C1050" s="158" t="s">
        <v>2594</v>
      </c>
      <c r="D1050" s="158" t="s">
        <v>1434</v>
      </c>
      <c r="E1050" t="s">
        <v>2565</v>
      </c>
      <c r="F1050" s="158" t="str">
        <f t="shared" si="37"/>
        <v>32太子町職員組合</v>
      </c>
      <c r="G1050" s="158" t="s">
        <v>2686</v>
      </c>
      <c r="H1050">
        <v>4</v>
      </c>
    </row>
    <row r="1051" spans="3:8">
      <c r="C1051" s="158" t="s">
        <v>2594</v>
      </c>
      <c r="D1051" s="158" t="s">
        <v>2944</v>
      </c>
      <c r="E1051" t="s">
        <v>2687</v>
      </c>
      <c r="F1051" s="158" t="str">
        <f t="shared" si="37"/>
        <v>32明石市水道労働組合</v>
      </c>
      <c r="G1051" s="158" t="s">
        <v>2688</v>
      </c>
      <c r="H1051">
        <v>3</v>
      </c>
    </row>
    <row r="1052" spans="3:8">
      <c r="C1052" s="158" t="s">
        <v>2594</v>
      </c>
      <c r="D1052" s="158" t="s">
        <v>2950</v>
      </c>
      <c r="E1052" t="s">
        <v>2689</v>
      </c>
      <c r="F1052" s="158" t="str">
        <f t="shared" si="37"/>
        <v>32市立川西病院労働組合</v>
      </c>
      <c r="G1052" s="158" t="s">
        <v>2690</v>
      </c>
      <c r="H1052">
        <v>3</v>
      </c>
    </row>
    <row r="1053" spans="3:8">
      <c r="C1053" s="158" t="s">
        <v>2594</v>
      </c>
      <c r="D1053" s="158" t="s">
        <v>2953</v>
      </c>
      <c r="E1053" t="s">
        <v>2691</v>
      </c>
      <c r="F1053" s="158" t="str">
        <f t="shared" si="37"/>
        <v>32川西市水道労働組合</v>
      </c>
      <c r="G1053" s="158" t="s">
        <v>2692</v>
      </c>
      <c r="H1053">
        <v>3</v>
      </c>
    </row>
    <row r="1054" spans="3:8">
      <c r="C1054" s="158" t="s">
        <v>2594</v>
      </c>
      <c r="D1054" s="158" t="s">
        <v>1439</v>
      </c>
      <c r="E1054" t="s">
        <v>2693</v>
      </c>
      <c r="F1054" s="158" t="str">
        <f t="shared" si="37"/>
        <v>32自治労川西市職員労働組合</v>
      </c>
      <c r="G1054" s="158" t="s">
        <v>2694</v>
      </c>
      <c r="H1054">
        <v>3</v>
      </c>
    </row>
    <row r="1055" spans="3:8">
      <c r="C1055" s="158" t="s">
        <v>2594</v>
      </c>
      <c r="D1055" s="158" t="s">
        <v>3102</v>
      </c>
      <c r="E1055" t="s">
        <v>3587</v>
      </c>
      <c r="F1055" s="158" t="str">
        <f t="shared" si="37"/>
        <v>32伊丹交通労働組合</v>
      </c>
      <c r="G1055" s="158" t="s">
        <v>3651</v>
      </c>
      <c r="H1055">
        <v>3</v>
      </c>
    </row>
    <row r="1056" spans="3:8">
      <c r="C1056" s="158" t="s">
        <v>2594</v>
      </c>
      <c r="D1056" s="158" t="s">
        <v>3105</v>
      </c>
      <c r="E1056" t="s">
        <v>3588</v>
      </c>
      <c r="F1056" s="158" t="str">
        <f t="shared" si="37"/>
        <v>32尼崎交通労働組合</v>
      </c>
      <c r="G1056" s="158" t="s">
        <v>3652</v>
      </c>
      <c r="H1056">
        <v>3</v>
      </c>
    </row>
    <row r="1057" spans="3:8">
      <c r="C1057" s="158" t="s">
        <v>2594</v>
      </c>
      <c r="D1057" s="158" t="s">
        <v>3108</v>
      </c>
      <c r="E1057" t="s">
        <v>3589</v>
      </c>
      <c r="F1057" s="158" t="str">
        <f t="shared" si="37"/>
        <v>32神戸交通労働組合</v>
      </c>
      <c r="G1057" s="158" t="s">
        <v>3653</v>
      </c>
      <c r="H1057">
        <v>2</v>
      </c>
    </row>
    <row r="1058" spans="3:8">
      <c r="C1058" s="158" t="s">
        <v>3624</v>
      </c>
      <c r="D1058" s="158" t="s">
        <v>3624</v>
      </c>
      <c r="E1058" t="s">
        <v>1570</v>
      </c>
      <c r="F1058" t="s">
        <v>1570</v>
      </c>
      <c r="G1058" s="158" t="s">
        <v>3624</v>
      </c>
      <c r="H1058"/>
    </row>
    <row r="1059" spans="3:8">
      <c r="C1059" s="158" t="s">
        <v>2695</v>
      </c>
      <c r="D1059" s="158" t="s">
        <v>1577</v>
      </c>
      <c r="E1059" t="s">
        <v>2696</v>
      </c>
      <c r="F1059" s="158" t="str">
        <f t="shared" ref="F1059:F1077" si="38">IFERROR(C1059&amp;E1059,"")</f>
        <v>33岡山県関係職員労働組合連合</v>
      </c>
      <c r="G1059" s="158" t="s">
        <v>2697</v>
      </c>
      <c r="H1059">
        <v>1</v>
      </c>
    </row>
    <row r="1060" spans="3:8">
      <c r="C1060" s="158" t="s">
        <v>2695</v>
      </c>
      <c r="D1060" s="158" t="s">
        <v>1580</v>
      </c>
      <c r="E1060" t="s">
        <v>2698</v>
      </c>
      <c r="F1060" s="158" t="str">
        <f t="shared" si="38"/>
        <v>33岡山県企業局労働組合</v>
      </c>
      <c r="G1060" s="158" t="s">
        <v>2699</v>
      </c>
      <c r="H1060">
        <v>1</v>
      </c>
    </row>
    <row r="1061" spans="3:8">
      <c r="C1061" s="158" t="s">
        <v>2695</v>
      </c>
      <c r="D1061" s="158" t="s">
        <v>1586</v>
      </c>
      <c r="E1061" t="s">
        <v>2700</v>
      </c>
      <c r="F1061" s="158" t="str">
        <f t="shared" si="38"/>
        <v>33岡山市現業労働組合</v>
      </c>
      <c r="G1061" s="158" t="s">
        <v>2701</v>
      </c>
      <c r="H1061">
        <v>2</v>
      </c>
    </row>
    <row r="1062" spans="3:8">
      <c r="C1062" s="158" t="s">
        <v>2695</v>
      </c>
      <c r="D1062" s="158" t="s">
        <v>1592</v>
      </c>
      <c r="E1062" t="s">
        <v>2702</v>
      </c>
      <c r="F1062" s="158" t="str">
        <f t="shared" si="38"/>
        <v>33津山市職員労働組合</v>
      </c>
      <c r="G1062" s="158" t="s">
        <v>2703</v>
      </c>
      <c r="H1062">
        <v>3</v>
      </c>
    </row>
    <row r="1063" spans="3:8">
      <c r="C1063" s="158" t="s">
        <v>2695</v>
      </c>
      <c r="D1063" s="158" t="s">
        <v>1598</v>
      </c>
      <c r="E1063" t="s">
        <v>2704</v>
      </c>
      <c r="F1063" s="158" t="str">
        <f t="shared" si="38"/>
        <v>33総社市職員組合</v>
      </c>
      <c r="G1063" s="158" t="s">
        <v>2705</v>
      </c>
      <c r="H1063">
        <v>3</v>
      </c>
    </row>
    <row r="1064" spans="3:8">
      <c r="C1064" s="158" t="s">
        <v>2695</v>
      </c>
      <c r="D1064" s="158" t="s">
        <v>1655</v>
      </c>
      <c r="E1064" t="s">
        <v>2706</v>
      </c>
      <c r="F1064" s="158" t="str">
        <f t="shared" si="38"/>
        <v>33真庭市職員労働組合</v>
      </c>
      <c r="G1064" s="158" t="s">
        <v>2707</v>
      </c>
      <c r="H1064">
        <v>3</v>
      </c>
    </row>
    <row r="1065" spans="3:8">
      <c r="C1065" s="158" t="s">
        <v>2695</v>
      </c>
      <c r="D1065" s="158" t="s">
        <v>1702</v>
      </c>
      <c r="E1065" t="s">
        <v>2708</v>
      </c>
      <c r="F1065" s="158" t="str">
        <f t="shared" si="38"/>
        <v>33自治労美咲町職員労働組合</v>
      </c>
      <c r="G1065" s="158" t="s">
        <v>3654</v>
      </c>
      <c r="H1065">
        <v>4</v>
      </c>
    </row>
    <row r="1066" spans="3:8">
      <c r="C1066" s="158" t="s">
        <v>2695</v>
      </c>
      <c r="D1066" s="158" t="s">
        <v>1720</v>
      </c>
      <c r="E1066" t="s">
        <v>2727</v>
      </c>
      <c r="F1066" s="158" t="str">
        <f t="shared" si="38"/>
        <v>33自治労新見市職員組合</v>
      </c>
      <c r="G1066" s="158" t="s">
        <v>3655</v>
      </c>
      <c r="H1066">
        <v>3</v>
      </c>
    </row>
    <row r="1067" spans="3:8">
      <c r="C1067" s="158" t="s">
        <v>2695</v>
      </c>
      <c r="D1067" s="158" t="s">
        <v>1723</v>
      </c>
      <c r="E1067" t="s">
        <v>2709</v>
      </c>
      <c r="F1067" s="158" t="str">
        <f t="shared" si="38"/>
        <v>33早島町職員組合</v>
      </c>
      <c r="G1067" s="158" t="s">
        <v>2710</v>
      </c>
      <c r="H1067">
        <v>4</v>
      </c>
    </row>
    <row r="1068" spans="3:8">
      <c r="C1068" s="158" t="s">
        <v>2695</v>
      </c>
      <c r="D1068" s="158" t="s">
        <v>1091</v>
      </c>
      <c r="E1068" t="s">
        <v>2711</v>
      </c>
      <c r="F1068" s="158" t="str">
        <f t="shared" si="38"/>
        <v>33自治労倉敷市職員組合</v>
      </c>
      <c r="G1068" s="158" t="s">
        <v>2712</v>
      </c>
      <c r="H1068">
        <v>3</v>
      </c>
    </row>
    <row r="1069" spans="3:8">
      <c r="C1069" s="158" t="s">
        <v>2695</v>
      </c>
      <c r="D1069" s="158" t="s">
        <v>147</v>
      </c>
      <c r="E1069" t="s">
        <v>2713</v>
      </c>
      <c r="F1069" s="158" t="str">
        <f t="shared" si="38"/>
        <v>33自治労鏡野町職員組合</v>
      </c>
      <c r="G1069" s="158" t="s">
        <v>2714</v>
      </c>
      <c r="H1069">
        <v>4</v>
      </c>
    </row>
    <row r="1070" spans="3:8">
      <c r="C1070" s="158" t="s">
        <v>2695</v>
      </c>
      <c r="D1070" s="158" t="s">
        <v>1761</v>
      </c>
      <c r="E1070" t="s">
        <v>2715</v>
      </c>
      <c r="F1070" s="158" t="str">
        <f t="shared" si="38"/>
        <v>33浅口市職員組合</v>
      </c>
      <c r="G1070" s="158" t="s">
        <v>2716</v>
      </c>
      <c r="H1070">
        <v>3</v>
      </c>
    </row>
    <row r="1071" spans="3:8">
      <c r="C1071" s="158" t="s">
        <v>2695</v>
      </c>
      <c r="D1071" s="158" t="s">
        <v>2545</v>
      </c>
      <c r="E1071" t="s">
        <v>2717</v>
      </c>
      <c r="F1071" s="158" t="str">
        <f t="shared" si="38"/>
        <v>33奈義町職員組合</v>
      </c>
      <c r="G1071" s="158" t="s">
        <v>2718</v>
      </c>
      <c r="H1071">
        <v>4</v>
      </c>
    </row>
    <row r="1072" spans="3:8">
      <c r="C1072" s="158" t="s">
        <v>2695</v>
      </c>
      <c r="D1072" s="158" t="s">
        <v>1767</v>
      </c>
      <c r="E1072" t="s">
        <v>2719</v>
      </c>
      <c r="F1072" s="158" t="str">
        <f t="shared" si="38"/>
        <v>33久米南町職員組合</v>
      </c>
      <c r="G1072" s="158" t="s">
        <v>2720</v>
      </c>
      <c r="H1072">
        <v>4</v>
      </c>
    </row>
    <row r="1073" spans="3:8">
      <c r="C1073" s="158" t="s">
        <v>2695</v>
      </c>
      <c r="D1073" s="158" t="s">
        <v>1778</v>
      </c>
      <c r="E1073" t="s">
        <v>2721</v>
      </c>
      <c r="F1073" s="158" t="str">
        <f t="shared" si="38"/>
        <v>33新庄村職員組合</v>
      </c>
      <c r="G1073" s="158" t="s">
        <v>2722</v>
      </c>
      <c r="H1073">
        <v>4</v>
      </c>
    </row>
    <row r="1074" spans="3:8">
      <c r="C1074" s="158" t="s">
        <v>2695</v>
      </c>
      <c r="D1074" s="158" t="s">
        <v>2179</v>
      </c>
      <c r="E1074" t="s">
        <v>2723</v>
      </c>
      <c r="F1074" s="158" t="str">
        <f t="shared" si="38"/>
        <v>33自治労美作市職員労働組合</v>
      </c>
      <c r="G1074" s="158" t="s">
        <v>2724</v>
      </c>
      <c r="H1074">
        <v>3</v>
      </c>
    </row>
    <row r="1075" spans="3:8">
      <c r="C1075" s="158" t="s">
        <v>2695</v>
      </c>
      <c r="D1075" s="158" t="s">
        <v>1796</v>
      </c>
      <c r="E1075" t="s">
        <v>2725</v>
      </c>
      <c r="F1075" s="158" t="str">
        <f t="shared" si="38"/>
        <v>33岡山県学校事務職員労働組合</v>
      </c>
      <c r="G1075" s="158" t="s">
        <v>2726</v>
      </c>
      <c r="H1075">
        <v>1</v>
      </c>
    </row>
    <row r="1076" spans="3:8">
      <c r="C1076" s="158" t="s">
        <v>2695</v>
      </c>
      <c r="D1076" s="158" t="s">
        <v>1813</v>
      </c>
      <c r="E1076" t="s">
        <v>2728</v>
      </c>
      <c r="F1076" s="158" t="str">
        <f t="shared" si="38"/>
        <v>33西粟倉村職員組合</v>
      </c>
      <c r="G1076" s="158" t="s">
        <v>2729</v>
      </c>
      <c r="H1076">
        <v>4</v>
      </c>
    </row>
    <row r="1077" spans="3:8">
      <c r="C1077" s="158" t="s">
        <v>2695</v>
      </c>
      <c r="D1077" s="158" t="s">
        <v>2920</v>
      </c>
      <c r="E1077" t="s">
        <v>3590</v>
      </c>
      <c r="F1077" s="158" t="str">
        <f t="shared" si="38"/>
        <v>33井原市民病院職員労働組合</v>
      </c>
      <c r="G1077" s="158" t="s">
        <v>3656</v>
      </c>
      <c r="H1077">
        <v>3</v>
      </c>
    </row>
    <row r="1078" spans="3:8">
      <c r="C1078" s="158" t="s">
        <v>3624</v>
      </c>
      <c r="D1078" s="158" t="s">
        <v>3624</v>
      </c>
      <c r="E1078" t="s">
        <v>1570</v>
      </c>
      <c r="F1078" t="s">
        <v>1570</v>
      </c>
      <c r="G1078" s="158" t="s">
        <v>3624</v>
      </c>
      <c r="H1078"/>
    </row>
    <row r="1079" spans="3:8">
      <c r="C1079" s="158" t="s">
        <v>2730</v>
      </c>
      <c r="D1079" s="158" t="s">
        <v>1577</v>
      </c>
      <c r="E1079" t="s">
        <v>2731</v>
      </c>
      <c r="F1079" s="158" t="str">
        <f t="shared" ref="F1079:F1101" si="39">IFERROR(C1079&amp;E1079,"")</f>
        <v>34自治労広島県職員労働組合</v>
      </c>
      <c r="G1079" s="158" t="s">
        <v>2732</v>
      </c>
      <c r="H1079">
        <v>1</v>
      </c>
    </row>
    <row r="1080" spans="3:8">
      <c r="C1080" s="158" t="s">
        <v>2730</v>
      </c>
      <c r="D1080" s="158" t="s">
        <v>1580</v>
      </c>
      <c r="E1080" t="s">
        <v>2733</v>
      </c>
      <c r="F1080" s="158" t="str">
        <f t="shared" si="39"/>
        <v>34自治労広島市労働組合</v>
      </c>
      <c r="G1080" s="158" t="s">
        <v>2734</v>
      </c>
      <c r="H1080">
        <v>2</v>
      </c>
    </row>
    <row r="1081" spans="3:8">
      <c r="C1081" s="158" t="s">
        <v>2730</v>
      </c>
      <c r="D1081" s="158" t="s">
        <v>1583</v>
      </c>
      <c r="E1081" t="s">
        <v>2735</v>
      </c>
      <c r="F1081" s="158" t="str">
        <f t="shared" si="39"/>
        <v>34呉市職員労働組合</v>
      </c>
      <c r="G1081" s="158" t="s">
        <v>2736</v>
      </c>
      <c r="H1081">
        <v>3</v>
      </c>
    </row>
    <row r="1082" spans="3:8">
      <c r="C1082" s="158" t="s">
        <v>2730</v>
      </c>
      <c r="D1082" s="158" t="s">
        <v>1586</v>
      </c>
      <c r="E1082" t="s">
        <v>2737</v>
      </c>
      <c r="F1082" s="158" t="str">
        <f t="shared" si="39"/>
        <v>34三原市職員労働組合</v>
      </c>
      <c r="G1082" s="158" t="s">
        <v>2738</v>
      </c>
      <c r="H1082">
        <v>3</v>
      </c>
    </row>
    <row r="1083" spans="3:8">
      <c r="C1083" s="158" t="s">
        <v>2730</v>
      </c>
      <c r="D1083" s="158" t="s">
        <v>1589</v>
      </c>
      <c r="E1083" t="s">
        <v>2739</v>
      </c>
      <c r="F1083" s="158" t="str">
        <f t="shared" si="39"/>
        <v>34尾道市職員労働組合</v>
      </c>
      <c r="G1083" s="158" t="s">
        <v>2740</v>
      </c>
      <c r="H1083">
        <v>3</v>
      </c>
    </row>
    <row r="1084" spans="3:8">
      <c r="C1084" s="158" t="s">
        <v>2730</v>
      </c>
      <c r="D1084" s="158" t="s">
        <v>1592</v>
      </c>
      <c r="E1084" t="s">
        <v>3591</v>
      </c>
      <c r="F1084" s="158" t="str">
        <f t="shared" si="39"/>
        <v>34自治労福山市職員労働組合連合会</v>
      </c>
      <c r="G1084" s="158" t="s">
        <v>2741</v>
      </c>
      <c r="H1084">
        <v>3</v>
      </c>
    </row>
    <row r="1085" spans="3:8">
      <c r="C1085" s="158" t="s">
        <v>2730</v>
      </c>
      <c r="D1085" s="158" t="s">
        <v>1595</v>
      </c>
      <c r="E1085" t="s">
        <v>2742</v>
      </c>
      <c r="F1085" s="158" t="str">
        <f t="shared" si="39"/>
        <v>34大竹市職員労働組合</v>
      </c>
      <c r="G1085" s="158" t="s">
        <v>2743</v>
      </c>
      <c r="H1085">
        <v>3</v>
      </c>
    </row>
    <row r="1086" spans="3:8">
      <c r="C1086" s="158" t="s">
        <v>2730</v>
      </c>
      <c r="D1086" s="158" t="s">
        <v>1598</v>
      </c>
      <c r="E1086" t="s">
        <v>2744</v>
      </c>
      <c r="F1086" s="158" t="str">
        <f t="shared" si="39"/>
        <v>34竹原市職員労働組合</v>
      </c>
      <c r="G1086" s="158" t="s">
        <v>2745</v>
      </c>
      <c r="H1086">
        <v>3</v>
      </c>
    </row>
    <row r="1087" spans="3:8">
      <c r="C1087" s="158" t="s">
        <v>2730</v>
      </c>
      <c r="D1087" s="158" t="s">
        <v>1607</v>
      </c>
      <c r="E1087" t="s">
        <v>1400</v>
      </c>
      <c r="F1087" s="158" t="str">
        <f t="shared" si="39"/>
        <v>34府中市職員労働組合</v>
      </c>
      <c r="G1087" s="158" t="s">
        <v>2746</v>
      </c>
      <c r="H1087">
        <v>3</v>
      </c>
    </row>
    <row r="1088" spans="3:8">
      <c r="C1088" s="158" t="s">
        <v>2730</v>
      </c>
      <c r="D1088" s="158" t="s">
        <v>1610</v>
      </c>
      <c r="E1088" t="s">
        <v>2747</v>
      </c>
      <c r="F1088" s="158" t="str">
        <f t="shared" si="39"/>
        <v>34三次市職員労働組合</v>
      </c>
      <c r="G1088" s="158" t="s">
        <v>2748</v>
      </c>
      <c r="H1088">
        <v>3</v>
      </c>
    </row>
    <row r="1089" spans="3:8">
      <c r="C1089" s="158" t="s">
        <v>2730</v>
      </c>
      <c r="D1089" s="158" t="s">
        <v>1613</v>
      </c>
      <c r="E1089" t="s">
        <v>2749</v>
      </c>
      <c r="F1089" s="158" t="str">
        <f t="shared" si="39"/>
        <v>34自治労庄原市職員労働組合</v>
      </c>
      <c r="G1089" s="158" t="s">
        <v>2750</v>
      </c>
      <c r="H1089">
        <v>3</v>
      </c>
    </row>
    <row r="1090" spans="3:8">
      <c r="C1090" s="158" t="s">
        <v>2730</v>
      </c>
      <c r="D1090" s="158" t="s">
        <v>1641</v>
      </c>
      <c r="E1090" t="s">
        <v>2751</v>
      </c>
      <c r="F1090" s="158" t="str">
        <f t="shared" si="39"/>
        <v>34世羅町職員労働組合</v>
      </c>
      <c r="G1090" s="158" t="s">
        <v>2752</v>
      </c>
      <c r="H1090">
        <v>4</v>
      </c>
    </row>
    <row r="1091" spans="3:8">
      <c r="C1091" s="158" t="s">
        <v>2730</v>
      </c>
      <c r="D1091" s="158" t="s">
        <v>1643</v>
      </c>
      <c r="E1091" t="s">
        <v>2753</v>
      </c>
      <c r="F1091" s="158" t="str">
        <f t="shared" si="39"/>
        <v>34安芸高田市職員労働組合</v>
      </c>
      <c r="G1091" s="158" t="s">
        <v>2754</v>
      </c>
      <c r="H1091">
        <v>3</v>
      </c>
    </row>
    <row r="1092" spans="3:8">
      <c r="C1092" s="158" t="s">
        <v>2730</v>
      </c>
      <c r="D1092" s="158" t="s">
        <v>1664</v>
      </c>
      <c r="E1092" t="s">
        <v>2755</v>
      </c>
      <c r="F1092" s="158" t="str">
        <f t="shared" si="39"/>
        <v>34大崎上島町職員労働組合</v>
      </c>
      <c r="G1092" s="158" t="s">
        <v>2756</v>
      </c>
      <c r="H1092">
        <v>4</v>
      </c>
    </row>
    <row r="1093" spans="3:8">
      <c r="C1093" s="158" t="s">
        <v>2730</v>
      </c>
      <c r="D1093" s="158" t="s">
        <v>1670</v>
      </c>
      <c r="E1093" t="s">
        <v>2757</v>
      </c>
      <c r="F1093" s="158" t="str">
        <f t="shared" si="39"/>
        <v>34自治労はつかいちユニオン</v>
      </c>
      <c r="G1093" s="158" t="s">
        <v>2758</v>
      </c>
      <c r="H1093">
        <v>3</v>
      </c>
    </row>
    <row r="1094" spans="3:8">
      <c r="C1094" s="158" t="s">
        <v>2730</v>
      </c>
      <c r="D1094" s="158" t="s">
        <v>1678</v>
      </c>
      <c r="E1094" t="s">
        <v>3592</v>
      </c>
      <c r="F1094" s="158" t="str">
        <f t="shared" si="39"/>
        <v>34神石高原町職労</v>
      </c>
      <c r="G1094" s="158" t="s">
        <v>2759</v>
      </c>
      <c r="H1094">
        <v>4</v>
      </c>
    </row>
    <row r="1095" spans="3:8">
      <c r="C1095" s="158" t="s">
        <v>2730</v>
      </c>
      <c r="D1095" s="158" t="s">
        <v>1729</v>
      </c>
      <c r="E1095" t="s">
        <v>2760</v>
      </c>
      <c r="F1095" s="158" t="str">
        <f t="shared" si="39"/>
        <v>34北広島町職員労働組合</v>
      </c>
      <c r="G1095" s="158" t="s">
        <v>2761</v>
      </c>
      <c r="H1095">
        <v>4</v>
      </c>
    </row>
    <row r="1096" spans="3:8">
      <c r="C1096" s="158" t="s">
        <v>2730</v>
      </c>
      <c r="D1096" s="158" t="s">
        <v>1091</v>
      </c>
      <c r="E1096" t="s">
        <v>2762</v>
      </c>
      <c r="F1096" s="158" t="str">
        <f t="shared" si="39"/>
        <v>34安芸太田町職員労働組合</v>
      </c>
      <c r="G1096" s="158" t="s">
        <v>2763</v>
      </c>
      <c r="H1096">
        <v>4</v>
      </c>
    </row>
    <row r="1097" spans="3:8">
      <c r="C1097" s="158" t="s">
        <v>2730</v>
      </c>
      <c r="D1097" s="158" t="s">
        <v>1750</v>
      </c>
      <c r="E1097" t="s">
        <v>2764</v>
      </c>
      <c r="F1097" s="158" t="str">
        <f t="shared" si="39"/>
        <v>34府中町職員労働組合</v>
      </c>
      <c r="G1097" s="158" t="s">
        <v>2765</v>
      </c>
      <c r="H1097">
        <v>4</v>
      </c>
    </row>
    <row r="1098" spans="3:8">
      <c r="C1098" s="158" t="s">
        <v>2730</v>
      </c>
      <c r="D1098" s="158" t="s">
        <v>584</v>
      </c>
      <c r="E1098" t="s">
        <v>2766</v>
      </c>
      <c r="F1098" s="158" t="str">
        <f t="shared" si="39"/>
        <v>34自治労江田島市職員労働組合</v>
      </c>
      <c r="G1098" s="158" t="s">
        <v>2767</v>
      </c>
      <c r="H1098">
        <v>3</v>
      </c>
    </row>
    <row r="1099" spans="3:8">
      <c r="C1099" s="158" t="s">
        <v>2730</v>
      </c>
      <c r="D1099" s="158" t="s">
        <v>587</v>
      </c>
      <c r="E1099" t="s">
        <v>2768</v>
      </c>
      <c r="F1099" s="158" t="str">
        <f t="shared" si="39"/>
        <v>34東広島市職員労働組合</v>
      </c>
      <c r="G1099" s="158" t="s">
        <v>2769</v>
      </c>
      <c r="H1099">
        <v>3</v>
      </c>
    </row>
    <row r="1100" spans="3:8">
      <c r="C1100" s="158" t="s">
        <v>2730</v>
      </c>
      <c r="D1100" s="158" t="s">
        <v>2944</v>
      </c>
      <c r="E1100" t="s">
        <v>2770</v>
      </c>
      <c r="F1100" s="158" t="str">
        <f t="shared" si="39"/>
        <v>34熊野町職員労働組合</v>
      </c>
      <c r="G1100" s="158" t="s">
        <v>2771</v>
      </c>
      <c r="H1100">
        <v>4</v>
      </c>
    </row>
    <row r="1101" spans="3:8">
      <c r="C1101" s="158" t="s">
        <v>2730</v>
      </c>
      <c r="D1101" s="158" t="s">
        <v>2962</v>
      </c>
      <c r="E1101" t="s">
        <v>2772</v>
      </c>
      <c r="F1101" s="158" t="str">
        <f t="shared" si="39"/>
        <v>34自治労安芸太田町病院職員労働組合</v>
      </c>
      <c r="G1101" s="158" t="s">
        <v>2773</v>
      </c>
      <c r="H1101">
        <v>4</v>
      </c>
    </row>
    <row r="1102" spans="3:8">
      <c r="C1102" s="158" t="s">
        <v>3624</v>
      </c>
      <c r="D1102" s="158" t="s">
        <v>3624</v>
      </c>
      <c r="E1102" t="s">
        <v>1570</v>
      </c>
      <c r="F1102" t="s">
        <v>1570</v>
      </c>
      <c r="G1102" s="158" t="s">
        <v>3624</v>
      </c>
      <c r="H1102"/>
    </row>
    <row r="1103" spans="3:8">
      <c r="C1103" s="158" t="s">
        <v>2774</v>
      </c>
      <c r="D1103" s="158" t="s">
        <v>1577</v>
      </c>
      <c r="E1103" t="s">
        <v>2775</v>
      </c>
      <c r="F1103" s="158" t="str">
        <f t="shared" ref="F1103:F1124" si="40">IFERROR(C1103&amp;E1103,"")</f>
        <v>35鳥取県職員連合労働組合</v>
      </c>
      <c r="G1103" s="158" t="s">
        <v>2776</v>
      </c>
      <c r="H1103">
        <v>1</v>
      </c>
    </row>
    <row r="1104" spans="3:8">
      <c r="C1104" s="158" t="s">
        <v>2774</v>
      </c>
      <c r="D1104" s="158" t="s">
        <v>1583</v>
      </c>
      <c r="E1104" t="s">
        <v>2777</v>
      </c>
      <c r="F1104" s="158" t="str">
        <f t="shared" si="40"/>
        <v>35鳥取市役所職員労働組合</v>
      </c>
      <c r="G1104" s="158" t="s">
        <v>2778</v>
      </c>
      <c r="H1104">
        <v>2</v>
      </c>
    </row>
    <row r="1105" spans="3:8">
      <c r="C1105" s="158" t="s">
        <v>2774</v>
      </c>
      <c r="D1105" s="158" t="s">
        <v>1589</v>
      </c>
      <c r="E1105" t="s">
        <v>2779</v>
      </c>
      <c r="F1105" s="158" t="str">
        <f t="shared" si="40"/>
        <v>35米子市職員労働組合</v>
      </c>
      <c r="G1105" s="158" t="s">
        <v>2780</v>
      </c>
      <c r="H1105">
        <v>3</v>
      </c>
    </row>
    <row r="1106" spans="3:8">
      <c r="C1106" s="158" t="s">
        <v>2774</v>
      </c>
      <c r="D1106" s="158" t="s">
        <v>1592</v>
      </c>
      <c r="E1106" t="s">
        <v>2781</v>
      </c>
      <c r="F1106" s="158" t="str">
        <f t="shared" si="40"/>
        <v>35倉吉市職員労働組合</v>
      </c>
      <c r="G1106" s="158" t="s">
        <v>2782</v>
      </c>
      <c r="H1106">
        <v>3</v>
      </c>
    </row>
    <row r="1107" spans="3:8">
      <c r="C1107" s="158" t="s">
        <v>2774</v>
      </c>
      <c r="D1107" s="158" t="s">
        <v>1595</v>
      </c>
      <c r="E1107" t="s">
        <v>2783</v>
      </c>
      <c r="F1107" s="158" t="str">
        <f t="shared" si="40"/>
        <v>35岩美町労働組合連合会</v>
      </c>
      <c r="G1107" s="158" t="s">
        <v>2784</v>
      </c>
      <c r="H1107">
        <v>4</v>
      </c>
    </row>
    <row r="1108" spans="3:8">
      <c r="C1108" s="158" t="s">
        <v>2774</v>
      </c>
      <c r="D1108" s="158" t="s">
        <v>1604</v>
      </c>
      <c r="E1108" t="s">
        <v>2785</v>
      </c>
      <c r="F1108" s="158" t="str">
        <f t="shared" si="40"/>
        <v>35三朝町職員労働組合</v>
      </c>
      <c r="G1108" s="158" t="s">
        <v>2786</v>
      </c>
      <c r="H1108">
        <v>4</v>
      </c>
    </row>
    <row r="1109" spans="3:8">
      <c r="C1109" s="158" t="s">
        <v>2774</v>
      </c>
      <c r="D1109" s="158" t="s">
        <v>1610</v>
      </c>
      <c r="E1109" t="s">
        <v>2787</v>
      </c>
      <c r="F1109" s="158" t="str">
        <f t="shared" si="40"/>
        <v>35琴浦町職員労働組合</v>
      </c>
      <c r="G1109" s="158" t="s">
        <v>2788</v>
      </c>
      <c r="H1109">
        <v>4</v>
      </c>
    </row>
    <row r="1110" spans="3:8">
      <c r="C1110" s="158" t="s">
        <v>2774</v>
      </c>
      <c r="D1110" s="158" t="s">
        <v>1616</v>
      </c>
      <c r="E1110" t="s">
        <v>3593</v>
      </c>
      <c r="F1110" s="158" t="str">
        <f t="shared" si="40"/>
        <v>35日南町職員労働組合</v>
      </c>
      <c r="G1110" s="158" t="s">
        <v>2789</v>
      </c>
      <c r="H1110">
        <v>4</v>
      </c>
    </row>
    <row r="1111" spans="3:8">
      <c r="C1111" s="158" t="s">
        <v>2774</v>
      </c>
      <c r="D1111" s="158" t="s">
        <v>1625</v>
      </c>
      <c r="E1111" t="s">
        <v>2790</v>
      </c>
      <c r="F1111" s="158" t="str">
        <f t="shared" si="40"/>
        <v>35北栄町職員労働組合</v>
      </c>
      <c r="G1111" s="158" t="s">
        <v>2791</v>
      </c>
      <c r="H1111">
        <v>4</v>
      </c>
    </row>
    <row r="1112" spans="3:8">
      <c r="C1112" s="158" t="s">
        <v>2774</v>
      </c>
      <c r="D1112" s="158" t="s">
        <v>1632</v>
      </c>
      <c r="E1112" t="s">
        <v>2792</v>
      </c>
      <c r="F1112" s="158" t="str">
        <f t="shared" si="40"/>
        <v>35境港市職員労働組合</v>
      </c>
      <c r="G1112" s="158" t="s">
        <v>2793</v>
      </c>
      <c r="H1112">
        <v>3</v>
      </c>
    </row>
    <row r="1113" spans="3:8">
      <c r="C1113" s="158" t="s">
        <v>2774</v>
      </c>
      <c r="D1113" s="158" t="s">
        <v>1649</v>
      </c>
      <c r="E1113" t="s">
        <v>2794</v>
      </c>
      <c r="F1113" s="158" t="str">
        <f t="shared" si="40"/>
        <v>35湯梨浜町職員労働組合</v>
      </c>
      <c r="G1113" s="158" t="s">
        <v>2795</v>
      </c>
      <c r="H1113">
        <v>4</v>
      </c>
    </row>
    <row r="1114" spans="3:8">
      <c r="C1114" s="158" t="s">
        <v>2774</v>
      </c>
      <c r="D1114" s="158" t="s">
        <v>1655</v>
      </c>
      <c r="E1114" t="s">
        <v>2796</v>
      </c>
      <c r="F1114" s="158" t="str">
        <f t="shared" si="40"/>
        <v>35南部町職員労働組合</v>
      </c>
      <c r="G1114" s="158" t="s">
        <v>2797</v>
      </c>
      <c r="H1114">
        <v>4</v>
      </c>
    </row>
    <row r="1115" spans="3:8">
      <c r="C1115" s="158" t="s">
        <v>2774</v>
      </c>
      <c r="D1115" s="158" t="s">
        <v>1665</v>
      </c>
      <c r="E1115" t="s">
        <v>2798</v>
      </c>
      <c r="F1115" s="158" t="str">
        <f t="shared" si="40"/>
        <v>35大山町職員労働組合</v>
      </c>
      <c r="G1115" s="158" t="s">
        <v>2799</v>
      </c>
      <c r="H1115">
        <v>4</v>
      </c>
    </row>
    <row r="1116" spans="3:8">
      <c r="C1116" s="158" t="s">
        <v>2774</v>
      </c>
      <c r="D1116" s="158" t="s">
        <v>1672</v>
      </c>
      <c r="E1116" t="s">
        <v>2800</v>
      </c>
      <c r="F1116" s="158" t="str">
        <f t="shared" si="40"/>
        <v>35伯耆町職員労働組合</v>
      </c>
      <c r="G1116" s="158" t="s">
        <v>2801</v>
      </c>
      <c r="H1116">
        <v>4</v>
      </c>
    </row>
    <row r="1117" spans="3:8">
      <c r="C1117" s="158" t="s">
        <v>2774</v>
      </c>
      <c r="D1117" s="158" t="s">
        <v>1675</v>
      </c>
      <c r="E1117" t="s">
        <v>2802</v>
      </c>
      <c r="F1117" s="158" t="str">
        <f t="shared" si="40"/>
        <v>35日野町職員労働組合</v>
      </c>
      <c r="G1117" s="158" t="s">
        <v>2803</v>
      </c>
      <c r="H1117">
        <v>4</v>
      </c>
    </row>
    <row r="1118" spans="3:8">
      <c r="C1118" s="158" t="s">
        <v>2774</v>
      </c>
      <c r="D1118" s="158" t="s">
        <v>1690</v>
      </c>
      <c r="E1118" t="s">
        <v>2804</v>
      </c>
      <c r="F1118" s="158" t="str">
        <f t="shared" si="40"/>
        <v>35若桜町職員組合</v>
      </c>
      <c r="G1118" s="158" t="s">
        <v>2805</v>
      </c>
      <c r="H1118">
        <v>4</v>
      </c>
    </row>
    <row r="1119" spans="3:8">
      <c r="C1119" s="158" t="s">
        <v>2774</v>
      </c>
      <c r="D1119" s="158" t="s">
        <v>1693</v>
      </c>
      <c r="E1119" t="s">
        <v>2806</v>
      </c>
      <c r="F1119" s="158" t="str">
        <f t="shared" si="40"/>
        <v>35江府町職員組合</v>
      </c>
      <c r="G1119" s="158" t="s">
        <v>2807</v>
      </c>
      <c r="H1119">
        <v>4</v>
      </c>
    </row>
    <row r="1120" spans="3:8">
      <c r="C1120" s="158" t="s">
        <v>2774</v>
      </c>
      <c r="D1120" s="158" t="s">
        <v>1699</v>
      </c>
      <c r="E1120" t="s">
        <v>2808</v>
      </c>
      <c r="F1120" s="158" t="str">
        <f t="shared" si="40"/>
        <v>35八頭町職員労働組合</v>
      </c>
      <c r="G1120" s="158" t="s">
        <v>2809</v>
      </c>
      <c r="H1120">
        <v>4</v>
      </c>
    </row>
    <row r="1121" spans="3:8">
      <c r="C1121" s="158" t="s">
        <v>2774</v>
      </c>
      <c r="D1121" s="158" t="s">
        <v>1711</v>
      </c>
      <c r="E1121" t="s">
        <v>2810</v>
      </c>
      <c r="F1121" s="158" t="str">
        <f t="shared" si="40"/>
        <v>35智頭町職員労働組合</v>
      </c>
      <c r="G1121" s="158" t="s">
        <v>2811</v>
      </c>
      <c r="H1121">
        <v>4</v>
      </c>
    </row>
    <row r="1122" spans="3:8">
      <c r="C1122" s="158" t="s">
        <v>2774</v>
      </c>
      <c r="D1122" s="158" t="s">
        <v>1714</v>
      </c>
      <c r="E1122" t="s">
        <v>2812</v>
      </c>
      <c r="F1122" s="158" t="str">
        <f t="shared" si="40"/>
        <v>35智頭病院職員労働組合</v>
      </c>
      <c r="G1122" s="158" t="s">
        <v>2813</v>
      </c>
      <c r="H1122">
        <v>4</v>
      </c>
    </row>
    <row r="1123" spans="3:8">
      <c r="C1123" s="158" t="s">
        <v>2774</v>
      </c>
      <c r="D1123" s="158" t="s">
        <v>1717</v>
      </c>
      <c r="E1123" t="s">
        <v>2814</v>
      </c>
      <c r="F1123" s="158" t="str">
        <f t="shared" si="40"/>
        <v>35日吉津村職員労働組合</v>
      </c>
      <c r="G1123" s="158" t="s">
        <v>2815</v>
      </c>
      <c r="H1123">
        <v>4</v>
      </c>
    </row>
    <row r="1124" spans="3:8">
      <c r="C1124" s="158" t="s">
        <v>2774</v>
      </c>
      <c r="D1124" s="158" t="s">
        <v>1816</v>
      </c>
      <c r="E1124" t="s">
        <v>3594</v>
      </c>
      <c r="F1124" s="158" t="str">
        <f t="shared" si="40"/>
        <v>35鳥取市立病院労働組合</v>
      </c>
      <c r="G1124" s="158" t="s">
        <v>3657</v>
      </c>
      <c r="H1124">
        <v>2</v>
      </c>
    </row>
    <row r="1125" spans="3:8">
      <c r="C1125" s="158" t="s">
        <v>3624</v>
      </c>
      <c r="D1125" s="158" t="s">
        <v>3624</v>
      </c>
      <c r="E1125" t="s">
        <v>1570</v>
      </c>
      <c r="F1125" t="s">
        <v>1570</v>
      </c>
      <c r="G1125" s="158" t="s">
        <v>3624</v>
      </c>
      <c r="H1125"/>
    </row>
    <row r="1126" spans="3:8">
      <c r="C1126" s="158" t="s">
        <v>2816</v>
      </c>
      <c r="D1126" s="158" t="s">
        <v>1577</v>
      </c>
      <c r="E1126" t="s">
        <v>2817</v>
      </c>
      <c r="F1126" s="158" t="str">
        <f t="shared" ref="F1126:F1146" si="41">IFERROR(C1126&amp;E1126,"")</f>
        <v>36島根県職員連合労働組合</v>
      </c>
      <c r="G1126" s="158" t="s">
        <v>2818</v>
      </c>
      <c r="H1126">
        <v>1</v>
      </c>
    </row>
    <row r="1127" spans="3:8">
      <c r="C1127" s="158" t="s">
        <v>2816</v>
      </c>
      <c r="D1127" s="158" t="s">
        <v>1580</v>
      </c>
      <c r="E1127" t="s">
        <v>2819</v>
      </c>
      <c r="F1127" s="158" t="str">
        <f t="shared" si="41"/>
        <v>36松江市職員ユニオン</v>
      </c>
      <c r="G1127" s="158" t="s">
        <v>2820</v>
      </c>
      <c r="H1127">
        <v>2</v>
      </c>
    </row>
    <row r="1128" spans="3:8">
      <c r="C1128" s="158" t="s">
        <v>2816</v>
      </c>
      <c r="D1128" s="158" t="s">
        <v>1583</v>
      </c>
      <c r="E1128" t="s">
        <v>3595</v>
      </c>
      <c r="F1128" s="158" t="str">
        <f t="shared" si="41"/>
        <v>36出雲市職員連合労働組合</v>
      </c>
      <c r="G1128" s="158" t="s">
        <v>2821</v>
      </c>
      <c r="H1128">
        <v>3</v>
      </c>
    </row>
    <row r="1129" spans="3:8">
      <c r="C1129" s="158" t="s">
        <v>2816</v>
      </c>
      <c r="D1129" s="158" t="s">
        <v>1586</v>
      </c>
      <c r="E1129" t="s">
        <v>2822</v>
      </c>
      <c r="F1129" s="158" t="str">
        <f t="shared" si="41"/>
        <v>36浜田市職員労働組合</v>
      </c>
      <c r="G1129" s="158" t="s">
        <v>2823</v>
      </c>
      <c r="H1129">
        <v>3</v>
      </c>
    </row>
    <row r="1130" spans="3:8">
      <c r="C1130" s="158" t="s">
        <v>2816</v>
      </c>
      <c r="D1130" s="158" t="s">
        <v>1589</v>
      </c>
      <c r="E1130" t="s">
        <v>2824</v>
      </c>
      <c r="F1130" s="158" t="str">
        <f t="shared" si="41"/>
        <v>36益田市職員労働組合</v>
      </c>
      <c r="G1130" s="158" t="s">
        <v>2825</v>
      </c>
      <c r="H1130">
        <v>3</v>
      </c>
    </row>
    <row r="1131" spans="3:8">
      <c r="C1131" s="158" t="s">
        <v>2816</v>
      </c>
      <c r="D1131" s="158" t="s">
        <v>1595</v>
      </c>
      <c r="E1131" t="s">
        <v>2826</v>
      </c>
      <c r="F1131" s="158" t="str">
        <f t="shared" si="41"/>
        <v>36安来市職員労働組合</v>
      </c>
      <c r="G1131" s="158" t="s">
        <v>2827</v>
      </c>
      <c r="H1131">
        <v>3</v>
      </c>
    </row>
    <row r="1132" spans="3:8">
      <c r="C1132" s="158" t="s">
        <v>2816</v>
      </c>
      <c r="D1132" s="158" t="s">
        <v>1598</v>
      </c>
      <c r="E1132" t="s">
        <v>3596</v>
      </c>
      <c r="F1132" s="158" t="str">
        <f t="shared" si="41"/>
        <v>36大田市職員連合労働組合</v>
      </c>
      <c r="G1132" s="158" t="s">
        <v>2828</v>
      </c>
      <c r="H1132">
        <v>3</v>
      </c>
    </row>
    <row r="1133" spans="3:8">
      <c r="C1133" s="158" t="s">
        <v>2816</v>
      </c>
      <c r="D1133" s="158" t="s">
        <v>1601</v>
      </c>
      <c r="E1133" t="s">
        <v>2829</v>
      </c>
      <c r="F1133" s="158" t="str">
        <f t="shared" si="41"/>
        <v>36江津市職員労働組合</v>
      </c>
      <c r="G1133" s="158" t="s">
        <v>2830</v>
      </c>
      <c r="H1133">
        <v>3</v>
      </c>
    </row>
    <row r="1134" spans="3:8">
      <c r="C1134" s="158" t="s">
        <v>2816</v>
      </c>
      <c r="D1134" s="158" t="s">
        <v>1619</v>
      </c>
      <c r="E1134" t="s">
        <v>2831</v>
      </c>
      <c r="F1134" s="158" t="str">
        <f t="shared" si="41"/>
        <v>36津和野町職員組合</v>
      </c>
      <c r="G1134" s="158" t="s">
        <v>2832</v>
      </c>
      <c r="H1134">
        <v>4</v>
      </c>
    </row>
    <row r="1135" spans="3:8">
      <c r="C1135" s="158" t="s">
        <v>2816</v>
      </c>
      <c r="D1135" s="158" t="s">
        <v>1625</v>
      </c>
      <c r="E1135" t="s">
        <v>2833</v>
      </c>
      <c r="F1135" s="158" t="str">
        <f t="shared" si="41"/>
        <v>36吉賀町職員労働組合</v>
      </c>
      <c r="G1135" s="158" t="s">
        <v>2834</v>
      </c>
      <c r="H1135">
        <v>4</v>
      </c>
    </row>
    <row r="1136" spans="3:8">
      <c r="C1136" s="158" t="s">
        <v>2816</v>
      </c>
      <c r="D1136" s="158" t="s">
        <v>1628</v>
      </c>
      <c r="E1136" t="s">
        <v>2835</v>
      </c>
      <c r="F1136" s="158" t="str">
        <f t="shared" si="41"/>
        <v>36川本町職員組合</v>
      </c>
      <c r="G1136" s="158" t="s">
        <v>2836</v>
      </c>
      <c r="H1136">
        <v>4</v>
      </c>
    </row>
    <row r="1137" spans="3:8">
      <c r="C1137" s="158" t="s">
        <v>2816</v>
      </c>
      <c r="D1137" s="158" t="s">
        <v>1632</v>
      </c>
      <c r="E1137" t="s">
        <v>2837</v>
      </c>
      <c r="F1137" s="158" t="str">
        <f t="shared" si="41"/>
        <v>36美郷町職員組合</v>
      </c>
      <c r="G1137" s="158" t="s">
        <v>2838</v>
      </c>
      <c r="H1137">
        <v>4</v>
      </c>
    </row>
    <row r="1138" spans="3:8">
      <c r="C1138" s="158" t="s">
        <v>2816</v>
      </c>
      <c r="D1138" s="158" t="s">
        <v>1638</v>
      </c>
      <c r="E1138" t="s">
        <v>3597</v>
      </c>
      <c r="F1138" s="158" t="str">
        <f t="shared" si="41"/>
        <v>36邑南町職員連合労働組合</v>
      </c>
      <c r="G1138" s="158" t="s">
        <v>2839</v>
      </c>
      <c r="H1138">
        <v>4</v>
      </c>
    </row>
    <row r="1139" spans="3:8">
      <c r="C1139" s="158" t="s">
        <v>2816</v>
      </c>
      <c r="D1139" s="158" t="s">
        <v>1649</v>
      </c>
      <c r="E1139" t="s">
        <v>2840</v>
      </c>
      <c r="F1139" s="158" t="str">
        <f t="shared" si="41"/>
        <v>36海士町職員組合</v>
      </c>
      <c r="G1139" s="158" t="s">
        <v>2841</v>
      </c>
      <c r="H1139">
        <v>4</v>
      </c>
    </row>
    <row r="1140" spans="3:8">
      <c r="C1140" s="158" t="s">
        <v>2816</v>
      </c>
      <c r="D1140" s="158" t="s">
        <v>1664</v>
      </c>
      <c r="E1140" t="s">
        <v>2842</v>
      </c>
      <c r="F1140" s="158" t="str">
        <f t="shared" si="41"/>
        <v>36隠岐の島町職員組合</v>
      </c>
      <c r="G1140" s="158" t="s">
        <v>2843</v>
      </c>
      <c r="H1140">
        <v>4</v>
      </c>
    </row>
    <row r="1141" spans="3:8">
      <c r="C1141" s="158" t="s">
        <v>2816</v>
      </c>
      <c r="D1141" s="158" t="s">
        <v>1665</v>
      </c>
      <c r="E1141" t="s">
        <v>2844</v>
      </c>
      <c r="F1141" s="158" t="str">
        <f t="shared" si="41"/>
        <v>36雲南市職員労働組合</v>
      </c>
      <c r="G1141" s="158" t="s">
        <v>2845</v>
      </c>
      <c r="H1141">
        <v>3</v>
      </c>
    </row>
    <row r="1142" spans="3:8">
      <c r="C1142" s="158" t="s">
        <v>2816</v>
      </c>
      <c r="D1142" s="158" t="s">
        <v>1684</v>
      </c>
      <c r="E1142" t="s">
        <v>2846</v>
      </c>
      <c r="F1142" s="158" t="str">
        <f t="shared" si="41"/>
        <v>36飯南町職員組合</v>
      </c>
      <c r="G1142" s="158" t="s">
        <v>2847</v>
      </c>
      <c r="H1142">
        <v>4</v>
      </c>
    </row>
    <row r="1143" spans="3:8">
      <c r="C1143" s="158" t="s">
        <v>2816</v>
      </c>
      <c r="D1143" s="158" t="s">
        <v>1696</v>
      </c>
      <c r="E1143" t="s">
        <v>2848</v>
      </c>
      <c r="F1143" s="158" t="str">
        <f t="shared" si="41"/>
        <v>36奥出雲町職員組合</v>
      </c>
      <c r="G1143" s="158" t="s">
        <v>2849</v>
      </c>
      <c r="H1143">
        <v>4</v>
      </c>
    </row>
    <row r="1144" spans="3:8">
      <c r="C1144" s="158" t="s">
        <v>2816</v>
      </c>
      <c r="D1144" s="158" t="s">
        <v>1705</v>
      </c>
      <c r="E1144" t="s">
        <v>3598</v>
      </c>
      <c r="F1144" s="158" t="str">
        <f t="shared" si="41"/>
        <v>36雲南市立病院職員労働組合</v>
      </c>
      <c r="G1144" s="158" t="s">
        <v>3658</v>
      </c>
      <c r="H1144">
        <v>3</v>
      </c>
    </row>
    <row r="1145" spans="3:8">
      <c r="C1145" s="158" t="s">
        <v>2816</v>
      </c>
      <c r="D1145" s="158" t="s">
        <v>1729</v>
      </c>
      <c r="E1145" t="s">
        <v>2850</v>
      </c>
      <c r="F1145" s="158" t="str">
        <f t="shared" si="41"/>
        <v>36西ノ島町職員組合</v>
      </c>
      <c r="G1145" s="158" t="s">
        <v>2851</v>
      </c>
      <c r="H1145">
        <v>4</v>
      </c>
    </row>
    <row r="1146" spans="3:8">
      <c r="C1146" s="158" t="s">
        <v>2816</v>
      </c>
      <c r="D1146" s="158" t="s">
        <v>2545</v>
      </c>
      <c r="E1146" t="s">
        <v>2852</v>
      </c>
      <c r="F1146" s="158" t="str">
        <f t="shared" si="41"/>
        <v>36知夫村職員組合</v>
      </c>
      <c r="G1146" s="158" t="s">
        <v>2853</v>
      </c>
      <c r="H1146">
        <v>4</v>
      </c>
    </row>
    <row r="1147" spans="3:8">
      <c r="C1147" s="158" t="s">
        <v>3624</v>
      </c>
      <c r="D1147" s="158" t="s">
        <v>3624</v>
      </c>
      <c r="E1147" t="s">
        <v>1570</v>
      </c>
      <c r="F1147" t="s">
        <v>1570</v>
      </c>
      <c r="G1147" s="158" t="s">
        <v>3624</v>
      </c>
      <c r="H1147"/>
    </row>
    <row r="1148" spans="3:8">
      <c r="C1148" s="158" t="s">
        <v>2854</v>
      </c>
      <c r="D1148" s="158" t="s">
        <v>1577</v>
      </c>
      <c r="E1148" t="s">
        <v>2855</v>
      </c>
      <c r="F1148" s="158" t="str">
        <f t="shared" ref="F1148:F1169" si="42">IFERROR(C1148&amp;E1148,"")</f>
        <v>37山口県職員労働組合</v>
      </c>
      <c r="G1148" s="158" t="s">
        <v>2856</v>
      </c>
      <c r="H1148">
        <v>1</v>
      </c>
    </row>
    <row r="1149" spans="3:8">
      <c r="C1149" s="158" t="s">
        <v>2854</v>
      </c>
      <c r="D1149" s="158" t="s">
        <v>1580</v>
      </c>
      <c r="E1149" t="s">
        <v>2857</v>
      </c>
      <c r="F1149" s="158" t="str">
        <f t="shared" si="42"/>
        <v>37山口市職員労働組合</v>
      </c>
      <c r="G1149" s="158" t="s">
        <v>2858</v>
      </c>
      <c r="H1149">
        <v>2</v>
      </c>
    </row>
    <row r="1150" spans="3:8">
      <c r="C1150" s="158" t="s">
        <v>2854</v>
      </c>
      <c r="D1150" s="158" t="s">
        <v>1583</v>
      </c>
      <c r="E1150" t="s">
        <v>2859</v>
      </c>
      <c r="F1150" s="158" t="str">
        <f t="shared" si="42"/>
        <v>37下関市職員労働組合</v>
      </c>
      <c r="G1150" s="158" t="s">
        <v>2860</v>
      </c>
      <c r="H1150">
        <v>3</v>
      </c>
    </row>
    <row r="1151" spans="3:8">
      <c r="C1151" s="158" t="s">
        <v>2854</v>
      </c>
      <c r="D1151" s="158" t="s">
        <v>1586</v>
      </c>
      <c r="E1151" t="s">
        <v>2861</v>
      </c>
      <c r="F1151" s="158" t="str">
        <f t="shared" si="42"/>
        <v>37岩国市職員組合</v>
      </c>
      <c r="G1151" s="158" t="s">
        <v>2862</v>
      </c>
      <c r="H1151">
        <v>3</v>
      </c>
    </row>
    <row r="1152" spans="3:8">
      <c r="C1152" s="158" t="s">
        <v>2854</v>
      </c>
      <c r="D1152" s="158" t="s">
        <v>1589</v>
      </c>
      <c r="E1152" t="s">
        <v>2863</v>
      </c>
      <c r="F1152" s="158" t="str">
        <f t="shared" si="42"/>
        <v>37柳井市役所職員組合</v>
      </c>
      <c r="G1152" s="158" t="s">
        <v>2864</v>
      </c>
      <c r="H1152">
        <v>3</v>
      </c>
    </row>
    <row r="1153" spans="3:8">
      <c r="C1153" s="158" t="s">
        <v>2854</v>
      </c>
      <c r="D1153" s="158" t="s">
        <v>1592</v>
      </c>
      <c r="E1153" t="s">
        <v>2865</v>
      </c>
      <c r="F1153" s="158" t="str">
        <f t="shared" si="42"/>
        <v>37光市役所職員労働組合</v>
      </c>
      <c r="G1153" s="158" t="s">
        <v>2866</v>
      </c>
      <c r="H1153">
        <v>3</v>
      </c>
    </row>
    <row r="1154" spans="3:8">
      <c r="C1154" s="158" t="s">
        <v>2854</v>
      </c>
      <c r="D1154" s="158" t="s">
        <v>1607</v>
      </c>
      <c r="E1154" t="s">
        <v>2867</v>
      </c>
      <c r="F1154" s="158" t="str">
        <f t="shared" si="42"/>
        <v>37山陽小野田市職員労働組合</v>
      </c>
      <c r="G1154" s="158" t="s">
        <v>2868</v>
      </c>
      <c r="H1154">
        <v>3</v>
      </c>
    </row>
    <row r="1155" spans="3:8">
      <c r="C1155" s="158" t="s">
        <v>2854</v>
      </c>
      <c r="D1155" s="158" t="s">
        <v>1610</v>
      </c>
      <c r="E1155" t="s">
        <v>2869</v>
      </c>
      <c r="F1155" s="158" t="str">
        <f t="shared" si="42"/>
        <v>37美祢市職員労働組合</v>
      </c>
      <c r="G1155" s="158" t="s">
        <v>2870</v>
      </c>
      <c r="H1155">
        <v>3</v>
      </c>
    </row>
    <row r="1156" spans="3:8">
      <c r="C1156" s="158" t="s">
        <v>2854</v>
      </c>
      <c r="D1156" s="158" t="s">
        <v>1613</v>
      </c>
      <c r="E1156" t="s">
        <v>2871</v>
      </c>
      <c r="F1156" s="158" t="str">
        <f t="shared" si="42"/>
        <v>37長門市職員労働組合</v>
      </c>
      <c r="G1156" s="158" t="s">
        <v>2872</v>
      </c>
      <c r="H1156">
        <v>3</v>
      </c>
    </row>
    <row r="1157" spans="3:8">
      <c r="C1157" s="158" t="s">
        <v>2854</v>
      </c>
      <c r="D1157" s="158" t="s">
        <v>1616</v>
      </c>
      <c r="E1157" t="s">
        <v>2873</v>
      </c>
      <c r="F1157" s="158" t="str">
        <f t="shared" si="42"/>
        <v>37萩市職員労働組合</v>
      </c>
      <c r="G1157" s="158" t="s">
        <v>2874</v>
      </c>
      <c r="H1157">
        <v>3</v>
      </c>
    </row>
    <row r="1158" spans="3:8">
      <c r="C1158" s="158" t="s">
        <v>2854</v>
      </c>
      <c r="D1158" s="158" t="s">
        <v>1632</v>
      </c>
      <c r="E1158" t="s">
        <v>2875</v>
      </c>
      <c r="F1158" s="158" t="str">
        <f t="shared" si="42"/>
        <v>37下関市現業労働組合</v>
      </c>
      <c r="G1158" s="158" t="s">
        <v>2876</v>
      </c>
      <c r="H1158">
        <v>3</v>
      </c>
    </row>
    <row r="1159" spans="3:8">
      <c r="C1159" s="158" t="s">
        <v>2854</v>
      </c>
      <c r="D1159" s="158" t="s">
        <v>1643</v>
      </c>
      <c r="E1159" t="s">
        <v>2877</v>
      </c>
      <c r="F1159" s="158" t="str">
        <f t="shared" si="42"/>
        <v>37周防大島町職員労働組合</v>
      </c>
      <c r="G1159" s="158" t="s">
        <v>2878</v>
      </c>
      <c r="H1159">
        <v>4</v>
      </c>
    </row>
    <row r="1160" spans="3:8">
      <c r="C1160" s="158" t="s">
        <v>2854</v>
      </c>
      <c r="D1160" s="158" t="s">
        <v>1655</v>
      </c>
      <c r="E1160" t="s">
        <v>2879</v>
      </c>
      <c r="F1160" s="158" t="str">
        <f t="shared" si="42"/>
        <v>37平生町職員組合</v>
      </c>
      <c r="G1160" s="158" t="s">
        <v>2880</v>
      </c>
      <c r="H1160">
        <v>4</v>
      </c>
    </row>
    <row r="1161" spans="3:8">
      <c r="C1161" s="158" t="s">
        <v>2854</v>
      </c>
      <c r="D1161" s="158" t="s">
        <v>1661</v>
      </c>
      <c r="E1161" t="s">
        <v>2881</v>
      </c>
      <c r="F1161" s="158" t="str">
        <f t="shared" si="42"/>
        <v>37和木町職員労働組合</v>
      </c>
      <c r="G1161" s="158" t="s">
        <v>2882</v>
      </c>
      <c r="H1161">
        <v>4</v>
      </c>
    </row>
    <row r="1162" spans="3:8">
      <c r="C1162" s="158" t="s">
        <v>2854</v>
      </c>
      <c r="D1162" s="158" t="s">
        <v>1670</v>
      </c>
      <c r="E1162" t="s">
        <v>2883</v>
      </c>
      <c r="F1162" s="158" t="str">
        <f t="shared" si="42"/>
        <v>37山陽小野田市水道労働組合</v>
      </c>
      <c r="G1162" s="158" t="s">
        <v>2884</v>
      </c>
      <c r="H1162">
        <v>3</v>
      </c>
    </row>
    <row r="1163" spans="3:8">
      <c r="C1163" s="158" t="s">
        <v>2854</v>
      </c>
      <c r="D1163" s="158" t="s">
        <v>1678</v>
      </c>
      <c r="E1163" t="s">
        <v>2885</v>
      </c>
      <c r="F1163" s="158" t="str">
        <f t="shared" si="42"/>
        <v>37阿武町職員組合</v>
      </c>
      <c r="G1163" s="158" t="s">
        <v>2886</v>
      </c>
      <c r="H1163">
        <v>4</v>
      </c>
    </row>
    <row r="1164" spans="3:8">
      <c r="C1164" s="158" t="s">
        <v>2854</v>
      </c>
      <c r="D1164" s="158" t="s">
        <v>1690</v>
      </c>
      <c r="E1164" t="s">
        <v>2887</v>
      </c>
      <c r="F1164" s="158" t="str">
        <f t="shared" si="42"/>
        <v>37田布施町職員労働組合</v>
      </c>
      <c r="G1164" s="158" t="s">
        <v>2888</v>
      </c>
      <c r="H1164">
        <v>4</v>
      </c>
    </row>
    <row r="1165" spans="3:8">
      <c r="C1165" s="158" t="s">
        <v>2854</v>
      </c>
      <c r="D1165" s="158" t="s">
        <v>1750</v>
      </c>
      <c r="E1165" t="s">
        <v>2889</v>
      </c>
      <c r="F1165" s="158" t="str">
        <f t="shared" si="42"/>
        <v>37自治労宇部市職員組合</v>
      </c>
      <c r="G1165" s="158" t="s">
        <v>2890</v>
      </c>
      <c r="H1165">
        <v>3</v>
      </c>
    </row>
    <row r="1166" spans="3:8">
      <c r="C1166" s="158" t="s">
        <v>2854</v>
      </c>
      <c r="D1166" s="158" t="s">
        <v>1764</v>
      </c>
      <c r="E1166" t="s">
        <v>319</v>
      </c>
      <c r="F1166" s="158" t="str">
        <f t="shared" si="42"/>
        <v>37山口県学校事務職員労働組合</v>
      </c>
      <c r="G1166" s="158" t="s">
        <v>320</v>
      </c>
      <c r="H1166">
        <v>1</v>
      </c>
    </row>
    <row r="1167" spans="3:8">
      <c r="C1167" s="158" t="s">
        <v>2854</v>
      </c>
      <c r="D1167" s="158" t="s">
        <v>569</v>
      </c>
      <c r="E1167" t="s">
        <v>321</v>
      </c>
      <c r="F1167" s="158" t="str">
        <f t="shared" si="42"/>
        <v>37光市病院職員労働組合</v>
      </c>
      <c r="G1167" s="158" t="s">
        <v>322</v>
      </c>
      <c r="H1167">
        <v>3</v>
      </c>
    </row>
    <row r="1168" spans="3:8">
      <c r="C1168" s="158" t="s">
        <v>2854</v>
      </c>
      <c r="D1168" s="158" t="s">
        <v>2179</v>
      </c>
      <c r="E1168" t="s">
        <v>323</v>
      </c>
      <c r="F1168" s="158" t="str">
        <f t="shared" si="42"/>
        <v>37山陽小野田市病院職員労働組合</v>
      </c>
      <c r="G1168" s="158" t="s">
        <v>324</v>
      </c>
      <c r="H1168">
        <v>3</v>
      </c>
    </row>
    <row r="1169" spans="3:8">
      <c r="C1169" s="158" t="s">
        <v>2854</v>
      </c>
      <c r="D1169" s="158" t="s">
        <v>1796</v>
      </c>
      <c r="E1169" t="s">
        <v>3599</v>
      </c>
      <c r="F1169" s="158" t="str">
        <f t="shared" si="42"/>
        <v>37宇部交通労働組合</v>
      </c>
      <c r="G1169" s="158" t="s">
        <v>3659</v>
      </c>
      <c r="H1169">
        <v>3</v>
      </c>
    </row>
    <row r="1170" spans="3:8">
      <c r="C1170" s="158" t="s">
        <v>3624</v>
      </c>
      <c r="D1170" s="158" t="s">
        <v>3624</v>
      </c>
      <c r="E1170" t="s">
        <v>1570</v>
      </c>
      <c r="F1170" t="s">
        <v>1570</v>
      </c>
      <c r="G1170" s="158" t="s">
        <v>3624</v>
      </c>
      <c r="H1170"/>
    </row>
    <row r="1171" spans="3:8">
      <c r="C1171" s="158" t="s">
        <v>325</v>
      </c>
      <c r="D1171" s="158" t="s">
        <v>1577</v>
      </c>
      <c r="E1171" t="s">
        <v>326</v>
      </c>
      <c r="F1171" s="158" t="str">
        <f t="shared" ref="F1171:F1188" si="43">IFERROR(C1171&amp;E1171,"")</f>
        <v>38香川県職員連合労働組合</v>
      </c>
      <c r="G1171" s="158" t="s">
        <v>327</v>
      </c>
      <c r="H1171">
        <v>1</v>
      </c>
    </row>
    <row r="1172" spans="3:8">
      <c r="C1172" s="158" t="s">
        <v>325</v>
      </c>
      <c r="D1172" s="158" t="s">
        <v>1583</v>
      </c>
      <c r="E1172" t="s">
        <v>328</v>
      </c>
      <c r="F1172" s="158" t="str">
        <f t="shared" si="43"/>
        <v>38丸亀市職員労働組合</v>
      </c>
      <c r="G1172" s="158" t="s">
        <v>329</v>
      </c>
      <c r="H1172">
        <v>3</v>
      </c>
    </row>
    <row r="1173" spans="3:8">
      <c r="C1173" s="158" t="s">
        <v>325</v>
      </c>
      <c r="D1173" s="158" t="s">
        <v>1586</v>
      </c>
      <c r="E1173" t="s">
        <v>330</v>
      </c>
      <c r="F1173" s="158" t="str">
        <f t="shared" si="43"/>
        <v>38善通寺市職員組合</v>
      </c>
      <c r="G1173" s="158" t="s">
        <v>331</v>
      </c>
      <c r="H1173">
        <v>3</v>
      </c>
    </row>
    <row r="1174" spans="3:8">
      <c r="C1174" s="158" t="s">
        <v>325</v>
      </c>
      <c r="D1174" s="158" t="s">
        <v>1589</v>
      </c>
      <c r="E1174" t="s">
        <v>332</v>
      </c>
      <c r="F1174" s="158" t="str">
        <f t="shared" si="43"/>
        <v>38坂出市役所職員組合</v>
      </c>
      <c r="G1174" s="158" t="s">
        <v>333</v>
      </c>
      <c r="H1174">
        <v>3</v>
      </c>
    </row>
    <row r="1175" spans="3:8">
      <c r="C1175" s="158" t="s">
        <v>325</v>
      </c>
      <c r="D1175" s="158" t="s">
        <v>1592</v>
      </c>
      <c r="E1175" t="s">
        <v>334</v>
      </c>
      <c r="F1175" s="158" t="str">
        <f t="shared" si="43"/>
        <v>38観音寺市職員労働組合</v>
      </c>
      <c r="G1175" s="158" t="s">
        <v>335</v>
      </c>
      <c r="H1175">
        <v>3</v>
      </c>
    </row>
    <row r="1176" spans="3:8">
      <c r="C1176" s="158" t="s">
        <v>325</v>
      </c>
      <c r="D1176" s="158" t="s">
        <v>1595</v>
      </c>
      <c r="E1176" t="s">
        <v>336</v>
      </c>
      <c r="F1176" s="158" t="str">
        <f t="shared" si="43"/>
        <v>38小豆島町職員組合</v>
      </c>
      <c r="G1176" s="158" t="s">
        <v>337</v>
      </c>
      <c r="H1176">
        <v>4</v>
      </c>
    </row>
    <row r="1177" spans="3:8">
      <c r="C1177" s="158" t="s">
        <v>325</v>
      </c>
      <c r="D1177" s="158" t="s">
        <v>1607</v>
      </c>
      <c r="E1177" t="s">
        <v>338</v>
      </c>
      <c r="F1177" s="158" t="str">
        <f t="shared" si="43"/>
        <v>38土庄町職員組合</v>
      </c>
      <c r="G1177" s="158" t="s">
        <v>339</v>
      </c>
      <c r="H1177">
        <v>4</v>
      </c>
    </row>
    <row r="1178" spans="3:8">
      <c r="C1178" s="158" t="s">
        <v>325</v>
      </c>
      <c r="D1178" s="158" t="s">
        <v>1610</v>
      </c>
      <c r="E1178" t="s">
        <v>340</v>
      </c>
      <c r="F1178" s="158" t="str">
        <f t="shared" si="43"/>
        <v>38宇多津町職員組合</v>
      </c>
      <c r="G1178" s="158" t="s">
        <v>341</v>
      </c>
      <c r="H1178">
        <v>4</v>
      </c>
    </row>
    <row r="1179" spans="3:8">
      <c r="C1179" s="158" t="s">
        <v>325</v>
      </c>
      <c r="D1179" s="158" t="s">
        <v>1616</v>
      </c>
      <c r="E1179" t="s">
        <v>342</v>
      </c>
      <c r="F1179" s="158" t="str">
        <f t="shared" si="43"/>
        <v>38琴平町職員組合</v>
      </c>
      <c r="G1179" s="158" t="s">
        <v>343</v>
      </c>
      <c r="H1179">
        <v>4</v>
      </c>
    </row>
    <row r="1180" spans="3:8">
      <c r="C1180" s="158" t="s">
        <v>325</v>
      </c>
      <c r="D1180" s="158" t="s">
        <v>1619</v>
      </c>
      <c r="E1180" t="s">
        <v>344</v>
      </c>
      <c r="F1180" s="158" t="str">
        <f t="shared" si="43"/>
        <v>38三豊市職員労働組合</v>
      </c>
      <c r="G1180" s="158" t="s">
        <v>345</v>
      </c>
      <c r="H1180">
        <v>3</v>
      </c>
    </row>
    <row r="1181" spans="3:8">
      <c r="C1181" s="158" t="s">
        <v>325</v>
      </c>
      <c r="D1181" s="158" t="s">
        <v>1638</v>
      </c>
      <c r="E1181" t="s">
        <v>346</v>
      </c>
      <c r="F1181" s="158" t="str">
        <f t="shared" si="43"/>
        <v>38まんのう町職員労働組合</v>
      </c>
      <c r="G1181" s="158" t="s">
        <v>347</v>
      </c>
      <c r="H1181">
        <v>4</v>
      </c>
    </row>
    <row r="1182" spans="3:8">
      <c r="C1182" s="158" t="s">
        <v>325</v>
      </c>
      <c r="D1182" s="158" t="s">
        <v>1646</v>
      </c>
      <c r="E1182" t="s">
        <v>348</v>
      </c>
      <c r="F1182" s="158" t="str">
        <f t="shared" si="43"/>
        <v>38綾川町職員労働組合</v>
      </c>
      <c r="G1182" s="158" t="s">
        <v>349</v>
      </c>
      <c r="H1182">
        <v>4</v>
      </c>
    </row>
    <row r="1183" spans="3:8">
      <c r="C1183" s="158" t="s">
        <v>325</v>
      </c>
      <c r="D1183" s="158" t="s">
        <v>1658</v>
      </c>
      <c r="E1183" t="s">
        <v>350</v>
      </c>
      <c r="F1183" s="158" t="str">
        <f t="shared" si="43"/>
        <v>38さぬき市職員連合労働組合</v>
      </c>
      <c r="G1183" s="158" t="s">
        <v>351</v>
      </c>
      <c r="H1183">
        <v>3</v>
      </c>
    </row>
    <row r="1184" spans="3:8">
      <c r="C1184" s="158" t="s">
        <v>325</v>
      </c>
      <c r="D1184" s="158" t="s">
        <v>1665</v>
      </c>
      <c r="E1184" t="s">
        <v>352</v>
      </c>
      <c r="F1184" s="158" t="str">
        <f t="shared" si="43"/>
        <v>38多度津町職員組合</v>
      </c>
      <c r="G1184" s="158" t="s">
        <v>353</v>
      </c>
      <c r="H1184">
        <v>4</v>
      </c>
    </row>
    <row r="1185" spans="3:8">
      <c r="C1185" s="158" t="s">
        <v>325</v>
      </c>
      <c r="D1185" s="158" t="s">
        <v>1678</v>
      </c>
      <c r="E1185" t="s">
        <v>354</v>
      </c>
      <c r="F1185" s="158" t="str">
        <f t="shared" si="43"/>
        <v>38直島町職員組合</v>
      </c>
      <c r="G1185" s="158" t="s">
        <v>355</v>
      </c>
      <c r="H1185">
        <v>4</v>
      </c>
    </row>
    <row r="1186" spans="3:8">
      <c r="C1186" s="158" t="s">
        <v>325</v>
      </c>
      <c r="D1186" s="158" t="s">
        <v>1681</v>
      </c>
      <c r="E1186" t="s">
        <v>356</v>
      </c>
      <c r="F1186" s="158" t="str">
        <f t="shared" si="43"/>
        <v>38東かがわ市職員労働組合</v>
      </c>
      <c r="G1186" s="158" t="s">
        <v>357</v>
      </c>
      <c r="H1186">
        <v>3</v>
      </c>
    </row>
    <row r="1187" spans="3:8">
      <c r="C1187" s="158" t="s">
        <v>325</v>
      </c>
      <c r="D1187" s="158" t="s">
        <v>1687</v>
      </c>
      <c r="E1187" t="s">
        <v>358</v>
      </c>
      <c r="F1187" s="158" t="str">
        <f t="shared" si="43"/>
        <v>38高松市職員連合労働組合</v>
      </c>
      <c r="G1187" s="158" t="s">
        <v>359</v>
      </c>
      <c r="H1187">
        <v>2</v>
      </c>
    </row>
    <row r="1188" spans="3:8">
      <c r="C1188" s="158" t="s">
        <v>325</v>
      </c>
      <c r="D1188" s="158" t="s">
        <v>1690</v>
      </c>
      <c r="E1188" t="s">
        <v>360</v>
      </c>
      <c r="F1188" s="158" t="str">
        <f t="shared" si="43"/>
        <v>38坂出市教育委員会従業員労働組合</v>
      </c>
      <c r="G1188" s="158" t="s">
        <v>361</v>
      </c>
      <c r="H1188">
        <v>3</v>
      </c>
    </row>
    <row r="1189" spans="3:8">
      <c r="C1189" s="158" t="s">
        <v>3624</v>
      </c>
      <c r="D1189" s="158" t="s">
        <v>3624</v>
      </c>
      <c r="E1189" t="s">
        <v>1570</v>
      </c>
      <c r="F1189" t="s">
        <v>1570</v>
      </c>
      <c r="G1189" s="158" t="s">
        <v>3624</v>
      </c>
      <c r="H1189"/>
    </row>
    <row r="1190" spans="3:8">
      <c r="C1190" s="158" t="s">
        <v>362</v>
      </c>
      <c r="D1190" s="158" t="s">
        <v>1577</v>
      </c>
      <c r="E1190" t="s">
        <v>363</v>
      </c>
      <c r="F1190" s="158" t="str">
        <f t="shared" ref="F1190:F1218" si="44">IFERROR(C1190&amp;E1190,"")</f>
        <v>39徳島県職員労働組合</v>
      </c>
      <c r="G1190" s="158" t="s">
        <v>364</v>
      </c>
      <c r="H1190">
        <v>1</v>
      </c>
    </row>
    <row r="1191" spans="3:8">
      <c r="C1191" s="158" t="s">
        <v>362</v>
      </c>
      <c r="D1191" s="158" t="s">
        <v>1580</v>
      </c>
      <c r="E1191" t="s">
        <v>365</v>
      </c>
      <c r="F1191" s="158" t="str">
        <f t="shared" si="44"/>
        <v>39徳島市役所職員労働組合連合会</v>
      </c>
      <c r="G1191" s="158" t="s">
        <v>366</v>
      </c>
      <c r="H1191">
        <v>2</v>
      </c>
    </row>
    <row r="1192" spans="3:8">
      <c r="C1192" s="158" t="s">
        <v>362</v>
      </c>
      <c r="D1192" s="158" t="s">
        <v>1583</v>
      </c>
      <c r="E1192" t="s">
        <v>367</v>
      </c>
      <c r="F1192" s="158" t="str">
        <f t="shared" si="44"/>
        <v>39鳴門市役所職員組合</v>
      </c>
      <c r="G1192" s="158" t="s">
        <v>368</v>
      </c>
      <c r="H1192">
        <v>3</v>
      </c>
    </row>
    <row r="1193" spans="3:8">
      <c r="C1193" s="158" t="s">
        <v>362</v>
      </c>
      <c r="D1193" s="158" t="s">
        <v>1586</v>
      </c>
      <c r="E1193" t="s">
        <v>369</v>
      </c>
      <c r="F1193" s="158" t="str">
        <f t="shared" si="44"/>
        <v>39小松島市職員組合</v>
      </c>
      <c r="G1193" s="158" t="s">
        <v>370</v>
      </c>
      <c r="H1193">
        <v>3</v>
      </c>
    </row>
    <row r="1194" spans="3:8">
      <c r="C1194" s="158" t="s">
        <v>362</v>
      </c>
      <c r="D1194" s="158" t="s">
        <v>1589</v>
      </c>
      <c r="E1194" t="s">
        <v>371</v>
      </c>
      <c r="F1194" s="158" t="str">
        <f t="shared" si="44"/>
        <v>39阿南市職員労働組合連合会</v>
      </c>
      <c r="G1194" s="158" t="s">
        <v>372</v>
      </c>
      <c r="H1194">
        <v>3</v>
      </c>
    </row>
    <row r="1195" spans="3:8">
      <c r="C1195" s="158" t="s">
        <v>362</v>
      </c>
      <c r="D1195" s="158" t="s">
        <v>1595</v>
      </c>
      <c r="E1195" t="s">
        <v>373</v>
      </c>
      <c r="F1195" s="158" t="str">
        <f t="shared" si="44"/>
        <v>39吉野川市職員労働組合</v>
      </c>
      <c r="G1195" s="158" t="s">
        <v>374</v>
      </c>
      <c r="H1195">
        <v>3</v>
      </c>
    </row>
    <row r="1196" spans="3:8">
      <c r="C1196" s="158" t="s">
        <v>362</v>
      </c>
      <c r="D1196" s="158" t="s">
        <v>1598</v>
      </c>
      <c r="E1196" t="s">
        <v>375</v>
      </c>
      <c r="F1196" s="158" t="str">
        <f t="shared" si="44"/>
        <v>39美馬市職員労働組合連合会</v>
      </c>
      <c r="G1196" s="158" t="s">
        <v>376</v>
      </c>
      <c r="H1196">
        <v>3</v>
      </c>
    </row>
    <row r="1197" spans="3:8">
      <c r="C1197" s="158" t="s">
        <v>362</v>
      </c>
      <c r="D1197" s="158" t="s">
        <v>1613</v>
      </c>
      <c r="E1197" t="s">
        <v>377</v>
      </c>
      <c r="F1197" s="158" t="str">
        <f t="shared" si="44"/>
        <v>39徳島県企業局労働組合</v>
      </c>
      <c r="G1197" s="158" t="s">
        <v>378</v>
      </c>
      <c r="H1197">
        <v>1</v>
      </c>
    </row>
    <row r="1198" spans="3:8">
      <c r="C1198" s="158" t="s">
        <v>362</v>
      </c>
      <c r="D1198" s="158" t="s">
        <v>1619</v>
      </c>
      <c r="E1198" t="s">
        <v>379</v>
      </c>
      <c r="F1198" s="158" t="str">
        <f t="shared" si="44"/>
        <v>39阿波市職員労働組合連合会</v>
      </c>
      <c r="G1198" s="158" t="s">
        <v>380</v>
      </c>
      <c r="H1198">
        <v>3</v>
      </c>
    </row>
    <row r="1199" spans="3:8">
      <c r="C1199" s="158" t="s">
        <v>362</v>
      </c>
      <c r="D1199" s="158" t="s">
        <v>1628</v>
      </c>
      <c r="E1199" t="s">
        <v>381</v>
      </c>
      <c r="F1199" s="158" t="str">
        <f t="shared" si="44"/>
        <v>39牟岐町職員労働組合</v>
      </c>
      <c r="G1199" s="158" t="s">
        <v>382</v>
      </c>
      <c r="H1199">
        <v>4</v>
      </c>
    </row>
    <row r="1200" spans="3:8">
      <c r="C1200" s="158" t="s">
        <v>362</v>
      </c>
      <c r="D1200" s="158" t="s">
        <v>1630</v>
      </c>
      <c r="E1200" t="s">
        <v>383</v>
      </c>
      <c r="F1200" s="158" t="str">
        <f t="shared" si="44"/>
        <v>39三好市職員労働組合連合会</v>
      </c>
      <c r="G1200" s="158" t="s">
        <v>384</v>
      </c>
      <c r="H1200">
        <v>3</v>
      </c>
    </row>
    <row r="1201" spans="3:8">
      <c r="C1201" s="158" t="s">
        <v>362</v>
      </c>
      <c r="D1201" s="158" t="s">
        <v>1635</v>
      </c>
      <c r="E1201" t="s">
        <v>385</v>
      </c>
      <c r="F1201" s="158" t="str">
        <f t="shared" si="44"/>
        <v>39つるぎ町職員労働組合</v>
      </c>
      <c r="G1201" s="158" t="s">
        <v>386</v>
      </c>
      <c r="H1201">
        <v>4</v>
      </c>
    </row>
    <row r="1202" spans="3:8">
      <c r="C1202" s="158" t="s">
        <v>362</v>
      </c>
      <c r="D1202" s="158" t="s">
        <v>1638</v>
      </c>
      <c r="E1202" t="s">
        <v>387</v>
      </c>
      <c r="F1202" s="158" t="str">
        <f t="shared" si="44"/>
        <v>39東みよし町職員労働組合連合会</v>
      </c>
      <c r="G1202" s="158" t="s">
        <v>388</v>
      </c>
      <c r="H1202">
        <v>4</v>
      </c>
    </row>
    <row r="1203" spans="3:8">
      <c r="C1203" s="158" t="s">
        <v>362</v>
      </c>
      <c r="D1203" s="158" t="s">
        <v>1643</v>
      </c>
      <c r="E1203" t="s">
        <v>389</v>
      </c>
      <c r="F1203" s="158" t="str">
        <f t="shared" si="44"/>
        <v>39海陽町職員労働組合</v>
      </c>
      <c r="G1203" s="158" t="s">
        <v>390</v>
      </c>
      <c r="H1203">
        <v>4</v>
      </c>
    </row>
    <row r="1204" spans="3:8">
      <c r="C1204" s="158" t="s">
        <v>362</v>
      </c>
      <c r="D1204" s="158" t="s">
        <v>1658</v>
      </c>
      <c r="E1204" t="s">
        <v>391</v>
      </c>
      <c r="F1204" s="158" t="str">
        <f t="shared" si="44"/>
        <v>39美波町職員労働組合</v>
      </c>
      <c r="G1204" s="158" t="s">
        <v>392</v>
      </c>
      <c r="H1204">
        <v>4</v>
      </c>
    </row>
    <row r="1205" spans="3:8">
      <c r="C1205" s="158" t="s">
        <v>362</v>
      </c>
      <c r="D1205" s="158" t="s">
        <v>1678</v>
      </c>
      <c r="E1205" t="s">
        <v>393</v>
      </c>
      <c r="F1205" s="158" t="str">
        <f t="shared" si="44"/>
        <v>39那賀町職員組合</v>
      </c>
      <c r="G1205" s="158" t="s">
        <v>394</v>
      </c>
      <c r="H1205">
        <v>4</v>
      </c>
    </row>
    <row r="1206" spans="3:8">
      <c r="C1206" s="158" t="s">
        <v>362</v>
      </c>
      <c r="D1206" s="158" t="s">
        <v>1690</v>
      </c>
      <c r="E1206" t="s">
        <v>395</v>
      </c>
      <c r="F1206" s="158" t="str">
        <f t="shared" si="44"/>
        <v>39勝浦町職員組合</v>
      </c>
      <c r="G1206" s="158" t="s">
        <v>396</v>
      </c>
      <c r="H1206">
        <v>4</v>
      </c>
    </row>
    <row r="1207" spans="3:8">
      <c r="C1207" s="158" t="s">
        <v>362</v>
      </c>
      <c r="D1207" s="158" t="s">
        <v>1699</v>
      </c>
      <c r="E1207" t="s">
        <v>397</v>
      </c>
      <c r="F1207" s="158" t="str">
        <f t="shared" si="44"/>
        <v>39上勝町職員組合</v>
      </c>
      <c r="G1207" s="158" t="s">
        <v>398</v>
      </c>
      <c r="H1207">
        <v>4</v>
      </c>
    </row>
    <row r="1208" spans="3:8">
      <c r="C1208" s="158" t="s">
        <v>362</v>
      </c>
      <c r="D1208" s="158" t="s">
        <v>1723</v>
      </c>
      <c r="E1208" t="s">
        <v>399</v>
      </c>
      <c r="F1208" s="158" t="str">
        <f t="shared" si="44"/>
        <v>39佐那河内村職員組合</v>
      </c>
      <c r="G1208" s="158" t="s">
        <v>400</v>
      </c>
      <c r="H1208">
        <v>4</v>
      </c>
    </row>
    <row r="1209" spans="3:8">
      <c r="C1209" s="158" t="s">
        <v>362</v>
      </c>
      <c r="D1209" s="158" t="s">
        <v>1726</v>
      </c>
      <c r="E1209" t="s">
        <v>401</v>
      </c>
      <c r="F1209" s="158" t="str">
        <f t="shared" si="44"/>
        <v>39神山町職員組合</v>
      </c>
      <c r="G1209" s="158" t="s">
        <v>402</v>
      </c>
      <c r="H1209">
        <v>4</v>
      </c>
    </row>
    <row r="1210" spans="3:8">
      <c r="C1210" s="158" t="s">
        <v>362</v>
      </c>
      <c r="D1210" s="158" t="s">
        <v>1744</v>
      </c>
      <c r="E1210" t="s">
        <v>403</v>
      </c>
      <c r="F1210" s="158" t="str">
        <f t="shared" si="44"/>
        <v>39藍住町職員労働組合</v>
      </c>
      <c r="G1210" s="158" t="s">
        <v>404</v>
      </c>
      <c r="H1210">
        <v>4</v>
      </c>
    </row>
    <row r="1211" spans="3:8">
      <c r="C1211" s="158" t="s">
        <v>362</v>
      </c>
      <c r="D1211" s="158" t="s">
        <v>1752</v>
      </c>
      <c r="E1211" t="s">
        <v>405</v>
      </c>
      <c r="F1211" s="158" t="str">
        <f t="shared" si="44"/>
        <v>39北島町職員労働組合</v>
      </c>
      <c r="G1211" s="158" t="s">
        <v>406</v>
      </c>
      <c r="H1211">
        <v>4</v>
      </c>
    </row>
    <row r="1212" spans="3:8">
      <c r="C1212" s="158" t="s">
        <v>362</v>
      </c>
      <c r="D1212" s="158" t="s">
        <v>1772</v>
      </c>
      <c r="E1212" t="s">
        <v>407</v>
      </c>
      <c r="F1212" s="158" t="str">
        <f t="shared" si="44"/>
        <v>39上板町職員労働組合</v>
      </c>
      <c r="G1212" s="158" t="s">
        <v>408</v>
      </c>
      <c r="H1212">
        <v>4</v>
      </c>
    </row>
    <row r="1213" spans="3:8">
      <c r="C1213" s="158" t="s">
        <v>362</v>
      </c>
      <c r="D1213" s="158" t="s">
        <v>1775</v>
      </c>
      <c r="E1213" t="s">
        <v>409</v>
      </c>
      <c r="F1213" s="158" t="str">
        <f t="shared" si="44"/>
        <v>39石井町職員労働組合</v>
      </c>
      <c r="G1213" s="158" t="s">
        <v>410</v>
      </c>
      <c r="H1213">
        <v>4</v>
      </c>
    </row>
    <row r="1214" spans="3:8">
      <c r="C1214" s="158" t="s">
        <v>362</v>
      </c>
      <c r="D1214" s="158" t="s">
        <v>162</v>
      </c>
      <c r="E1214" t="s">
        <v>411</v>
      </c>
      <c r="F1214" s="158" t="str">
        <f t="shared" si="44"/>
        <v>39板野町職員労働組合</v>
      </c>
      <c r="G1214" s="158" t="s">
        <v>412</v>
      </c>
      <c r="H1214">
        <v>4</v>
      </c>
    </row>
    <row r="1215" spans="3:8">
      <c r="C1215" s="158" t="s">
        <v>362</v>
      </c>
      <c r="D1215" s="158" t="s">
        <v>584</v>
      </c>
      <c r="E1215" t="s">
        <v>413</v>
      </c>
      <c r="F1215" s="158" t="str">
        <f t="shared" si="44"/>
        <v>39徳島県病院局職員労働組合</v>
      </c>
      <c r="G1215" s="158" t="s">
        <v>3660</v>
      </c>
      <c r="H1215">
        <v>1</v>
      </c>
    </row>
    <row r="1216" spans="3:8">
      <c r="C1216" s="158" t="s">
        <v>362</v>
      </c>
      <c r="D1216" s="158" t="s">
        <v>1824</v>
      </c>
      <c r="E1216" t="s">
        <v>414</v>
      </c>
      <c r="F1216" s="158" t="str">
        <f t="shared" si="44"/>
        <v>39徳島市民病院職員労働組合</v>
      </c>
      <c r="G1216" s="158" t="s">
        <v>415</v>
      </c>
      <c r="H1216">
        <v>2</v>
      </c>
    </row>
    <row r="1217" spans="3:8">
      <c r="C1217" s="158" t="s">
        <v>362</v>
      </c>
      <c r="D1217" s="158" t="s">
        <v>2899</v>
      </c>
      <c r="E1217" t="s">
        <v>3600</v>
      </c>
      <c r="F1217" s="158" t="str">
        <f t="shared" si="44"/>
        <v>39半田病院職員労働組合</v>
      </c>
      <c r="G1217" s="158" t="s">
        <v>3661</v>
      </c>
      <c r="H1217">
        <v>4</v>
      </c>
    </row>
    <row r="1218" spans="3:8">
      <c r="C1218" s="158" t="s">
        <v>362</v>
      </c>
      <c r="D1218" s="158" t="s">
        <v>2902</v>
      </c>
      <c r="E1218" t="s">
        <v>3601</v>
      </c>
      <c r="F1218" s="158" t="str">
        <f t="shared" si="44"/>
        <v>39徳島市交通労働組合</v>
      </c>
      <c r="G1218" s="158" t="s">
        <v>3662</v>
      </c>
      <c r="H1218">
        <v>2</v>
      </c>
    </row>
    <row r="1219" spans="3:8">
      <c r="C1219" s="158" t="s">
        <v>3624</v>
      </c>
      <c r="D1219" s="158" t="s">
        <v>3624</v>
      </c>
      <c r="E1219" t="s">
        <v>1570</v>
      </c>
      <c r="F1219" t="s">
        <v>1570</v>
      </c>
      <c r="G1219" s="158" t="s">
        <v>3624</v>
      </c>
      <c r="H1219"/>
    </row>
    <row r="1220" spans="3:8">
      <c r="C1220" s="158" t="s">
        <v>416</v>
      </c>
      <c r="D1220" s="158" t="s">
        <v>1577</v>
      </c>
      <c r="E1220" t="s">
        <v>417</v>
      </c>
      <c r="F1220" s="158" t="str">
        <f t="shared" ref="F1220:F1237" si="45">IFERROR(C1220&amp;E1220,"")</f>
        <v>40愛媛県職員労働組合</v>
      </c>
      <c r="G1220" s="158" t="s">
        <v>418</v>
      </c>
      <c r="H1220">
        <v>1</v>
      </c>
    </row>
    <row r="1221" spans="3:8">
      <c r="C1221" s="158" t="s">
        <v>416</v>
      </c>
      <c r="D1221" s="158" t="s">
        <v>1604</v>
      </c>
      <c r="E1221" t="s">
        <v>419</v>
      </c>
      <c r="F1221" s="158" t="str">
        <f t="shared" si="45"/>
        <v>40八幡浜市職員労働組合</v>
      </c>
      <c r="G1221" s="158" t="s">
        <v>420</v>
      </c>
      <c r="H1221">
        <v>3</v>
      </c>
    </row>
    <row r="1222" spans="3:8">
      <c r="C1222" s="158" t="s">
        <v>416</v>
      </c>
      <c r="D1222" s="158" t="s">
        <v>1607</v>
      </c>
      <c r="E1222" t="s">
        <v>421</v>
      </c>
      <c r="F1222" s="158" t="str">
        <f t="shared" si="45"/>
        <v>40宇和島市職員労働組合</v>
      </c>
      <c r="G1222" s="158" t="s">
        <v>422</v>
      </c>
      <c r="H1222">
        <v>3</v>
      </c>
    </row>
    <row r="1223" spans="3:8">
      <c r="C1223" s="158" t="s">
        <v>416</v>
      </c>
      <c r="D1223" s="158" t="s">
        <v>1610</v>
      </c>
      <c r="E1223" t="s">
        <v>423</v>
      </c>
      <c r="F1223" s="158" t="str">
        <f t="shared" si="45"/>
        <v>40自治労四国中央市職員労働組合</v>
      </c>
      <c r="G1223" s="158" t="s">
        <v>424</v>
      </c>
      <c r="H1223">
        <v>3</v>
      </c>
    </row>
    <row r="1224" spans="3:8">
      <c r="C1224" s="158" t="s">
        <v>416</v>
      </c>
      <c r="D1224" s="158" t="s">
        <v>1625</v>
      </c>
      <c r="E1224" t="s">
        <v>425</v>
      </c>
      <c r="F1224" s="158" t="str">
        <f t="shared" si="45"/>
        <v>40自治労今治市職員労働組合</v>
      </c>
      <c r="G1224" s="158" t="s">
        <v>426</v>
      </c>
      <c r="H1224">
        <v>3</v>
      </c>
    </row>
    <row r="1225" spans="3:8">
      <c r="C1225" s="158" t="s">
        <v>416</v>
      </c>
      <c r="D1225" s="158" t="s">
        <v>1635</v>
      </c>
      <c r="E1225" t="s">
        <v>427</v>
      </c>
      <c r="F1225" s="158" t="str">
        <f t="shared" si="45"/>
        <v>40自治労久万高原町職員組合</v>
      </c>
      <c r="G1225" s="158" t="s">
        <v>428</v>
      </c>
      <c r="H1225">
        <v>4</v>
      </c>
    </row>
    <row r="1226" spans="3:8">
      <c r="C1226" s="158" t="s">
        <v>416</v>
      </c>
      <c r="D1226" s="158" t="s">
        <v>1641</v>
      </c>
      <c r="E1226" t="s">
        <v>3602</v>
      </c>
      <c r="F1226" s="158" t="str">
        <f t="shared" si="45"/>
        <v>40砥部町職員組合</v>
      </c>
      <c r="G1226" s="158" t="s">
        <v>429</v>
      </c>
      <c r="H1226">
        <v>4</v>
      </c>
    </row>
    <row r="1227" spans="3:8">
      <c r="C1227" s="158" t="s">
        <v>416</v>
      </c>
      <c r="D1227" s="158" t="s">
        <v>1655</v>
      </c>
      <c r="E1227" t="s">
        <v>430</v>
      </c>
      <c r="F1227" s="158" t="str">
        <f t="shared" si="45"/>
        <v>40西予市職員労働組合</v>
      </c>
      <c r="G1227" s="158" t="s">
        <v>431</v>
      </c>
      <c r="H1227">
        <v>3</v>
      </c>
    </row>
    <row r="1228" spans="3:8">
      <c r="C1228" s="158" t="s">
        <v>416</v>
      </c>
      <c r="D1228" s="158" t="s">
        <v>1661</v>
      </c>
      <c r="E1228" t="s">
        <v>432</v>
      </c>
      <c r="F1228" s="158" t="str">
        <f t="shared" si="45"/>
        <v>40松野町職員組合</v>
      </c>
      <c r="G1228" s="158" t="s">
        <v>1977</v>
      </c>
      <c r="H1228">
        <v>4</v>
      </c>
    </row>
    <row r="1229" spans="3:8">
      <c r="C1229" s="158" t="s">
        <v>416</v>
      </c>
      <c r="D1229" s="158" t="s">
        <v>1705</v>
      </c>
      <c r="E1229" t="s">
        <v>1978</v>
      </c>
      <c r="F1229" s="158" t="str">
        <f t="shared" si="45"/>
        <v>40鬼北町職員組合</v>
      </c>
      <c r="G1229" s="158" t="s">
        <v>1979</v>
      </c>
      <c r="H1229">
        <v>4</v>
      </c>
    </row>
    <row r="1230" spans="3:8">
      <c r="C1230" s="158" t="s">
        <v>416</v>
      </c>
      <c r="D1230" s="158" t="s">
        <v>1711</v>
      </c>
      <c r="E1230" t="s">
        <v>1980</v>
      </c>
      <c r="F1230" s="158" t="str">
        <f t="shared" si="45"/>
        <v>40伊方町職員組合</v>
      </c>
      <c r="G1230" s="158" t="s">
        <v>1981</v>
      </c>
      <c r="H1230">
        <v>4</v>
      </c>
    </row>
    <row r="1231" spans="3:8">
      <c r="C1231" s="158" t="s">
        <v>416</v>
      </c>
      <c r="D1231" s="158" t="s">
        <v>1717</v>
      </c>
      <c r="E1231" t="s">
        <v>3035</v>
      </c>
      <c r="F1231" s="158" t="str">
        <f t="shared" si="45"/>
        <v>40松前町職員組合</v>
      </c>
      <c r="G1231" s="158" t="s">
        <v>1982</v>
      </c>
      <c r="H1231">
        <v>4</v>
      </c>
    </row>
    <row r="1232" spans="3:8">
      <c r="C1232" s="158" t="s">
        <v>416</v>
      </c>
      <c r="D1232" s="158" t="s">
        <v>1720</v>
      </c>
      <c r="E1232" t="s">
        <v>1983</v>
      </c>
      <c r="F1232" s="158" t="str">
        <f t="shared" si="45"/>
        <v>40自治労大洲市職員労働組合</v>
      </c>
      <c r="G1232" s="158" t="s">
        <v>1984</v>
      </c>
      <c r="H1232">
        <v>3</v>
      </c>
    </row>
    <row r="1233" spans="3:8">
      <c r="C1233" s="158" t="s">
        <v>416</v>
      </c>
      <c r="D1233" s="158" t="s">
        <v>1723</v>
      </c>
      <c r="E1233" t="s">
        <v>1985</v>
      </c>
      <c r="F1233" s="158" t="str">
        <f t="shared" si="45"/>
        <v>40宇和島市現業職員労働組合</v>
      </c>
      <c r="G1233" s="158" t="s">
        <v>1986</v>
      </c>
      <c r="H1233">
        <v>3</v>
      </c>
    </row>
    <row r="1234" spans="3:8">
      <c r="C1234" s="158" t="s">
        <v>416</v>
      </c>
      <c r="D1234" s="158" t="s">
        <v>1091</v>
      </c>
      <c r="E1234" t="s">
        <v>1987</v>
      </c>
      <c r="F1234" s="158" t="str">
        <f t="shared" si="45"/>
        <v>40自治労松山市職員労働組合</v>
      </c>
      <c r="G1234" s="158" t="s">
        <v>1988</v>
      </c>
      <c r="H1234">
        <v>2</v>
      </c>
    </row>
    <row r="1235" spans="3:8">
      <c r="C1235" s="158" t="s">
        <v>416</v>
      </c>
      <c r="D1235" s="158" t="s">
        <v>1741</v>
      </c>
      <c r="E1235" t="s">
        <v>1989</v>
      </c>
      <c r="F1235" s="158" t="str">
        <f t="shared" si="45"/>
        <v>40自治労新居浜市職員労働組合</v>
      </c>
      <c r="G1235" s="158" t="s">
        <v>1990</v>
      </c>
      <c r="H1235">
        <v>3</v>
      </c>
    </row>
    <row r="1236" spans="3:8">
      <c r="C1236" s="158" t="s">
        <v>416</v>
      </c>
      <c r="D1236" s="158" t="s">
        <v>1755</v>
      </c>
      <c r="E1236" t="s">
        <v>1991</v>
      </c>
      <c r="F1236" s="158" t="str">
        <f t="shared" si="45"/>
        <v>40愛媛県公営企業病院労働組合</v>
      </c>
      <c r="G1236" s="158" t="s">
        <v>1992</v>
      </c>
      <c r="H1236">
        <v>1</v>
      </c>
    </row>
    <row r="1237" spans="3:8">
      <c r="C1237" s="158" t="s">
        <v>416</v>
      </c>
      <c r="D1237" s="158" t="s">
        <v>1764</v>
      </c>
      <c r="E1237" t="s">
        <v>1993</v>
      </c>
      <c r="F1237" s="158" t="str">
        <f t="shared" si="45"/>
        <v>40自治労宇和島市病院事業職員労働組合</v>
      </c>
      <c r="G1237" s="158" t="s">
        <v>1994</v>
      </c>
      <c r="H1237">
        <v>3</v>
      </c>
    </row>
    <row r="1238" spans="3:8">
      <c r="C1238" s="158" t="s">
        <v>3624</v>
      </c>
      <c r="D1238" s="158" t="s">
        <v>3624</v>
      </c>
      <c r="E1238" t="s">
        <v>1570</v>
      </c>
      <c r="F1238" t="s">
        <v>1570</v>
      </c>
      <c r="G1238" s="158" t="s">
        <v>3624</v>
      </c>
      <c r="H1238"/>
    </row>
    <row r="1239" spans="3:8">
      <c r="C1239" s="158" t="s">
        <v>1995</v>
      </c>
      <c r="D1239" s="158" t="s">
        <v>1577</v>
      </c>
      <c r="E1239" t="s">
        <v>1996</v>
      </c>
      <c r="F1239" s="158" t="str">
        <f t="shared" ref="F1239:F1253" si="46">IFERROR(C1239&amp;E1239,"")</f>
        <v>41高知県職員労働組合</v>
      </c>
      <c r="G1239" s="158" t="s">
        <v>1997</v>
      </c>
      <c r="H1239">
        <v>1</v>
      </c>
    </row>
    <row r="1240" spans="3:8">
      <c r="C1240" s="158" t="s">
        <v>1995</v>
      </c>
      <c r="D1240" s="158" t="s">
        <v>1580</v>
      </c>
      <c r="E1240" t="s">
        <v>1998</v>
      </c>
      <c r="F1240" s="158" t="str">
        <f t="shared" si="46"/>
        <v>41高知市職員労働組合</v>
      </c>
      <c r="G1240" s="158" t="s">
        <v>1999</v>
      </c>
      <c r="H1240">
        <v>2</v>
      </c>
    </row>
    <row r="1241" spans="3:8">
      <c r="C1241" s="158" t="s">
        <v>1995</v>
      </c>
      <c r="D1241" s="158" t="s">
        <v>1592</v>
      </c>
      <c r="E1241" t="s">
        <v>2000</v>
      </c>
      <c r="F1241" s="158" t="str">
        <f t="shared" si="46"/>
        <v>41土佐市職員労働組合</v>
      </c>
      <c r="G1241" s="158" t="s">
        <v>2001</v>
      </c>
      <c r="H1241">
        <v>3</v>
      </c>
    </row>
    <row r="1242" spans="3:8">
      <c r="C1242" s="158" t="s">
        <v>1995</v>
      </c>
      <c r="D1242" s="158" t="s">
        <v>1595</v>
      </c>
      <c r="E1242" t="s">
        <v>2002</v>
      </c>
      <c r="F1242" s="158" t="str">
        <f t="shared" si="46"/>
        <v>41須崎市職員労働組合</v>
      </c>
      <c r="G1242" s="158" t="s">
        <v>2003</v>
      </c>
      <c r="H1242">
        <v>3</v>
      </c>
    </row>
    <row r="1243" spans="3:8">
      <c r="C1243" s="158" t="s">
        <v>1995</v>
      </c>
      <c r="D1243" s="158" t="s">
        <v>1604</v>
      </c>
      <c r="E1243" t="s">
        <v>2004</v>
      </c>
      <c r="F1243" s="158" t="str">
        <f t="shared" si="46"/>
        <v>41土佐清水市職員労働組合</v>
      </c>
      <c r="G1243" s="158" t="s">
        <v>2005</v>
      </c>
      <c r="H1243">
        <v>3</v>
      </c>
    </row>
    <row r="1244" spans="3:8">
      <c r="C1244" s="158" t="s">
        <v>1995</v>
      </c>
      <c r="D1244" s="158" t="s">
        <v>1616</v>
      </c>
      <c r="E1244" t="s">
        <v>2006</v>
      </c>
      <c r="F1244" s="158" t="str">
        <f t="shared" si="46"/>
        <v>41香南市職員労働組合</v>
      </c>
      <c r="G1244" s="158" t="s">
        <v>2007</v>
      </c>
      <c r="H1244">
        <v>3</v>
      </c>
    </row>
    <row r="1245" spans="3:8">
      <c r="C1245" s="158" t="s">
        <v>1995</v>
      </c>
      <c r="D1245" s="158" t="s">
        <v>1638</v>
      </c>
      <c r="E1245" t="s">
        <v>2008</v>
      </c>
      <c r="F1245" s="158" t="str">
        <f t="shared" si="46"/>
        <v>41いの町職員労働組合</v>
      </c>
      <c r="G1245" s="158" t="s">
        <v>2009</v>
      </c>
      <c r="H1245">
        <v>4</v>
      </c>
    </row>
    <row r="1246" spans="3:8">
      <c r="C1246" s="158" t="s">
        <v>1995</v>
      </c>
      <c r="D1246" s="158" t="s">
        <v>1652</v>
      </c>
      <c r="E1246" t="s">
        <v>2010</v>
      </c>
      <c r="F1246" s="158" t="str">
        <f t="shared" si="46"/>
        <v>41中土佐町職員労働組合</v>
      </c>
      <c r="G1246" s="158" t="s">
        <v>2011</v>
      </c>
      <c r="H1246">
        <v>4</v>
      </c>
    </row>
    <row r="1247" spans="3:8">
      <c r="C1247" s="158" t="s">
        <v>1995</v>
      </c>
      <c r="D1247" s="158" t="s">
        <v>1665</v>
      </c>
      <c r="E1247" t="s">
        <v>2012</v>
      </c>
      <c r="F1247" s="158" t="str">
        <f t="shared" si="46"/>
        <v>41黒潮町職員労働組合</v>
      </c>
      <c r="G1247" s="158" t="s">
        <v>2013</v>
      </c>
      <c r="H1247">
        <v>4</v>
      </c>
    </row>
    <row r="1248" spans="3:8">
      <c r="C1248" s="158" t="s">
        <v>1995</v>
      </c>
      <c r="D1248" s="158" t="s">
        <v>1705</v>
      </c>
      <c r="E1248" t="s">
        <v>2014</v>
      </c>
      <c r="F1248" s="158" t="str">
        <f t="shared" si="46"/>
        <v>41宿毛市職員労働組合</v>
      </c>
      <c r="G1248" s="158" t="s">
        <v>2015</v>
      </c>
      <c r="H1248">
        <v>3</v>
      </c>
    </row>
    <row r="1249" spans="3:8">
      <c r="C1249" s="158" t="s">
        <v>1995</v>
      </c>
      <c r="D1249" s="158" t="s">
        <v>1711</v>
      </c>
      <c r="E1249" t="s">
        <v>2016</v>
      </c>
      <c r="F1249" s="158" t="str">
        <f t="shared" si="46"/>
        <v>41南国市職員労働組合</v>
      </c>
      <c r="G1249" s="158" t="s">
        <v>2017</v>
      </c>
      <c r="H1249">
        <v>3</v>
      </c>
    </row>
    <row r="1250" spans="3:8">
      <c r="C1250" s="158" t="s">
        <v>1995</v>
      </c>
      <c r="D1250" s="158" t="s">
        <v>1723</v>
      </c>
      <c r="E1250" t="s">
        <v>2018</v>
      </c>
      <c r="F1250" s="158" t="str">
        <f t="shared" si="46"/>
        <v>41馬路村職員労働組合</v>
      </c>
      <c r="G1250" s="158" t="s">
        <v>2019</v>
      </c>
      <c r="H1250">
        <v>4</v>
      </c>
    </row>
    <row r="1251" spans="3:8">
      <c r="C1251" s="158" t="s">
        <v>1995</v>
      </c>
      <c r="D1251" s="158" t="s">
        <v>1726</v>
      </c>
      <c r="E1251" t="s">
        <v>2020</v>
      </c>
      <c r="F1251" s="158" t="str">
        <f t="shared" si="46"/>
        <v>41四万十市職員労働組合</v>
      </c>
      <c r="G1251" s="158" t="s">
        <v>2021</v>
      </c>
      <c r="H1251">
        <v>3</v>
      </c>
    </row>
    <row r="1252" spans="3:8">
      <c r="C1252" s="158" t="s">
        <v>1995</v>
      </c>
      <c r="D1252" s="158" t="s">
        <v>1732</v>
      </c>
      <c r="E1252" t="s">
        <v>2022</v>
      </c>
      <c r="F1252" s="158" t="str">
        <f t="shared" si="46"/>
        <v>41日高村職員労働組合</v>
      </c>
      <c r="G1252" s="158" t="s">
        <v>2023</v>
      </c>
      <c r="H1252">
        <v>4</v>
      </c>
    </row>
    <row r="1253" spans="3:8">
      <c r="C1253" s="158" t="s">
        <v>1995</v>
      </c>
      <c r="D1253" s="158" t="s">
        <v>1747</v>
      </c>
      <c r="E1253" t="s">
        <v>2024</v>
      </c>
      <c r="F1253" s="158" t="str">
        <f t="shared" si="46"/>
        <v>41仁淀川町職員労働組合</v>
      </c>
      <c r="G1253" s="158" t="s">
        <v>2025</v>
      </c>
      <c r="H1253">
        <v>4</v>
      </c>
    </row>
    <row r="1254" spans="3:8">
      <c r="C1254" s="158" t="s">
        <v>3624</v>
      </c>
      <c r="D1254" s="158" t="s">
        <v>3624</v>
      </c>
      <c r="E1254" t="s">
        <v>1570</v>
      </c>
      <c r="F1254" t="s">
        <v>1570</v>
      </c>
      <c r="G1254" s="158" t="s">
        <v>3624</v>
      </c>
      <c r="H1254"/>
    </row>
    <row r="1255" spans="3:8">
      <c r="C1255" s="158" t="s">
        <v>2026</v>
      </c>
      <c r="D1255" s="158" t="s">
        <v>1577</v>
      </c>
      <c r="E1255" t="s">
        <v>2027</v>
      </c>
      <c r="F1255" s="158" t="str">
        <f t="shared" ref="F1255:F1316" si="47">IFERROR(C1255&amp;E1255,"")</f>
        <v>42福岡県職員労働組合</v>
      </c>
      <c r="G1255" s="158" t="s">
        <v>2028</v>
      </c>
      <c r="H1255">
        <v>1</v>
      </c>
    </row>
    <row r="1256" spans="3:8">
      <c r="C1256" s="158" t="s">
        <v>2026</v>
      </c>
      <c r="D1256" s="158" t="s">
        <v>1580</v>
      </c>
      <c r="E1256" t="s">
        <v>2029</v>
      </c>
      <c r="F1256" s="158" t="str">
        <f t="shared" si="47"/>
        <v>42福岡市職員労働組合</v>
      </c>
      <c r="G1256" s="158" t="s">
        <v>2030</v>
      </c>
      <c r="H1256">
        <v>2</v>
      </c>
    </row>
    <row r="1257" spans="3:8">
      <c r="C1257" s="158" t="s">
        <v>2026</v>
      </c>
      <c r="D1257" s="158" t="s">
        <v>1583</v>
      </c>
      <c r="E1257" t="s">
        <v>2031</v>
      </c>
      <c r="F1257" s="158" t="str">
        <f t="shared" si="47"/>
        <v>42福岡市役所現業職員労働組合</v>
      </c>
      <c r="G1257" s="158" t="s">
        <v>2032</v>
      </c>
      <c r="H1257">
        <v>2</v>
      </c>
    </row>
    <row r="1258" spans="3:8">
      <c r="C1258" s="158" t="s">
        <v>2026</v>
      </c>
      <c r="D1258" s="158" t="s">
        <v>1622</v>
      </c>
      <c r="E1258" t="s">
        <v>2033</v>
      </c>
      <c r="F1258" s="158" t="str">
        <f t="shared" si="47"/>
        <v>42豊前市職員労働組合</v>
      </c>
      <c r="G1258" s="158" t="s">
        <v>2034</v>
      </c>
      <c r="H1258">
        <v>3</v>
      </c>
    </row>
    <row r="1259" spans="3:8">
      <c r="C1259" s="158" t="s">
        <v>2026</v>
      </c>
      <c r="D1259" s="158" t="s">
        <v>1625</v>
      </c>
      <c r="E1259" t="s">
        <v>2035</v>
      </c>
      <c r="F1259" s="158" t="str">
        <f t="shared" si="47"/>
        <v>42行橋市職員労働組合</v>
      </c>
      <c r="G1259" s="158" t="s">
        <v>2036</v>
      </c>
      <c r="H1259">
        <v>3</v>
      </c>
    </row>
    <row r="1260" spans="3:8">
      <c r="C1260" s="158" t="s">
        <v>2026</v>
      </c>
      <c r="D1260" s="158" t="s">
        <v>1628</v>
      </c>
      <c r="E1260" t="s">
        <v>2037</v>
      </c>
      <c r="F1260" s="158" t="str">
        <f t="shared" si="47"/>
        <v>42中間市職員労働組合</v>
      </c>
      <c r="G1260" s="158" t="s">
        <v>2038</v>
      </c>
      <c r="H1260">
        <v>3</v>
      </c>
    </row>
    <row r="1261" spans="3:8">
      <c r="C1261" s="158" t="s">
        <v>2026</v>
      </c>
      <c r="D1261" s="158" t="s">
        <v>1630</v>
      </c>
      <c r="E1261" t="s">
        <v>2039</v>
      </c>
      <c r="F1261" s="158" t="str">
        <f t="shared" si="47"/>
        <v>42田川市職員労働組合</v>
      </c>
      <c r="G1261" s="158" t="s">
        <v>2040</v>
      </c>
      <c r="H1261">
        <v>3</v>
      </c>
    </row>
    <row r="1262" spans="3:8">
      <c r="C1262" s="158" t="s">
        <v>2026</v>
      </c>
      <c r="D1262" s="158" t="s">
        <v>1641</v>
      </c>
      <c r="E1262" t="s">
        <v>2041</v>
      </c>
      <c r="F1262" s="158" t="str">
        <f t="shared" si="47"/>
        <v>42自治労朝倉市職員労働組合</v>
      </c>
      <c r="G1262" s="158" t="s">
        <v>2042</v>
      </c>
      <c r="H1262">
        <v>3</v>
      </c>
    </row>
    <row r="1263" spans="3:8">
      <c r="C1263" s="158" t="s">
        <v>2026</v>
      </c>
      <c r="D1263" s="158" t="s">
        <v>1643</v>
      </c>
      <c r="E1263" t="s">
        <v>2043</v>
      </c>
      <c r="F1263" s="158" t="str">
        <f t="shared" si="47"/>
        <v>42久留米市従業員労働組合連合会</v>
      </c>
      <c r="G1263" s="158" t="s">
        <v>2044</v>
      </c>
      <c r="H1263">
        <v>3</v>
      </c>
    </row>
    <row r="1264" spans="3:8">
      <c r="C1264" s="158" t="s">
        <v>2026</v>
      </c>
      <c r="D1264" s="158" t="s">
        <v>1646</v>
      </c>
      <c r="E1264" t="s">
        <v>2045</v>
      </c>
      <c r="F1264" s="158" t="str">
        <f t="shared" si="47"/>
        <v>42筑後市職員労働組合</v>
      </c>
      <c r="G1264" s="158" t="s">
        <v>2046</v>
      </c>
      <c r="H1264">
        <v>3</v>
      </c>
    </row>
    <row r="1265" spans="3:8">
      <c r="C1265" s="158" t="s">
        <v>2026</v>
      </c>
      <c r="D1265" s="158" t="s">
        <v>1649</v>
      </c>
      <c r="E1265" t="s">
        <v>2047</v>
      </c>
      <c r="F1265" s="158" t="str">
        <f t="shared" si="47"/>
        <v>42自治労柳川市職員労働組合</v>
      </c>
      <c r="G1265" s="158" t="s">
        <v>2048</v>
      </c>
      <c r="H1265">
        <v>3</v>
      </c>
    </row>
    <row r="1266" spans="3:8">
      <c r="C1266" s="158" t="s">
        <v>2026</v>
      </c>
      <c r="D1266" s="158" t="s">
        <v>1652</v>
      </c>
      <c r="E1266" t="s">
        <v>2049</v>
      </c>
      <c r="F1266" s="158" t="str">
        <f t="shared" si="47"/>
        <v>42自治労大牟田市職員労働組合</v>
      </c>
      <c r="G1266" s="158" t="s">
        <v>2050</v>
      </c>
      <c r="H1266">
        <v>3</v>
      </c>
    </row>
    <row r="1267" spans="3:8">
      <c r="C1267" s="158" t="s">
        <v>2026</v>
      </c>
      <c r="D1267" s="158" t="s">
        <v>1655</v>
      </c>
      <c r="E1267" t="s">
        <v>2051</v>
      </c>
      <c r="F1267" s="158" t="str">
        <f t="shared" si="47"/>
        <v>42自治労糸島市職員労働組合</v>
      </c>
      <c r="G1267" s="158" t="s">
        <v>2052</v>
      </c>
      <c r="H1267">
        <v>3</v>
      </c>
    </row>
    <row r="1268" spans="3:8">
      <c r="C1268" s="158" t="s">
        <v>2026</v>
      </c>
      <c r="D1268" s="158" t="s">
        <v>1658</v>
      </c>
      <c r="E1268" t="s">
        <v>2053</v>
      </c>
      <c r="F1268" s="158" t="str">
        <f t="shared" si="47"/>
        <v>42自治労みやま市職員労働組合</v>
      </c>
      <c r="G1268" s="158" t="s">
        <v>2054</v>
      </c>
      <c r="H1268">
        <v>3</v>
      </c>
    </row>
    <row r="1269" spans="3:8">
      <c r="C1269" s="158" t="s">
        <v>2026</v>
      </c>
      <c r="D1269" s="158" t="s">
        <v>1687</v>
      </c>
      <c r="E1269" t="s">
        <v>2055</v>
      </c>
      <c r="F1269" s="158" t="str">
        <f t="shared" si="47"/>
        <v>42赤村職員労働組合</v>
      </c>
      <c r="G1269" s="158" t="s">
        <v>2056</v>
      </c>
      <c r="H1269">
        <v>4</v>
      </c>
    </row>
    <row r="1270" spans="3:8">
      <c r="C1270" s="158" t="s">
        <v>2026</v>
      </c>
      <c r="D1270" s="158" t="s">
        <v>1690</v>
      </c>
      <c r="E1270" t="s">
        <v>2057</v>
      </c>
      <c r="F1270" s="158" t="str">
        <f t="shared" si="47"/>
        <v>42自治労飯塚市職員労働組合</v>
      </c>
      <c r="G1270" s="158" t="s">
        <v>2058</v>
      </c>
      <c r="H1270">
        <v>3</v>
      </c>
    </row>
    <row r="1271" spans="3:8">
      <c r="C1271" s="158" t="s">
        <v>2026</v>
      </c>
      <c r="D1271" s="158" t="s">
        <v>1693</v>
      </c>
      <c r="E1271" t="s">
        <v>2059</v>
      </c>
      <c r="F1271" s="158" t="str">
        <f t="shared" si="47"/>
        <v>42自治労八女市職員労働組合</v>
      </c>
      <c r="G1271" s="158" t="s">
        <v>2060</v>
      </c>
      <c r="H1271">
        <v>3</v>
      </c>
    </row>
    <row r="1272" spans="3:8">
      <c r="C1272" s="158" t="s">
        <v>2026</v>
      </c>
      <c r="D1272" s="158" t="s">
        <v>1711</v>
      </c>
      <c r="E1272" t="s">
        <v>2061</v>
      </c>
      <c r="F1272" s="158" t="str">
        <f t="shared" si="47"/>
        <v>42小郡市職員労働組合</v>
      </c>
      <c r="G1272" s="158" t="s">
        <v>2062</v>
      </c>
      <c r="H1272">
        <v>3</v>
      </c>
    </row>
    <row r="1273" spans="3:8">
      <c r="C1273" s="158" t="s">
        <v>2026</v>
      </c>
      <c r="D1273" s="158" t="s">
        <v>1714</v>
      </c>
      <c r="E1273" t="s">
        <v>2063</v>
      </c>
      <c r="F1273" s="158" t="str">
        <f t="shared" si="47"/>
        <v>42自治労宗像市職員労働組合</v>
      </c>
      <c r="G1273" s="158" t="s">
        <v>2064</v>
      </c>
      <c r="H1273">
        <v>3</v>
      </c>
    </row>
    <row r="1274" spans="3:8">
      <c r="C1274" s="158" t="s">
        <v>2026</v>
      </c>
      <c r="D1274" s="158" t="s">
        <v>1717</v>
      </c>
      <c r="E1274" t="s">
        <v>2065</v>
      </c>
      <c r="F1274" s="158" t="str">
        <f t="shared" si="47"/>
        <v>42大刀洗町職員労働組合</v>
      </c>
      <c r="G1274" s="158" t="s">
        <v>2066</v>
      </c>
      <c r="H1274">
        <v>4</v>
      </c>
    </row>
    <row r="1275" spans="3:8">
      <c r="C1275" s="158" t="s">
        <v>2026</v>
      </c>
      <c r="D1275" s="158" t="s">
        <v>1720</v>
      </c>
      <c r="E1275" t="s">
        <v>2067</v>
      </c>
      <c r="F1275" s="158" t="str">
        <f t="shared" si="47"/>
        <v>42自治労みやこ町職員労働組合</v>
      </c>
      <c r="G1275" s="158" t="s">
        <v>2068</v>
      </c>
      <c r="H1275">
        <v>4</v>
      </c>
    </row>
    <row r="1276" spans="3:8">
      <c r="C1276" s="158" t="s">
        <v>2026</v>
      </c>
      <c r="D1276" s="158" t="s">
        <v>1735</v>
      </c>
      <c r="E1276" t="s">
        <v>2069</v>
      </c>
      <c r="F1276" s="158" t="str">
        <f t="shared" si="47"/>
        <v>42大川市職員労働組合</v>
      </c>
      <c r="G1276" s="158" t="s">
        <v>2070</v>
      </c>
      <c r="H1276">
        <v>3</v>
      </c>
    </row>
    <row r="1277" spans="3:8">
      <c r="C1277" s="158" t="s">
        <v>2026</v>
      </c>
      <c r="D1277" s="158" t="s">
        <v>1744</v>
      </c>
      <c r="E1277" t="s">
        <v>2071</v>
      </c>
      <c r="F1277" s="158" t="str">
        <f t="shared" si="47"/>
        <v>42自治労福智町職員労働組合</v>
      </c>
      <c r="G1277" s="158" t="s">
        <v>2072</v>
      </c>
      <c r="H1277">
        <v>4</v>
      </c>
    </row>
    <row r="1278" spans="3:8">
      <c r="C1278" s="158" t="s">
        <v>2026</v>
      </c>
      <c r="D1278" s="158" t="s">
        <v>1755</v>
      </c>
      <c r="E1278" t="s">
        <v>2073</v>
      </c>
      <c r="F1278" s="158" t="str">
        <f t="shared" si="47"/>
        <v>42自治労上毛町職員労働組合</v>
      </c>
      <c r="G1278" s="158" t="s">
        <v>2074</v>
      </c>
      <c r="H1278">
        <v>4</v>
      </c>
    </row>
    <row r="1279" spans="3:8">
      <c r="C1279" s="158" t="s">
        <v>2026</v>
      </c>
      <c r="D1279" s="158" t="s">
        <v>1761</v>
      </c>
      <c r="E1279" t="s">
        <v>2075</v>
      </c>
      <c r="F1279" s="158" t="str">
        <f t="shared" si="47"/>
        <v>42直方市職員労働組合</v>
      </c>
      <c r="G1279" s="158" t="s">
        <v>2076</v>
      </c>
      <c r="H1279">
        <v>3</v>
      </c>
    </row>
    <row r="1280" spans="3:8">
      <c r="C1280" s="158" t="s">
        <v>2026</v>
      </c>
      <c r="D1280" s="158" t="s">
        <v>1767</v>
      </c>
      <c r="E1280" t="s">
        <v>2077</v>
      </c>
      <c r="F1280" s="158" t="str">
        <f t="shared" si="47"/>
        <v>42自治労うきは市職員労働組合</v>
      </c>
      <c r="G1280" s="158" t="s">
        <v>2078</v>
      </c>
      <c r="H1280">
        <v>3</v>
      </c>
    </row>
    <row r="1281" spans="3:8">
      <c r="C1281" s="158" t="s">
        <v>2026</v>
      </c>
      <c r="D1281" s="158" t="s">
        <v>1784</v>
      </c>
      <c r="E1281" t="s">
        <v>2079</v>
      </c>
      <c r="F1281" s="158" t="str">
        <f t="shared" si="47"/>
        <v>42北九州市職員労働組合連合会</v>
      </c>
      <c r="G1281" s="158" t="s">
        <v>2080</v>
      </c>
      <c r="H1281">
        <v>2</v>
      </c>
    </row>
    <row r="1282" spans="3:8">
      <c r="C1282" s="158" t="s">
        <v>2026</v>
      </c>
      <c r="D1282" s="158" t="s">
        <v>1793</v>
      </c>
      <c r="E1282" t="s">
        <v>2081</v>
      </c>
      <c r="F1282" s="158" t="str">
        <f t="shared" si="47"/>
        <v>42糸田町職員労働組合</v>
      </c>
      <c r="G1282" s="158" t="s">
        <v>2082</v>
      </c>
      <c r="H1282">
        <v>4</v>
      </c>
    </row>
    <row r="1283" spans="3:8">
      <c r="C1283" s="158" t="s">
        <v>2026</v>
      </c>
      <c r="D1283" s="158" t="s">
        <v>1796</v>
      </c>
      <c r="E1283" t="s">
        <v>2083</v>
      </c>
      <c r="F1283" s="158" t="str">
        <f t="shared" si="47"/>
        <v>42大木町職員労働組合</v>
      </c>
      <c r="G1283" s="158" t="s">
        <v>2084</v>
      </c>
      <c r="H1283">
        <v>4</v>
      </c>
    </row>
    <row r="1284" spans="3:8">
      <c r="C1284" s="158" t="s">
        <v>2026</v>
      </c>
      <c r="D1284" s="158" t="s">
        <v>1799</v>
      </c>
      <c r="E1284" t="s">
        <v>2085</v>
      </c>
      <c r="F1284" s="158" t="str">
        <f t="shared" si="47"/>
        <v>42自治労築上町職員労働組合</v>
      </c>
      <c r="G1284" s="158" t="s">
        <v>2086</v>
      </c>
      <c r="H1284">
        <v>4</v>
      </c>
    </row>
    <row r="1285" spans="3:8">
      <c r="C1285" s="158" t="s">
        <v>2026</v>
      </c>
      <c r="D1285" s="158" t="s">
        <v>1807</v>
      </c>
      <c r="E1285" t="s">
        <v>2087</v>
      </c>
      <c r="F1285" s="158" t="str">
        <f t="shared" si="47"/>
        <v>42苅田町職員労働組合</v>
      </c>
      <c r="G1285" s="158" t="s">
        <v>2088</v>
      </c>
      <c r="H1285">
        <v>4</v>
      </c>
    </row>
    <row r="1286" spans="3:8">
      <c r="C1286" s="158" t="s">
        <v>2026</v>
      </c>
      <c r="D1286" s="158" t="s">
        <v>1816</v>
      </c>
      <c r="E1286" t="s">
        <v>2089</v>
      </c>
      <c r="F1286" s="158" t="str">
        <f t="shared" si="47"/>
        <v>42うきは市立自動車学校職員労働組合</v>
      </c>
      <c r="G1286" s="158" t="s">
        <v>2090</v>
      </c>
      <c r="H1286">
        <v>3</v>
      </c>
    </row>
    <row r="1287" spans="3:8">
      <c r="C1287" s="158" t="s">
        <v>2026</v>
      </c>
      <c r="D1287" s="158" t="s">
        <v>173</v>
      </c>
      <c r="E1287" t="s">
        <v>2091</v>
      </c>
      <c r="F1287" s="158" t="str">
        <f t="shared" si="47"/>
        <v>42筑紫野市職員労働組合</v>
      </c>
      <c r="G1287" s="158" t="s">
        <v>2092</v>
      </c>
      <c r="H1287">
        <v>3</v>
      </c>
    </row>
    <row r="1288" spans="3:8">
      <c r="C1288" s="158" t="s">
        <v>2026</v>
      </c>
      <c r="D1288" s="158" t="s">
        <v>1821</v>
      </c>
      <c r="E1288" t="s">
        <v>2093</v>
      </c>
      <c r="F1288" s="158" t="str">
        <f t="shared" si="47"/>
        <v>42水巻町職員労働組合</v>
      </c>
      <c r="G1288" s="158" t="s">
        <v>2094</v>
      </c>
      <c r="H1288">
        <v>4</v>
      </c>
    </row>
    <row r="1289" spans="3:8">
      <c r="C1289" s="158" t="s">
        <v>2026</v>
      </c>
      <c r="D1289" s="158" t="s">
        <v>584</v>
      </c>
      <c r="E1289" t="s">
        <v>2095</v>
      </c>
      <c r="F1289" s="158" t="str">
        <f t="shared" si="47"/>
        <v>42粕屋町職員労働組合</v>
      </c>
      <c r="G1289" s="158" t="s">
        <v>2096</v>
      </c>
      <c r="H1289">
        <v>4</v>
      </c>
    </row>
    <row r="1290" spans="3:8">
      <c r="C1290" s="158" t="s">
        <v>2026</v>
      </c>
      <c r="D1290" s="158" t="s">
        <v>2097</v>
      </c>
      <c r="E1290" t="s">
        <v>2098</v>
      </c>
      <c r="F1290" s="158" t="str">
        <f t="shared" si="47"/>
        <v>42遠賀町職員労働組合</v>
      </c>
      <c r="G1290" s="158" t="s">
        <v>2099</v>
      </c>
      <c r="H1290">
        <v>4</v>
      </c>
    </row>
    <row r="1291" spans="3:8">
      <c r="C1291" s="158" t="s">
        <v>2026</v>
      </c>
      <c r="D1291" s="158" t="s">
        <v>2893</v>
      </c>
      <c r="E1291" t="s">
        <v>2100</v>
      </c>
      <c r="F1291" s="158" t="str">
        <f t="shared" si="47"/>
        <v>42添田町職員労働組合</v>
      </c>
      <c r="G1291" s="158" t="s">
        <v>2101</v>
      </c>
      <c r="H1291">
        <v>4</v>
      </c>
    </row>
    <row r="1292" spans="3:8">
      <c r="C1292" s="158" t="s">
        <v>2026</v>
      </c>
      <c r="D1292" s="158" t="s">
        <v>2896</v>
      </c>
      <c r="E1292" t="s">
        <v>2102</v>
      </c>
      <c r="F1292" s="158" t="str">
        <f t="shared" si="47"/>
        <v>42広川町職員労働組合</v>
      </c>
      <c r="G1292" s="158" t="s">
        <v>2103</v>
      </c>
      <c r="H1292">
        <v>4</v>
      </c>
    </row>
    <row r="1293" spans="3:8">
      <c r="C1293" s="158" t="s">
        <v>2026</v>
      </c>
      <c r="D1293" s="158" t="s">
        <v>2899</v>
      </c>
      <c r="E1293" t="s">
        <v>461</v>
      </c>
      <c r="F1293" s="158" t="str">
        <f t="shared" si="47"/>
        <v>42岡垣町職員労働組合</v>
      </c>
      <c r="G1293" s="158" t="s">
        <v>462</v>
      </c>
      <c r="H1293">
        <v>4</v>
      </c>
    </row>
    <row r="1294" spans="3:8">
      <c r="C1294" s="158" t="s">
        <v>2026</v>
      </c>
      <c r="D1294" s="158" t="s">
        <v>2905</v>
      </c>
      <c r="E1294" t="s">
        <v>463</v>
      </c>
      <c r="F1294" s="158" t="str">
        <f t="shared" si="47"/>
        <v>42桂川町職員労働組合</v>
      </c>
      <c r="G1294" s="158" t="s">
        <v>464</v>
      </c>
      <c r="H1294">
        <v>4</v>
      </c>
    </row>
    <row r="1295" spans="3:8">
      <c r="C1295" s="158" t="s">
        <v>2026</v>
      </c>
      <c r="D1295" s="158" t="s">
        <v>602</v>
      </c>
      <c r="E1295" t="s">
        <v>465</v>
      </c>
      <c r="F1295" s="158" t="str">
        <f t="shared" si="47"/>
        <v>42自治労嘉麻市職員労働組合</v>
      </c>
      <c r="G1295" s="158" t="s">
        <v>466</v>
      </c>
      <c r="H1295">
        <v>3</v>
      </c>
    </row>
    <row r="1296" spans="3:8">
      <c r="C1296" s="158" t="s">
        <v>2026</v>
      </c>
      <c r="D1296" s="158" t="s">
        <v>467</v>
      </c>
      <c r="E1296" t="s">
        <v>1122</v>
      </c>
      <c r="F1296" s="158" t="str">
        <f t="shared" si="47"/>
        <v>42川崎町職員労働組合</v>
      </c>
      <c r="G1296" s="158" t="s">
        <v>468</v>
      </c>
      <c r="H1296">
        <v>4</v>
      </c>
    </row>
    <row r="1297" spans="3:8">
      <c r="C1297" s="158" t="s">
        <v>2026</v>
      </c>
      <c r="D1297" s="158" t="s">
        <v>2917</v>
      </c>
      <c r="E1297" t="s">
        <v>469</v>
      </c>
      <c r="F1297" s="158" t="str">
        <f t="shared" si="47"/>
        <v>42香春町職員労働組合</v>
      </c>
      <c r="G1297" s="158" t="s">
        <v>470</v>
      </c>
      <c r="H1297">
        <v>4</v>
      </c>
    </row>
    <row r="1298" spans="3:8">
      <c r="C1298" s="158" t="s">
        <v>2026</v>
      </c>
      <c r="D1298" s="158" t="s">
        <v>2923</v>
      </c>
      <c r="E1298" t="s">
        <v>471</v>
      </c>
      <c r="F1298" s="158" t="str">
        <f t="shared" si="47"/>
        <v>42篠栗町職員労働組合</v>
      </c>
      <c r="G1298" s="158" t="s">
        <v>472</v>
      </c>
      <c r="H1298">
        <v>4</v>
      </c>
    </row>
    <row r="1299" spans="3:8">
      <c r="C1299" s="158" t="s">
        <v>2026</v>
      </c>
      <c r="D1299" s="158" t="s">
        <v>1380</v>
      </c>
      <c r="E1299" t="s">
        <v>473</v>
      </c>
      <c r="F1299" s="158" t="str">
        <f t="shared" si="47"/>
        <v>42志免町職員労働組合</v>
      </c>
      <c r="G1299" s="158" t="s">
        <v>474</v>
      </c>
      <c r="H1299">
        <v>4</v>
      </c>
    </row>
    <row r="1300" spans="3:8">
      <c r="C1300" s="158" t="s">
        <v>2026</v>
      </c>
      <c r="D1300" s="158" t="s">
        <v>1434</v>
      </c>
      <c r="E1300" t="s">
        <v>475</v>
      </c>
      <c r="F1300" s="158" t="str">
        <f t="shared" si="47"/>
        <v>42吉富町職員労働組合</v>
      </c>
      <c r="G1300" s="158" t="s">
        <v>476</v>
      </c>
      <c r="H1300">
        <v>4</v>
      </c>
    </row>
    <row r="1301" spans="3:8">
      <c r="C1301" s="158" t="s">
        <v>2026</v>
      </c>
      <c r="D1301" s="158" t="s">
        <v>2938</v>
      </c>
      <c r="E1301" t="s">
        <v>477</v>
      </c>
      <c r="F1301" s="158" t="str">
        <f t="shared" si="47"/>
        <v>42自治労古賀市職員労働組合</v>
      </c>
      <c r="G1301" s="158" t="s">
        <v>478</v>
      </c>
      <c r="H1301">
        <v>3</v>
      </c>
    </row>
    <row r="1302" spans="3:8">
      <c r="C1302" s="158" t="s">
        <v>2026</v>
      </c>
      <c r="D1302" s="158" t="s">
        <v>2941</v>
      </c>
      <c r="E1302" t="s">
        <v>479</v>
      </c>
      <c r="F1302" s="158" t="str">
        <f t="shared" si="47"/>
        <v>42自治労福津市職員労働組合</v>
      </c>
      <c r="G1302" s="158" t="s">
        <v>480</v>
      </c>
      <c r="H1302">
        <v>3</v>
      </c>
    </row>
    <row r="1303" spans="3:8">
      <c r="C1303" s="158" t="s">
        <v>2026</v>
      </c>
      <c r="D1303" s="158" t="s">
        <v>2944</v>
      </c>
      <c r="E1303" t="s">
        <v>481</v>
      </c>
      <c r="F1303" s="158" t="str">
        <f t="shared" si="47"/>
        <v>42自治労宮若市職員労働組合</v>
      </c>
      <c r="G1303" s="158" t="s">
        <v>482</v>
      </c>
      <c r="H1303">
        <v>3</v>
      </c>
    </row>
    <row r="1304" spans="3:8">
      <c r="C1304" s="158" t="s">
        <v>2026</v>
      </c>
      <c r="D1304" s="158" t="s">
        <v>2947</v>
      </c>
      <c r="E1304" t="s">
        <v>483</v>
      </c>
      <c r="F1304" s="158" t="str">
        <f t="shared" si="47"/>
        <v>42那珂川町職員労働組合</v>
      </c>
      <c r="G1304" s="158" t="s">
        <v>484</v>
      </c>
      <c r="H1304">
        <v>4</v>
      </c>
    </row>
    <row r="1305" spans="3:8">
      <c r="C1305" s="158" t="s">
        <v>2026</v>
      </c>
      <c r="D1305" s="158" t="s">
        <v>2953</v>
      </c>
      <c r="E1305" t="s">
        <v>485</v>
      </c>
      <c r="F1305" s="158" t="str">
        <f t="shared" si="47"/>
        <v>42福岡市水道労働組合</v>
      </c>
      <c r="G1305" s="158" t="s">
        <v>486</v>
      </c>
      <c r="H1305">
        <v>2</v>
      </c>
    </row>
    <row r="1306" spans="3:8">
      <c r="C1306" s="158" t="s">
        <v>2026</v>
      </c>
      <c r="D1306" s="158" t="s">
        <v>2959</v>
      </c>
      <c r="E1306" t="s">
        <v>487</v>
      </c>
      <c r="F1306" s="158" t="str">
        <f t="shared" si="47"/>
        <v>42自治労芦屋町職員労働組合</v>
      </c>
      <c r="G1306" s="158" t="s">
        <v>488</v>
      </c>
      <c r="H1306">
        <v>4</v>
      </c>
    </row>
    <row r="1307" spans="3:8">
      <c r="C1307" s="158" t="s">
        <v>2026</v>
      </c>
      <c r="D1307" s="158" t="s">
        <v>2965</v>
      </c>
      <c r="E1307" t="s">
        <v>489</v>
      </c>
      <c r="F1307" s="158" t="str">
        <f t="shared" si="47"/>
        <v>42大野城市職員労働組合</v>
      </c>
      <c r="G1307" s="158" t="s">
        <v>490</v>
      </c>
      <c r="H1307">
        <v>3</v>
      </c>
    </row>
    <row r="1308" spans="3:8">
      <c r="C1308" s="158" t="s">
        <v>2026</v>
      </c>
      <c r="D1308" s="158" t="s">
        <v>1446</v>
      </c>
      <c r="E1308" t="s">
        <v>491</v>
      </c>
      <c r="F1308" s="158" t="str">
        <f t="shared" si="47"/>
        <v>42太宰府市職員労働組合</v>
      </c>
      <c r="G1308" s="158" t="s">
        <v>492</v>
      </c>
      <c r="H1308">
        <v>3</v>
      </c>
    </row>
    <row r="1309" spans="3:8">
      <c r="C1309" s="158" t="s">
        <v>2026</v>
      </c>
      <c r="D1309" s="158" t="s">
        <v>1449</v>
      </c>
      <c r="E1309" t="s">
        <v>493</v>
      </c>
      <c r="F1309" s="158" t="str">
        <f t="shared" si="47"/>
        <v>42春日市職員労働組合</v>
      </c>
      <c r="G1309" s="158" t="s">
        <v>494</v>
      </c>
      <c r="H1309">
        <v>3</v>
      </c>
    </row>
    <row r="1310" spans="3:8">
      <c r="C1310" s="158" t="s">
        <v>2026</v>
      </c>
      <c r="D1310" s="158" t="s">
        <v>2971</v>
      </c>
      <c r="E1310" t="s">
        <v>495</v>
      </c>
      <c r="F1310" s="158" t="str">
        <f t="shared" si="47"/>
        <v>42自治労筑前町職員労働組合</v>
      </c>
      <c r="G1310" s="158" t="s">
        <v>496</v>
      </c>
      <c r="H1310">
        <v>4</v>
      </c>
    </row>
    <row r="1311" spans="3:8">
      <c r="C1311" s="158" t="s">
        <v>2026</v>
      </c>
      <c r="D1311" s="158" t="s">
        <v>2980</v>
      </c>
      <c r="E1311" t="s">
        <v>497</v>
      </c>
      <c r="F1311" s="158" t="str">
        <f t="shared" si="47"/>
        <v>42自治労東峰村職員労働組合</v>
      </c>
      <c r="G1311" s="158" t="s">
        <v>498</v>
      </c>
      <c r="H1311">
        <v>4</v>
      </c>
    </row>
    <row r="1312" spans="3:8">
      <c r="C1312" s="158" t="s">
        <v>2026</v>
      </c>
      <c r="D1312" s="158" t="s">
        <v>3043</v>
      </c>
      <c r="E1312" t="s">
        <v>499</v>
      </c>
      <c r="F1312" s="158" t="str">
        <f t="shared" si="47"/>
        <v>42久山町職員組合</v>
      </c>
      <c r="G1312" s="158" t="s">
        <v>500</v>
      </c>
      <c r="H1312">
        <v>4</v>
      </c>
    </row>
    <row r="1313" spans="3:8">
      <c r="C1313" s="158" t="s">
        <v>2026</v>
      </c>
      <c r="D1313" s="158" t="s">
        <v>3058</v>
      </c>
      <c r="E1313" t="s">
        <v>501</v>
      </c>
      <c r="F1313" s="158" t="str">
        <f t="shared" si="47"/>
        <v>42鞍手町職員労働組合</v>
      </c>
      <c r="G1313" s="158" t="s">
        <v>502</v>
      </c>
      <c r="H1313">
        <v>4</v>
      </c>
    </row>
    <row r="1314" spans="3:8">
      <c r="C1314" s="158" t="s">
        <v>2026</v>
      </c>
      <c r="D1314" s="158" t="s">
        <v>503</v>
      </c>
      <c r="E1314" t="s">
        <v>3603</v>
      </c>
      <c r="F1314" s="158" t="str">
        <f t="shared" si="47"/>
        <v>42小竹町職員労働組合</v>
      </c>
      <c r="G1314" s="158" t="s">
        <v>504</v>
      </c>
      <c r="H1314">
        <v>4</v>
      </c>
    </row>
    <row r="1315" spans="3:8">
      <c r="C1315" s="158" t="s">
        <v>2026</v>
      </c>
      <c r="D1315" s="158" t="s">
        <v>3627</v>
      </c>
      <c r="E1315" t="s">
        <v>3604</v>
      </c>
      <c r="F1315" s="158" t="str">
        <f t="shared" si="47"/>
        <v>42北九州市交通局労働組合</v>
      </c>
      <c r="G1315" s="158" t="s">
        <v>3663</v>
      </c>
      <c r="H1315">
        <v>2</v>
      </c>
    </row>
    <row r="1316" spans="3:8">
      <c r="C1316" s="158" t="s">
        <v>2026</v>
      </c>
      <c r="D1316" s="158" t="s">
        <v>3093</v>
      </c>
      <c r="E1316" t="s">
        <v>3605</v>
      </c>
      <c r="F1316" s="158" t="str">
        <f t="shared" si="47"/>
        <v>42福岡交通労働組合</v>
      </c>
      <c r="G1316" s="158" t="s">
        <v>3664</v>
      </c>
      <c r="H1316">
        <v>2</v>
      </c>
    </row>
    <row r="1317" spans="3:8">
      <c r="C1317" s="158" t="s">
        <v>3624</v>
      </c>
      <c r="D1317" s="158" t="s">
        <v>3624</v>
      </c>
      <c r="E1317" t="s">
        <v>1570</v>
      </c>
      <c r="F1317" t="s">
        <v>1570</v>
      </c>
      <c r="G1317" s="158" t="s">
        <v>3624</v>
      </c>
      <c r="H1317"/>
    </row>
    <row r="1318" spans="3:8">
      <c r="C1318" s="158" t="s">
        <v>505</v>
      </c>
      <c r="D1318" s="158" t="s">
        <v>1577</v>
      </c>
      <c r="E1318" t="s">
        <v>506</v>
      </c>
      <c r="F1318" s="158" t="str">
        <f t="shared" ref="F1318:F1338" si="48">IFERROR(C1318&amp;E1318,"")</f>
        <v>43佐賀県関係職員連合労働組合</v>
      </c>
      <c r="G1318" s="158" t="s">
        <v>507</v>
      </c>
      <c r="H1318">
        <v>1</v>
      </c>
    </row>
    <row r="1319" spans="3:8">
      <c r="C1319" s="158" t="s">
        <v>505</v>
      </c>
      <c r="D1319" s="158" t="s">
        <v>1580</v>
      </c>
      <c r="E1319" t="s">
        <v>508</v>
      </c>
      <c r="F1319" s="158" t="str">
        <f t="shared" si="48"/>
        <v>43鳥栖市職員労働組合</v>
      </c>
      <c r="G1319" s="158" t="s">
        <v>509</v>
      </c>
      <c r="H1319">
        <v>3</v>
      </c>
    </row>
    <row r="1320" spans="3:8">
      <c r="C1320" s="158" t="s">
        <v>505</v>
      </c>
      <c r="D1320" s="158" t="s">
        <v>1583</v>
      </c>
      <c r="E1320" t="s">
        <v>510</v>
      </c>
      <c r="F1320" s="158" t="str">
        <f t="shared" si="48"/>
        <v>43佐賀市職員労働組合</v>
      </c>
      <c r="G1320" s="158" t="s">
        <v>511</v>
      </c>
      <c r="H1320">
        <v>2</v>
      </c>
    </row>
    <row r="1321" spans="3:8">
      <c r="C1321" s="158" t="s">
        <v>505</v>
      </c>
      <c r="D1321" s="158" t="s">
        <v>1586</v>
      </c>
      <c r="E1321" t="s">
        <v>512</v>
      </c>
      <c r="F1321" s="158" t="str">
        <f t="shared" si="48"/>
        <v>43鹿島市職員労働組合</v>
      </c>
      <c r="G1321" s="158" t="s">
        <v>513</v>
      </c>
      <c r="H1321">
        <v>3</v>
      </c>
    </row>
    <row r="1322" spans="3:8">
      <c r="C1322" s="158" t="s">
        <v>505</v>
      </c>
      <c r="D1322" s="158" t="s">
        <v>1589</v>
      </c>
      <c r="E1322" t="s">
        <v>514</v>
      </c>
      <c r="F1322" s="158" t="str">
        <f t="shared" si="48"/>
        <v>43自治労唐津市職員労働組合</v>
      </c>
      <c r="G1322" s="158" t="s">
        <v>515</v>
      </c>
      <c r="H1322">
        <v>3</v>
      </c>
    </row>
    <row r="1323" spans="3:8">
      <c r="C1323" s="158" t="s">
        <v>505</v>
      </c>
      <c r="D1323" s="158" t="s">
        <v>1592</v>
      </c>
      <c r="E1323" t="s">
        <v>516</v>
      </c>
      <c r="F1323" s="158" t="str">
        <f t="shared" si="48"/>
        <v>43自治労武雄市職員労働組合</v>
      </c>
      <c r="G1323" s="158" t="s">
        <v>517</v>
      </c>
      <c r="H1323">
        <v>3</v>
      </c>
    </row>
    <row r="1324" spans="3:8">
      <c r="C1324" s="158" t="s">
        <v>505</v>
      </c>
      <c r="D1324" s="158" t="s">
        <v>1598</v>
      </c>
      <c r="E1324" t="s">
        <v>518</v>
      </c>
      <c r="F1324" s="158" t="str">
        <f t="shared" si="48"/>
        <v>43伊万里市職員労働組合</v>
      </c>
      <c r="G1324" s="158" t="s">
        <v>519</v>
      </c>
      <c r="H1324">
        <v>3</v>
      </c>
    </row>
    <row r="1325" spans="3:8">
      <c r="C1325" s="158" t="s">
        <v>505</v>
      </c>
      <c r="D1325" s="158" t="s">
        <v>1601</v>
      </c>
      <c r="E1325" t="s">
        <v>520</v>
      </c>
      <c r="F1325" s="158" t="str">
        <f t="shared" si="48"/>
        <v>43多久市職員労働組合</v>
      </c>
      <c r="G1325" s="158" t="s">
        <v>521</v>
      </c>
      <c r="H1325">
        <v>3</v>
      </c>
    </row>
    <row r="1326" spans="3:8">
      <c r="C1326" s="158" t="s">
        <v>505</v>
      </c>
      <c r="D1326" s="158" t="s">
        <v>1604</v>
      </c>
      <c r="E1326" t="s">
        <v>522</v>
      </c>
      <c r="F1326" s="158" t="str">
        <f t="shared" si="48"/>
        <v>43神埼市職員労働組合</v>
      </c>
      <c r="G1326" s="158" t="s">
        <v>523</v>
      </c>
      <c r="H1326">
        <v>3</v>
      </c>
    </row>
    <row r="1327" spans="3:8">
      <c r="C1327" s="158" t="s">
        <v>505</v>
      </c>
      <c r="D1327" s="158" t="s">
        <v>1607</v>
      </c>
      <c r="E1327" t="s">
        <v>433</v>
      </c>
      <c r="F1327" s="158" t="str">
        <f t="shared" si="48"/>
        <v>43吉野ヶ里町職員組合</v>
      </c>
      <c r="G1327" s="158" t="s">
        <v>434</v>
      </c>
      <c r="H1327">
        <v>4</v>
      </c>
    </row>
    <row r="1328" spans="3:8">
      <c r="C1328" s="158" t="s">
        <v>505</v>
      </c>
      <c r="D1328" s="158" t="s">
        <v>1613</v>
      </c>
      <c r="E1328" t="s">
        <v>435</v>
      </c>
      <c r="F1328" s="158" t="str">
        <f t="shared" si="48"/>
        <v>43大町町職員組合</v>
      </c>
      <c r="G1328" s="158" t="s">
        <v>436</v>
      </c>
      <c r="H1328">
        <v>4</v>
      </c>
    </row>
    <row r="1329" spans="3:8">
      <c r="C1329" s="158" t="s">
        <v>505</v>
      </c>
      <c r="D1329" s="158" t="s">
        <v>1619</v>
      </c>
      <c r="E1329" t="s">
        <v>437</v>
      </c>
      <c r="F1329" s="158" t="str">
        <f t="shared" si="48"/>
        <v>43嬉野市職員労働組合</v>
      </c>
      <c r="G1329" s="158" t="s">
        <v>438</v>
      </c>
      <c r="H1329">
        <v>3</v>
      </c>
    </row>
    <row r="1330" spans="3:8">
      <c r="C1330" s="158" t="s">
        <v>505</v>
      </c>
      <c r="D1330" s="158" t="s">
        <v>1630</v>
      </c>
      <c r="E1330" t="s">
        <v>439</v>
      </c>
      <c r="F1330" s="158" t="str">
        <f t="shared" si="48"/>
        <v>43太良町職員組合</v>
      </c>
      <c r="G1330" s="158" t="s">
        <v>440</v>
      </c>
      <c r="H1330">
        <v>4</v>
      </c>
    </row>
    <row r="1331" spans="3:8">
      <c r="C1331" s="158" t="s">
        <v>505</v>
      </c>
      <c r="D1331" s="158" t="s">
        <v>1655</v>
      </c>
      <c r="E1331" t="s">
        <v>3606</v>
      </c>
      <c r="F1331" s="158" t="str">
        <f t="shared" si="48"/>
        <v>43小城市職員労働組合連合</v>
      </c>
      <c r="G1331" s="158" t="s">
        <v>441</v>
      </c>
      <c r="H1331">
        <v>3</v>
      </c>
    </row>
    <row r="1332" spans="3:8">
      <c r="C1332" s="158" t="s">
        <v>505</v>
      </c>
      <c r="D1332" s="158" t="s">
        <v>1664</v>
      </c>
      <c r="E1332" t="s">
        <v>442</v>
      </c>
      <c r="F1332" s="158" t="str">
        <f t="shared" si="48"/>
        <v>43江北町職員組合</v>
      </c>
      <c r="G1332" s="158" t="s">
        <v>443</v>
      </c>
      <c r="H1332">
        <v>4</v>
      </c>
    </row>
    <row r="1333" spans="3:8">
      <c r="C1333" s="158" t="s">
        <v>505</v>
      </c>
      <c r="D1333" s="158" t="s">
        <v>1668</v>
      </c>
      <c r="E1333" t="s">
        <v>444</v>
      </c>
      <c r="F1333" s="158" t="str">
        <f t="shared" si="48"/>
        <v>43みやき町職員労働組合</v>
      </c>
      <c r="G1333" s="158" t="s">
        <v>445</v>
      </c>
      <c r="H1333">
        <v>4</v>
      </c>
    </row>
    <row r="1334" spans="3:8">
      <c r="C1334" s="158" t="s">
        <v>505</v>
      </c>
      <c r="D1334" s="158" t="s">
        <v>1690</v>
      </c>
      <c r="E1334" t="s">
        <v>446</v>
      </c>
      <c r="F1334" s="158" t="str">
        <f t="shared" si="48"/>
        <v>43白石町職員労働組合</v>
      </c>
      <c r="G1334" s="158" t="s">
        <v>447</v>
      </c>
      <c r="H1334">
        <v>4</v>
      </c>
    </row>
    <row r="1335" spans="3:8">
      <c r="C1335" s="158" t="s">
        <v>505</v>
      </c>
      <c r="D1335" s="158" t="s">
        <v>1699</v>
      </c>
      <c r="E1335" t="s">
        <v>448</v>
      </c>
      <c r="F1335" s="158" t="str">
        <f t="shared" si="48"/>
        <v>43上峰町職員労働組合</v>
      </c>
      <c r="G1335" s="158" t="s">
        <v>449</v>
      </c>
      <c r="H1335">
        <v>4</v>
      </c>
    </row>
    <row r="1336" spans="3:8">
      <c r="C1336" s="158" t="s">
        <v>505</v>
      </c>
      <c r="D1336" s="158" t="s">
        <v>1711</v>
      </c>
      <c r="E1336" t="s">
        <v>450</v>
      </c>
      <c r="F1336" s="158" t="str">
        <f t="shared" si="48"/>
        <v>43基山町職員労働組合</v>
      </c>
      <c r="G1336" s="158" t="s">
        <v>451</v>
      </c>
      <c r="H1336">
        <v>4</v>
      </c>
    </row>
    <row r="1337" spans="3:8">
      <c r="C1337" s="158" t="s">
        <v>505</v>
      </c>
      <c r="D1337" s="158" t="s">
        <v>1741</v>
      </c>
      <c r="E1337" t="s">
        <v>452</v>
      </c>
      <c r="F1337" s="158" t="str">
        <f t="shared" si="48"/>
        <v>43有田町職員労働組合</v>
      </c>
      <c r="G1337" s="158" t="s">
        <v>453</v>
      </c>
      <c r="H1337">
        <v>4</v>
      </c>
    </row>
    <row r="1338" spans="3:8">
      <c r="C1338" s="158" t="s">
        <v>505</v>
      </c>
      <c r="D1338" s="158" t="s">
        <v>1781</v>
      </c>
      <c r="E1338" t="s">
        <v>3607</v>
      </c>
      <c r="F1338" s="158" t="str">
        <f t="shared" si="48"/>
        <v>43佐賀交通労働組合</v>
      </c>
      <c r="G1338" s="158" t="s">
        <v>3665</v>
      </c>
      <c r="H1338">
        <v>2</v>
      </c>
    </row>
    <row r="1339" spans="3:8">
      <c r="C1339" s="158" t="s">
        <v>3624</v>
      </c>
      <c r="D1339" s="158" t="s">
        <v>3624</v>
      </c>
      <c r="E1339" t="s">
        <v>1570</v>
      </c>
      <c r="F1339" t="s">
        <v>1570</v>
      </c>
      <c r="G1339" s="158" t="s">
        <v>3624</v>
      </c>
      <c r="H1339"/>
    </row>
    <row r="1340" spans="3:8">
      <c r="C1340" s="158" t="s">
        <v>454</v>
      </c>
      <c r="D1340" s="158" t="s">
        <v>1577</v>
      </c>
      <c r="E1340" t="s">
        <v>455</v>
      </c>
      <c r="F1340" s="158" t="str">
        <f t="shared" ref="F1340:F1362" si="49">IFERROR(C1340&amp;E1340,"")</f>
        <v>44自治労長崎県職員連合労働組合</v>
      </c>
      <c r="G1340" s="158" t="s">
        <v>456</v>
      </c>
      <c r="H1340">
        <v>1</v>
      </c>
    </row>
    <row r="1341" spans="3:8">
      <c r="C1341" s="158" t="s">
        <v>454</v>
      </c>
      <c r="D1341" s="158" t="s">
        <v>1586</v>
      </c>
      <c r="E1341" t="s">
        <v>457</v>
      </c>
      <c r="F1341" s="158" t="str">
        <f t="shared" si="49"/>
        <v>44諫早市役所職員労働組合連合会</v>
      </c>
      <c r="G1341" s="158" t="s">
        <v>458</v>
      </c>
      <c r="H1341">
        <v>3</v>
      </c>
    </row>
    <row r="1342" spans="3:8">
      <c r="C1342" s="158" t="s">
        <v>454</v>
      </c>
      <c r="D1342" s="158" t="s">
        <v>1589</v>
      </c>
      <c r="E1342" t="s">
        <v>459</v>
      </c>
      <c r="F1342" s="158" t="str">
        <f t="shared" si="49"/>
        <v>44島原市役所職員組合</v>
      </c>
      <c r="G1342" s="158" t="s">
        <v>460</v>
      </c>
      <c r="H1342">
        <v>3</v>
      </c>
    </row>
    <row r="1343" spans="3:8">
      <c r="C1343" s="158" t="s">
        <v>454</v>
      </c>
      <c r="D1343" s="158" t="s">
        <v>1592</v>
      </c>
      <c r="E1343" t="s">
        <v>3163</v>
      </c>
      <c r="F1343" s="158" t="str">
        <f t="shared" si="49"/>
        <v>44大村市役所職員組合</v>
      </c>
      <c r="G1343" s="158" t="s">
        <v>3164</v>
      </c>
      <c r="H1343">
        <v>3</v>
      </c>
    </row>
    <row r="1344" spans="3:8">
      <c r="C1344" s="158" t="s">
        <v>454</v>
      </c>
      <c r="D1344" s="158" t="s">
        <v>1595</v>
      </c>
      <c r="E1344" t="s">
        <v>3608</v>
      </c>
      <c r="F1344" s="158" t="str">
        <f t="shared" si="49"/>
        <v>44自治労佐世保市職員連合労働組合</v>
      </c>
      <c r="G1344" s="158" t="s">
        <v>3165</v>
      </c>
      <c r="H1344">
        <v>3</v>
      </c>
    </row>
    <row r="1345" spans="3:8">
      <c r="C1345" s="158" t="s">
        <v>454</v>
      </c>
      <c r="D1345" s="158" t="s">
        <v>1598</v>
      </c>
      <c r="E1345" t="s">
        <v>3166</v>
      </c>
      <c r="F1345" s="158" t="str">
        <f t="shared" si="49"/>
        <v>44自治労平戸市職員組合</v>
      </c>
      <c r="G1345" s="158" t="s">
        <v>3167</v>
      </c>
      <c r="H1345">
        <v>3</v>
      </c>
    </row>
    <row r="1346" spans="3:8">
      <c r="C1346" s="158" t="s">
        <v>454</v>
      </c>
      <c r="D1346" s="158" t="s">
        <v>1601</v>
      </c>
      <c r="E1346" t="s">
        <v>3168</v>
      </c>
      <c r="F1346" s="158" t="str">
        <f t="shared" si="49"/>
        <v>44松浦市役所職員組合</v>
      </c>
      <c r="G1346" s="158" t="s">
        <v>3169</v>
      </c>
      <c r="H1346">
        <v>3</v>
      </c>
    </row>
    <row r="1347" spans="3:8">
      <c r="C1347" s="158" t="s">
        <v>454</v>
      </c>
      <c r="D1347" s="158" t="s">
        <v>1604</v>
      </c>
      <c r="E1347" t="s">
        <v>3170</v>
      </c>
      <c r="F1347" s="158" t="str">
        <f t="shared" si="49"/>
        <v>44五島市職員労働組合</v>
      </c>
      <c r="G1347" s="158" t="s">
        <v>3171</v>
      </c>
      <c r="H1347">
        <v>3</v>
      </c>
    </row>
    <row r="1348" spans="3:8">
      <c r="C1348" s="158" t="s">
        <v>454</v>
      </c>
      <c r="D1348" s="158" t="s">
        <v>1607</v>
      </c>
      <c r="E1348" t="s">
        <v>3172</v>
      </c>
      <c r="F1348" s="158" t="str">
        <f t="shared" si="49"/>
        <v>44川棚町役場職員組合</v>
      </c>
      <c r="G1348" s="158" t="s">
        <v>3173</v>
      </c>
      <c r="H1348">
        <v>4</v>
      </c>
    </row>
    <row r="1349" spans="3:8">
      <c r="C1349" s="158" t="s">
        <v>454</v>
      </c>
      <c r="D1349" s="158" t="s">
        <v>1619</v>
      </c>
      <c r="E1349" t="s">
        <v>3174</v>
      </c>
      <c r="F1349" s="158" t="str">
        <f t="shared" si="49"/>
        <v>44自治労西海市職員組合</v>
      </c>
      <c r="G1349" s="158" t="s">
        <v>3175</v>
      </c>
      <c r="H1349">
        <v>3</v>
      </c>
    </row>
    <row r="1350" spans="3:8">
      <c r="C1350" s="158" t="s">
        <v>454</v>
      </c>
      <c r="D1350" s="158" t="s">
        <v>1622</v>
      </c>
      <c r="E1350" t="s">
        <v>3176</v>
      </c>
      <c r="F1350" s="158" t="str">
        <f t="shared" si="49"/>
        <v>44東彼杵町役場職員組合</v>
      </c>
      <c r="G1350" s="158" t="s">
        <v>3177</v>
      </c>
      <c r="H1350">
        <v>4</v>
      </c>
    </row>
    <row r="1351" spans="3:8">
      <c r="C1351" s="158" t="s">
        <v>454</v>
      </c>
      <c r="D1351" s="158" t="s">
        <v>1635</v>
      </c>
      <c r="E1351" t="s">
        <v>3178</v>
      </c>
      <c r="F1351" s="158" t="str">
        <f t="shared" si="49"/>
        <v>44波佐見町職員組合</v>
      </c>
      <c r="G1351" s="158" t="s">
        <v>3179</v>
      </c>
      <c r="H1351">
        <v>4</v>
      </c>
    </row>
    <row r="1352" spans="3:8">
      <c r="C1352" s="158" t="s">
        <v>454</v>
      </c>
      <c r="D1352" s="158" t="s">
        <v>1643</v>
      </c>
      <c r="E1352" t="s">
        <v>3180</v>
      </c>
      <c r="F1352" s="158" t="str">
        <f t="shared" si="49"/>
        <v>44壱岐市職員組合</v>
      </c>
      <c r="G1352" s="158" t="s">
        <v>3181</v>
      </c>
      <c r="H1352">
        <v>3</v>
      </c>
    </row>
    <row r="1353" spans="3:8">
      <c r="C1353" s="158" t="s">
        <v>454</v>
      </c>
      <c r="D1353" s="158" t="s">
        <v>1646</v>
      </c>
      <c r="E1353" t="s">
        <v>3182</v>
      </c>
      <c r="F1353" s="158" t="str">
        <f t="shared" si="49"/>
        <v>44自治労長崎市役所職員労働組合連合会</v>
      </c>
      <c r="G1353" s="158" t="s">
        <v>3183</v>
      </c>
      <c r="H1353">
        <v>2</v>
      </c>
    </row>
    <row r="1354" spans="3:8">
      <c r="C1354" s="158" t="s">
        <v>454</v>
      </c>
      <c r="D1354" s="158" t="s">
        <v>1655</v>
      </c>
      <c r="E1354" t="s">
        <v>3184</v>
      </c>
      <c r="F1354" s="158" t="str">
        <f t="shared" si="49"/>
        <v>44自治労対馬市職員労働組合</v>
      </c>
      <c r="G1354" s="158" t="s">
        <v>3185</v>
      </c>
      <c r="H1354">
        <v>3</v>
      </c>
    </row>
    <row r="1355" spans="3:8">
      <c r="C1355" s="158" t="s">
        <v>454</v>
      </c>
      <c r="D1355" s="158" t="s">
        <v>1661</v>
      </c>
      <c r="E1355" t="s">
        <v>3186</v>
      </c>
      <c r="F1355" s="158" t="str">
        <f t="shared" si="49"/>
        <v>44長与町役場職員労働組合</v>
      </c>
      <c r="G1355" s="158" t="s">
        <v>3187</v>
      </c>
      <c r="H1355">
        <v>4</v>
      </c>
    </row>
    <row r="1356" spans="3:8">
      <c r="C1356" s="158" t="s">
        <v>454</v>
      </c>
      <c r="D1356" s="158" t="s">
        <v>1678</v>
      </c>
      <c r="E1356" t="s">
        <v>3188</v>
      </c>
      <c r="F1356" s="158" t="str">
        <f t="shared" si="49"/>
        <v>44時津町職員組合</v>
      </c>
      <c r="G1356" s="158" t="s">
        <v>3189</v>
      </c>
      <c r="H1356">
        <v>4</v>
      </c>
    </row>
    <row r="1357" spans="3:8">
      <c r="C1357" s="158" t="s">
        <v>454</v>
      </c>
      <c r="D1357" s="158" t="s">
        <v>1684</v>
      </c>
      <c r="E1357" t="s">
        <v>3190</v>
      </c>
      <c r="F1357" s="158" t="str">
        <f t="shared" si="49"/>
        <v>44佐々町職員組合</v>
      </c>
      <c r="G1357" s="158" t="s">
        <v>3191</v>
      </c>
      <c r="H1357">
        <v>4</v>
      </c>
    </row>
    <row r="1358" spans="3:8">
      <c r="C1358" s="158" t="s">
        <v>454</v>
      </c>
      <c r="D1358" s="158" t="s">
        <v>1702</v>
      </c>
      <c r="E1358" t="s">
        <v>3192</v>
      </c>
      <c r="F1358" s="158" t="str">
        <f t="shared" si="49"/>
        <v>44全日本自治団体労働組合雲仙市職員労働組合</v>
      </c>
      <c r="G1358" s="158" t="s">
        <v>3193</v>
      </c>
      <c r="H1358">
        <v>3</v>
      </c>
    </row>
    <row r="1359" spans="3:8">
      <c r="C1359" s="158" t="s">
        <v>454</v>
      </c>
      <c r="D1359" s="158" t="s">
        <v>1729</v>
      </c>
      <c r="E1359" t="s">
        <v>3194</v>
      </c>
      <c r="F1359" s="158" t="str">
        <f t="shared" si="49"/>
        <v>44自治労南島原市職員労働組合</v>
      </c>
      <c r="G1359" s="158" t="s">
        <v>3195</v>
      </c>
      <c r="H1359">
        <v>3</v>
      </c>
    </row>
    <row r="1360" spans="3:8">
      <c r="C1360" s="158" t="s">
        <v>454</v>
      </c>
      <c r="D1360" s="158" t="s">
        <v>1747</v>
      </c>
      <c r="E1360" t="s">
        <v>3196</v>
      </c>
      <c r="F1360" s="158" t="str">
        <f t="shared" si="49"/>
        <v>44新上五島町職員組合</v>
      </c>
      <c r="G1360" s="158" t="s">
        <v>3197</v>
      </c>
      <c r="H1360">
        <v>4</v>
      </c>
    </row>
    <row r="1361" spans="3:8">
      <c r="C1361" s="158" t="s">
        <v>454</v>
      </c>
      <c r="D1361" s="158" t="s">
        <v>2929</v>
      </c>
      <c r="E1361" t="s">
        <v>3609</v>
      </c>
      <c r="F1361" s="158" t="str">
        <f t="shared" si="49"/>
        <v>44佐世保交通労働組合</v>
      </c>
      <c r="G1361" s="158" t="s">
        <v>3666</v>
      </c>
      <c r="H1361">
        <v>3</v>
      </c>
    </row>
    <row r="1362" spans="3:8">
      <c r="C1362" s="158" t="s">
        <v>454</v>
      </c>
      <c r="D1362" s="158" t="s">
        <v>2932</v>
      </c>
      <c r="E1362" t="s">
        <v>3610</v>
      </c>
      <c r="F1362" s="158" t="str">
        <f t="shared" si="49"/>
        <v>44長崎交通労働組合</v>
      </c>
      <c r="G1362" s="158" t="s">
        <v>3667</v>
      </c>
      <c r="H1362">
        <v>2</v>
      </c>
    </row>
    <row r="1363" spans="3:8">
      <c r="C1363" s="158" t="s">
        <v>3624</v>
      </c>
      <c r="D1363" s="158" t="s">
        <v>3624</v>
      </c>
      <c r="E1363" t="s">
        <v>1570</v>
      </c>
      <c r="F1363" t="s">
        <v>1570</v>
      </c>
      <c r="G1363" s="158" t="s">
        <v>3624</v>
      </c>
      <c r="H1363"/>
    </row>
    <row r="1364" spans="3:8">
      <c r="C1364" s="158" t="s">
        <v>3198</v>
      </c>
      <c r="D1364" s="158" t="s">
        <v>1577</v>
      </c>
      <c r="E1364" t="s">
        <v>3199</v>
      </c>
      <c r="F1364" s="158" t="str">
        <f t="shared" ref="F1364:F1384" si="50">IFERROR(C1364&amp;E1364,"")</f>
        <v>45大分県職員連合労働組合</v>
      </c>
      <c r="G1364" s="158" t="s">
        <v>3200</v>
      </c>
      <c r="H1364">
        <v>1</v>
      </c>
    </row>
    <row r="1365" spans="3:8">
      <c r="C1365" s="158" t="s">
        <v>3198</v>
      </c>
      <c r="D1365" s="158" t="s">
        <v>1580</v>
      </c>
      <c r="E1365" t="s">
        <v>3201</v>
      </c>
      <c r="F1365" s="158" t="str">
        <f t="shared" si="50"/>
        <v>45大分県企業局労働組合</v>
      </c>
      <c r="G1365" s="158" t="s">
        <v>3202</v>
      </c>
      <c r="H1365">
        <v>1</v>
      </c>
    </row>
    <row r="1366" spans="3:8">
      <c r="C1366" s="158" t="s">
        <v>3198</v>
      </c>
      <c r="D1366" s="158" t="s">
        <v>1586</v>
      </c>
      <c r="E1366" t="s">
        <v>3203</v>
      </c>
      <c r="F1366" s="158" t="str">
        <f t="shared" si="50"/>
        <v>45大分市水道労働組合</v>
      </c>
      <c r="G1366" s="158" t="s">
        <v>3204</v>
      </c>
      <c r="H1366">
        <v>2</v>
      </c>
    </row>
    <row r="1367" spans="3:8">
      <c r="C1367" s="158" t="s">
        <v>3198</v>
      </c>
      <c r="D1367" s="158" t="s">
        <v>1589</v>
      </c>
      <c r="E1367" t="s">
        <v>3205</v>
      </c>
      <c r="F1367" s="158" t="str">
        <f t="shared" si="50"/>
        <v>45中津市職員労働組合</v>
      </c>
      <c r="G1367" s="158" t="s">
        <v>3206</v>
      </c>
      <c r="H1367">
        <v>3</v>
      </c>
    </row>
    <row r="1368" spans="3:8">
      <c r="C1368" s="158" t="s">
        <v>3198</v>
      </c>
      <c r="D1368" s="158" t="s">
        <v>1595</v>
      </c>
      <c r="E1368" t="s">
        <v>3207</v>
      </c>
      <c r="F1368" s="158" t="str">
        <f t="shared" si="50"/>
        <v>45竹田市職員労働組合</v>
      </c>
      <c r="G1368" s="158" t="s">
        <v>3208</v>
      </c>
      <c r="H1368">
        <v>3</v>
      </c>
    </row>
    <row r="1369" spans="3:8">
      <c r="C1369" s="158" t="s">
        <v>3198</v>
      </c>
      <c r="D1369" s="158" t="s">
        <v>1598</v>
      </c>
      <c r="E1369" t="s">
        <v>3209</v>
      </c>
      <c r="F1369" s="158" t="str">
        <f t="shared" si="50"/>
        <v>45佐伯市職員労働組合</v>
      </c>
      <c r="G1369" s="158" t="s">
        <v>3210</v>
      </c>
      <c r="H1369">
        <v>3</v>
      </c>
    </row>
    <row r="1370" spans="3:8">
      <c r="C1370" s="158" t="s">
        <v>3198</v>
      </c>
      <c r="D1370" s="158" t="s">
        <v>1604</v>
      </c>
      <c r="E1370" t="s">
        <v>3211</v>
      </c>
      <c r="F1370" s="158" t="str">
        <f t="shared" si="50"/>
        <v>45津久見市職員労働組合</v>
      </c>
      <c r="G1370" s="158" t="s">
        <v>3212</v>
      </c>
      <c r="H1370">
        <v>3</v>
      </c>
    </row>
    <row r="1371" spans="3:8">
      <c r="C1371" s="158" t="s">
        <v>3198</v>
      </c>
      <c r="D1371" s="158" t="s">
        <v>1607</v>
      </c>
      <c r="E1371" t="s">
        <v>3213</v>
      </c>
      <c r="F1371" s="158" t="str">
        <f t="shared" si="50"/>
        <v>45日田市職員労働組合</v>
      </c>
      <c r="G1371" s="158" t="s">
        <v>3214</v>
      </c>
      <c r="H1371">
        <v>3</v>
      </c>
    </row>
    <row r="1372" spans="3:8">
      <c r="C1372" s="158" t="s">
        <v>3198</v>
      </c>
      <c r="D1372" s="158" t="s">
        <v>1610</v>
      </c>
      <c r="E1372" t="s">
        <v>3215</v>
      </c>
      <c r="F1372" s="158" t="str">
        <f t="shared" si="50"/>
        <v>45臼杵市職員労働組合</v>
      </c>
      <c r="G1372" s="158" t="s">
        <v>3216</v>
      </c>
      <c r="H1372">
        <v>3</v>
      </c>
    </row>
    <row r="1373" spans="3:8">
      <c r="C1373" s="158" t="s">
        <v>3198</v>
      </c>
      <c r="D1373" s="158" t="s">
        <v>1616</v>
      </c>
      <c r="E1373" t="s">
        <v>3217</v>
      </c>
      <c r="F1373" s="158" t="str">
        <f t="shared" si="50"/>
        <v>45豊後高田市職員労働組合</v>
      </c>
      <c r="G1373" s="158" t="s">
        <v>3218</v>
      </c>
      <c r="H1373">
        <v>3</v>
      </c>
    </row>
    <row r="1374" spans="3:8">
      <c r="C1374" s="158" t="s">
        <v>3198</v>
      </c>
      <c r="D1374" s="158" t="s">
        <v>1638</v>
      </c>
      <c r="E1374" t="s">
        <v>3219</v>
      </c>
      <c r="F1374" s="158" t="str">
        <f t="shared" si="50"/>
        <v>45九重町職員労働組合</v>
      </c>
      <c r="G1374" s="158" t="s">
        <v>3220</v>
      </c>
      <c r="H1374">
        <v>4</v>
      </c>
    </row>
    <row r="1375" spans="3:8">
      <c r="C1375" s="158" t="s">
        <v>3198</v>
      </c>
      <c r="D1375" s="158" t="s">
        <v>1646</v>
      </c>
      <c r="E1375" t="s">
        <v>3221</v>
      </c>
      <c r="F1375" s="158" t="str">
        <f t="shared" si="50"/>
        <v>45国東市職員労働組合</v>
      </c>
      <c r="G1375" s="158" t="s">
        <v>3222</v>
      </c>
      <c r="H1375">
        <v>3</v>
      </c>
    </row>
    <row r="1376" spans="3:8">
      <c r="C1376" s="158" t="s">
        <v>3198</v>
      </c>
      <c r="D1376" s="158" t="s">
        <v>1652</v>
      </c>
      <c r="E1376" t="s">
        <v>3223</v>
      </c>
      <c r="F1376" s="158" t="str">
        <f t="shared" si="50"/>
        <v>45玖珠町職員労働組合</v>
      </c>
      <c r="G1376" s="158" t="s">
        <v>3224</v>
      </c>
      <c r="H1376">
        <v>4</v>
      </c>
    </row>
    <row r="1377" spans="3:8">
      <c r="C1377" s="158" t="s">
        <v>3198</v>
      </c>
      <c r="D1377" s="158" t="s">
        <v>1655</v>
      </c>
      <c r="E1377" t="s">
        <v>3225</v>
      </c>
      <c r="F1377" s="158" t="str">
        <f t="shared" si="50"/>
        <v>45日出町職員労働組合</v>
      </c>
      <c r="G1377" s="158" t="s">
        <v>3226</v>
      </c>
      <c r="H1377">
        <v>4</v>
      </c>
    </row>
    <row r="1378" spans="3:8">
      <c r="C1378" s="158" t="s">
        <v>3198</v>
      </c>
      <c r="D1378" s="158" t="s">
        <v>1658</v>
      </c>
      <c r="E1378" t="s">
        <v>3227</v>
      </c>
      <c r="F1378" s="158" t="str">
        <f t="shared" si="50"/>
        <v>45豊後大野市職員連合労働組合</v>
      </c>
      <c r="G1378" s="158" t="s">
        <v>3228</v>
      </c>
      <c r="H1378">
        <v>3</v>
      </c>
    </row>
    <row r="1379" spans="3:8">
      <c r="C1379" s="158" t="s">
        <v>3198</v>
      </c>
      <c r="D1379" s="158" t="s">
        <v>1690</v>
      </c>
      <c r="E1379" t="s">
        <v>3229</v>
      </c>
      <c r="F1379" s="158" t="str">
        <f t="shared" si="50"/>
        <v>45大分市職員労働組合</v>
      </c>
      <c r="G1379" s="158" t="s">
        <v>3230</v>
      </c>
      <c r="H1379">
        <v>2</v>
      </c>
    </row>
    <row r="1380" spans="3:8">
      <c r="C1380" s="158" t="s">
        <v>3198</v>
      </c>
      <c r="D1380" s="158" t="s">
        <v>1705</v>
      </c>
      <c r="E1380" t="s">
        <v>3231</v>
      </c>
      <c r="F1380" s="158" t="str">
        <f t="shared" si="50"/>
        <v>45別府市職員労働組合</v>
      </c>
      <c r="G1380" s="158" t="s">
        <v>3232</v>
      </c>
      <c r="H1380">
        <v>3</v>
      </c>
    </row>
    <row r="1381" spans="3:8">
      <c r="C1381" s="158" t="s">
        <v>3198</v>
      </c>
      <c r="D1381" s="158" t="s">
        <v>1050</v>
      </c>
      <c r="E1381" t="s">
        <v>3233</v>
      </c>
      <c r="F1381" s="158" t="str">
        <f t="shared" si="50"/>
        <v>45宇佐市職員労働組合</v>
      </c>
      <c r="G1381" s="158" t="s">
        <v>3234</v>
      </c>
      <c r="H1381">
        <v>3</v>
      </c>
    </row>
    <row r="1382" spans="3:8">
      <c r="C1382" s="158" t="s">
        <v>3198</v>
      </c>
      <c r="D1382" s="158" t="s">
        <v>1755</v>
      </c>
      <c r="E1382" t="s">
        <v>3235</v>
      </c>
      <c r="F1382" s="158" t="str">
        <f t="shared" si="50"/>
        <v>45杵築市職員連合労働組合</v>
      </c>
      <c r="G1382" s="158" t="s">
        <v>3236</v>
      </c>
      <c r="H1382">
        <v>3</v>
      </c>
    </row>
    <row r="1383" spans="3:8">
      <c r="C1383" s="158" t="s">
        <v>3198</v>
      </c>
      <c r="D1383" s="158" t="s">
        <v>1764</v>
      </c>
      <c r="E1383" t="s">
        <v>3611</v>
      </c>
      <c r="F1383" s="158" t="str">
        <f t="shared" si="50"/>
        <v>45国東市民病院職員労働組合</v>
      </c>
      <c r="G1383" s="158" t="s">
        <v>3668</v>
      </c>
      <c r="H1383">
        <v>3</v>
      </c>
    </row>
    <row r="1384" spans="3:8">
      <c r="C1384" s="158" t="s">
        <v>3198</v>
      </c>
      <c r="D1384" s="158" t="s">
        <v>1775</v>
      </c>
      <c r="E1384" t="s">
        <v>3237</v>
      </c>
      <c r="F1384" s="158" t="str">
        <f t="shared" si="50"/>
        <v>45由布市職員労働組合</v>
      </c>
      <c r="G1384" s="158" t="s">
        <v>3238</v>
      </c>
      <c r="H1384">
        <v>3</v>
      </c>
    </row>
    <row r="1385" spans="3:8">
      <c r="C1385" s="158" t="s">
        <v>3624</v>
      </c>
      <c r="D1385" s="158" t="s">
        <v>3624</v>
      </c>
      <c r="E1385" t="s">
        <v>1570</v>
      </c>
      <c r="F1385" t="s">
        <v>1570</v>
      </c>
      <c r="G1385" s="158" t="s">
        <v>3624</v>
      </c>
      <c r="H1385"/>
    </row>
    <row r="1386" spans="3:8">
      <c r="C1386" s="158" t="s">
        <v>3239</v>
      </c>
      <c r="D1386" s="158" t="s">
        <v>1577</v>
      </c>
      <c r="E1386" t="s">
        <v>3612</v>
      </c>
      <c r="F1386" s="158" t="str">
        <f t="shared" ref="F1386:F1409" si="51">IFERROR(C1386&amp;E1386,"")</f>
        <v>46宮崎県職員労働組合</v>
      </c>
      <c r="G1386" s="158" t="s">
        <v>3240</v>
      </c>
      <c r="H1386">
        <v>1</v>
      </c>
    </row>
    <row r="1387" spans="3:8">
      <c r="C1387" s="158" t="s">
        <v>3239</v>
      </c>
      <c r="D1387" s="158" t="s">
        <v>1583</v>
      </c>
      <c r="E1387" t="s">
        <v>3241</v>
      </c>
      <c r="F1387" s="158" t="str">
        <f t="shared" si="51"/>
        <v>46宮崎市役所職員労働組合</v>
      </c>
      <c r="G1387" s="158" t="s">
        <v>3242</v>
      </c>
      <c r="H1387">
        <v>2</v>
      </c>
    </row>
    <row r="1388" spans="3:8">
      <c r="C1388" s="158" t="s">
        <v>3239</v>
      </c>
      <c r="D1388" s="158" t="s">
        <v>1586</v>
      </c>
      <c r="E1388" t="s">
        <v>3243</v>
      </c>
      <c r="F1388" s="158" t="str">
        <f t="shared" si="51"/>
        <v>46延岡市役所職員労働組合</v>
      </c>
      <c r="G1388" s="158" t="s">
        <v>3244</v>
      </c>
      <c r="H1388">
        <v>3</v>
      </c>
    </row>
    <row r="1389" spans="3:8">
      <c r="C1389" s="158" t="s">
        <v>3239</v>
      </c>
      <c r="D1389" s="158" t="s">
        <v>1589</v>
      </c>
      <c r="E1389" t="s">
        <v>3245</v>
      </c>
      <c r="F1389" s="158" t="str">
        <f t="shared" si="51"/>
        <v>46都城市役所職員労働組合</v>
      </c>
      <c r="G1389" s="158" t="s">
        <v>3246</v>
      </c>
      <c r="H1389">
        <v>3</v>
      </c>
    </row>
    <row r="1390" spans="3:8">
      <c r="C1390" s="158" t="s">
        <v>3239</v>
      </c>
      <c r="D1390" s="158" t="s">
        <v>1592</v>
      </c>
      <c r="E1390" t="s">
        <v>3247</v>
      </c>
      <c r="F1390" s="158" t="str">
        <f t="shared" si="51"/>
        <v>46日南市役所職員労働組合</v>
      </c>
      <c r="G1390" s="158" t="s">
        <v>3248</v>
      </c>
      <c r="H1390">
        <v>3</v>
      </c>
    </row>
    <row r="1391" spans="3:8">
      <c r="C1391" s="158" t="s">
        <v>3239</v>
      </c>
      <c r="D1391" s="158" t="s">
        <v>1595</v>
      </c>
      <c r="E1391" t="s">
        <v>3249</v>
      </c>
      <c r="F1391" s="158" t="str">
        <f t="shared" si="51"/>
        <v>46小林市役所職員労働組合</v>
      </c>
      <c r="G1391" s="158" t="s">
        <v>3250</v>
      </c>
      <c r="H1391">
        <v>3</v>
      </c>
    </row>
    <row r="1392" spans="3:8">
      <c r="C1392" s="158" t="s">
        <v>3239</v>
      </c>
      <c r="D1392" s="158" t="s">
        <v>1598</v>
      </c>
      <c r="E1392" t="s">
        <v>3251</v>
      </c>
      <c r="F1392" s="158" t="str">
        <f t="shared" si="51"/>
        <v>46日向市役所職員労働組合</v>
      </c>
      <c r="G1392" s="158" t="s">
        <v>3252</v>
      </c>
      <c r="H1392">
        <v>3</v>
      </c>
    </row>
    <row r="1393" spans="3:8">
      <c r="C1393" s="158" t="s">
        <v>3239</v>
      </c>
      <c r="D1393" s="158" t="s">
        <v>1601</v>
      </c>
      <c r="E1393" t="s">
        <v>3253</v>
      </c>
      <c r="F1393" s="158" t="str">
        <f t="shared" si="51"/>
        <v>46串間市役所職員労働組合</v>
      </c>
      <c r="G1393" s="158" t="s">
        <v>3254</v>
      </c>
      <c r="H1393">
        <v>3</v>
      </c>
    </row>
    <row r="1394" spans="3:8">
      <c r="C1394" s="158" t="s">
        <v>3239</v>
      </c>
      <c r="D1394" s="158" t="s">
        <v>1604</v>
      </c>
      <c r="E1394" t="s">
        <v>3255</v>
      </c>
      <c r="F1394" s="158" t="str">
        <f t="shared" si="51"/>
        <v>46西都市役所職員労働組合</v>
      </c>
      <c r="G1394" s="158" t="s">
        <v>3256</v>
      </c>
      <c r="H1394">
        <v>3</v>
      </c>
    </row>
    <row r="1395" spans="3:8">
      <c r="C1395" s="158" t="s">
        <v>3239</v>
      </c>
      <c r="D1395" s="158" t="s">
        <v>1607</v>
      </c>
      <c r="E1395" t="s">
        <v>3257</v>
      </c>
      <c r="F1395" s="158" t="str">
        <f t="shared" si="51"/>
        <v>46国富町職員組合</v>
      </c>
      <c r="G1395" s="158" t="s">
        <v>3258</v>
      </c>
      <c r="H1395">
        <v>4</v>
      </c>
    </row>
    <row r="1396" spans="3:8">
      <c r="C1396" s="158" t="s">
        <v>3239</v>
      </c>
      <c r="D1396" s="158" t="s">
        <v>1613</v>
      </c>
      <c r="E1396" t="s">
        <v>3259</v>
      </c>
      <c r="F1396" s="158" t="str">
        <f t="shared" si="51"/>
        <v>46高鍋町役場職員労働組合</v>
      </c>
      <c r="G1396" s="158" t="s">
        <v>3260</v>
      </c>
      <c r="H1396">
        <v>4</v>
      </c>
    </row>
    <row r="1397" spans="3:8">
      <c r="C1397" s="158" t="s">
        <v>3239</v>
      </c>
      <c r="D1397" s="158" t="s">
        <v>1616</v>
      </c>
      <c r="E1397" t="s">
        <v>3613</v>
      </c>
      <c r="F1397" s="158" t="str">
        <f t="shared" si="51"/>
        <v>46都農町役場職員労働組合</v>
      </c>
      <c r="G1397" s="158" t="s">
        <v>3261</v>
      </c>
      <c r="H1397">
        <v>4</v>
      </c>
    </row>
    <row r="1398" spans="3:8">
      <c r="C1398" s="158" t="s">
        <v>3239</v>
      </c>
      <c r="D1398" s="158" t="s">
        <v>1121</v>
      </c>
      <c r="E1398" t="s">
        <v>3262</v>
      </c>
      <c r="F1398" s="158" t="str">
        <f t="shared" si="51"/>
        <v>46木城町役場職員労働組合</v>
      </c>
      <c r="G1398" s="158" t="s">
        <v>3263</v>
      </c>
      <c r="H1398">
        <v>4</v>
      </c>
    </row>
    <row r="1399" spans="3:8">
      <c r="C1399" s="158" t="s">
        <v>3239</v>
      </c>
      <c r="D1399" s="158" t="s">
        <v>1619</v>
      </c>
      <c r="E1399" t="s">
        <v>3264</v>
      </c>
      <c r="F1399" s="158" t="str">
        <f t="shared" si="51"/>
        <v>46椎葉村役場職員労働組合</v>
      </c>
      <c r="G1399" s="158" t="s">
        <v>3265</v>
      </c>
      <c r="H1399">
        <v>4</v>
      </c>
    </row>
    <row r="1400" spans="3:8">
      <c r="C1400" s="158" t="s">
        <v>3239</v>
      </c>
      <c r="D1400" s="158" t="s">
        <v>1622</v>
      </c>
      <c r="E1400" t="s">
        <v>3266</v>
      </c>
      <c r="F1400" s="158" t="str">
        <f t="shared" si="51"/>
        <v>46川南町役場職員労働組合</v>
      </c>
      <c r="G1400" s="158" t="s">
        <v>3267</v>
      </c>
      <c r="H1400">
        <v>4</v>
      </c>
    </row>
    <row r="1401" spans="3:8">
      <c r="C1401" s="158" t="s">
        <v>3239</v>
      </c>
      <c r="D1401" s="158" t="s">
        <v>1625</v>
      </c>
      <c r="E1401" t="s">
        <v>3268</v>
      </c>
      <c r="F1401" s="158" t="str">
        <f t="shared" si="51"/>
        <v>46日之影町役場職員労働組合</v>
      </c>
      <c r="G1401" s="158" t="s">
        <v>3269</v>
      </c>
      <c r="H1401">
        <v>4</v>
      </c>
    </row>
    <row r="1402" spans="3:8">
      <c r="C1402" s="158" t="s">
        <v>3239</v>
      </c>
      <c r="D1402" s="158" t="s">
        <v>1628</v>
      </c>
      <c r="E1402" t="s">
        <v>3270</v>
      </c>
      <c r="F1402" s="158" t="str">
        <f t="shared" si="51"/>
        <v>46五ヶ瀬町役場職員組合</v>
      </c>
      <c r="G1402" s="158" t="s">
        <v>3271</v>
      </c>
      <c r="H1402">
        <v>4</v>
      </c>
    </row>
    <row r="1403" spans="3:8">
      <c r="C1403" s="158" t="s">
        <v>3239</v>
      </c>
      <c r="D1403" s="158" t="s">
        <v>1630</v>
      </c>
      <c r="E1403" t="s">
        <v>3272</v>
      </c>
      <c r="F1403" s="158" t="str">
        <f t="shared" si="51"/>
        <v>46高千穂町職員組合</v>
      </c>
      <c r="G1403" s="158" t="s">
        <v>3273</v>
      </c>
      <c r="H1403">
        <v>4</v>
      </c>
    </row>
    <row r="1404" spans="3:8">
      <c r="C1404" s="158" t="s">
        <v>3239</v>
      </c>
      <c r="D1404" s="158" t="s">
        <v>1632</v>
      </c>
      <c r="E1404" t="s">
        <v>3274</v>
      </c>
      <c r="F1404" s="158" t="str">
        <f t="shared" si="51"/>
        <v>46新富町役場職員労働組合</v>
      </c>
      <c r="G1404" s="158" t="s">
        <v>3275</v>
      </c>
      <c r="H1404">
        <v>4</v>
      </c>
    </row>
    <row r="1405" spans="3:8">
      <c r="C1405" s="158" t="s">
        <v>3239</v>
      </c>
      <c r="D1405" s="158" t="s">
        <v>1652</v>
      </c>
      <c r="E1405" t="s">
        <v>3276</v>
      </c>
      <c r="F1405" s="158" t="str">
        <f t="shared" si="51"/>
        <v>46三股町役場職員労働組合</v>
      </c>
      <c r="G1405" s="158" t="s">
        <v>3277</v>
      </c>
      <c r="H1405">
        <v>4</v>
      </c>
    </row>
    <row r="1406" spans="3:8">
      <c r="C1406" s="158" t="s">
        <v>3239</v>
      </c>
      <c r="D1406" s="158" t="s">
        <v>1672</v>
      </c>
      <c r="E1406" t="s">
        <v>1873</v>
      </c>
      <c r="F1406" s="158" t="str">
        <f t="shared" si="51"/>
        <v>46美郷町職員労働組合</v>
      </c>
      <c r="G1406" s="158" t="s">
        <v>3278</v>
      </c>
      <c r="H1406">
        <v>4</v>
      </c>
    </row>
    <row r="1407" spans="3:8">
      <c r="C1407" s="158" t="s">
        <v>3239</v>
      </c>
      <c r="D1407" s="158" t="s">
        <v>1684</v>
      </c>
      <c r="E1407" t="s">
        <v>3279</v>
      </c>
      <c r="F1407" s="158" t="str">
        <f t="shared" si="51"/>
        <v>46高原町役場職員組合</v>
      </c>
      <c r="G1407" s="158" t="s">
        <v>3280</v>
      </c>
      <c r="H1407">
        <v>4</v>
      </c>
    </row>
    <row r="1408" spans="3:8">
      <c r="C1408" s="158" t="s">
        <v>3239</v>
      </c>
      <c r="D1408" s="158" t="s">
        <v>1693</v>
      </c>
      <c r="E1408" t="s">
        <v>3281</v>
      </c>
      <c r="F1408" s="158" t="str">
        <f t="shared" si="51"/>
        <v>46門川町役場職員組合</v>
      </c>
      <c r="G1408" s="158" t="s">
        <v>3282</v>
      </c>
      <c r="H1408">
        <v>4</v>
      </c>
    </row>
    <row r="1409" spans="3:8">
      <c r="C1409" s="158" t="s">
        <v>3239</v>
      </c>
      <c r="D1409" s="158" t="s">
        <v>1702</v>
      </c>
      <c r="E1409" t="s">
        <v>3283</v>
      </c>
      <c r="F1409" s="158" t="str">
        <f t="shared" si="51"/>
        <v>46えびの市役所職員労働組合</v>
      </c>
      <c r="G1409" s="158" t="s">
        <v>3284</v>
      </c>
      <c r="H1409">
        <v>3</v>
      </c>
    </row>
    <row r="1410" spans="3:8">
      <c r="C1410" s="158" t="s">
        <v>3624</v>
      </c>
      <c r="D1410" s="158" t="s">
        <v>3624</v>
      </c>
      <c r="E1410" t="s">
        <v>1570</v>
      </c>
      <c r="F1410" t="s">
        <v>1570</v>
      </c>
      <c r="G1410" s="158" t="s">
        <v>3624</v>
      </c>
      <c r="H1410"/>
    </row>
    <row r="1411" spans="3:8">
      <c r="C1411" s="158" t="s">
        <v>3285</v>
      </c>
      <c r="D1411" s="158" t="s">
        <v>1577</v>
      </c>
      <c r="E1411" t="s">
        <v>3286</v>
      </c>
      <c r="F1411" s="158" t="str">
        <f t="shared" ref="F1411:F1455" si="52">IFERROR(C1411&amp;E1411,"")</f>
        <v>47熊本県職員連合労働組合</v>
      </c>
      <c r="G1411" s="158" t="s">
        <v>3287</v>
      </c>
      <c r="H1411">
        <v>1</v>
      </c>
    </row>
    <row r="1412" spans="3:8">
      <c r="C1412" s="158" t="s">
        <v>3285</v>
      </c>
      <c r="D1412" s="158" t="s">
        <v>1583</v>
      </c>
      <c r="E1412" t="s">
        <v>3288</v>
      </c>
      <c r="F1412" s="158" t="str">
        <f t="shared" si="52"/>
        <v>47熊本市役所職員組合</v>
      </c>
      <c r="G1412" s="158" t="s">
        <v>3289</v>
      </c>
      <c r="H1412">
        <v>2</v>
      </c>
    </row>
    <row r="1413" spans="3:8">
      <c r="C1413" s="158" t="s">
        <v>3285</v>
      </c>
      <c r="D1413" s="158" t="s">
        <v>1589</v>
      </c>
      <c r="E1413" t="s">
        <v>3290</v>
      </c>
      <c r="F1413" s="158" t="str">
        <f t="shared" si="52"/>
        <v>47荒尾市職員連合労働組合</v>
      </c>
      <c r="G1413" s="158" t="s">
        <v>3291</v>
      </c>
      <c r="H1413">
        <v>3</v>
      </c>
    </row>
    <row r="1414" spans="3:8">
      <c r="C1414" s="158" t="s">
        <v>3285</v>
      </c>
      <c r="D1414" s="158" t="s">
        <v>1592</v>
      </c>
      <c r="E1414" t="s">
        <v>3292</v>
      </c>
      <c r="F1414" s="158" t="str">
        <f t="shared" si="52"/>
        <v>47玉名市職員組合</v>
      </c>
      <c r="G1414" s="158" t="s">
        <v>3293</v>
      </c>
      <c r="H1414">
        <v>3</v>
      </c>
    </row>
    <row r="1415" spans="3:8">
      <c r="C1415" s="158" t="s">
        <v>3285</v>
      </c>
      <c r="D1415" s="158" t="s">
        <v>1595</v>
      </c>
      <c r="E1415" t="s">
        <v>3294</v>
      </c>
      <c r="F1415" s="158" t="str">
        <f t="shared" si="52"/>
        <v>47人吉市役所職員組合</v>
      </c>
      <c r="G1415" s="158" t="s">
        <v>3295</v>
      </c>
      <c r="H1415">
        <v>3</v>
      </c>
    </row>
    <row r="1416" spans="3:8">
      <c r="C1416" s="158" t="s">
        <v>3285</v>
      </c>
      <c r="D1416" s="158" t="s">
        <v>1598</v>
      </c>
      <c r="E1416" t="s">
        <v>3614</v>
      </c>
      <c r="F1416" s="158" t="str">
        <f t="shared" si="52"/>
        <v>47水俣市職員労働組合連合会</v>
      </c>
      <c r="G1416" s="158" t="s">
        <v>3296</v>
      </c>
      <c r="H1416">
        <v>3</v>
      </c>
    </row>
    <row r="1417" spans="3:8">
      <c r="C1417" s="158" t="s">
        <v>3285</v>
      </c>
      <c r="D1417" s="158" t="s">
        <v>1601</v>
      </c>
      <c r="E1417" t="s">
        <v>3297</v>
      </c>
      <c r="F1417" s="158" t="str">
        <f t="shared" si="52"/>
        <v>47山鹿市職員労働組合</v>
      </c>
      <c r="G1417" s="158" t="s">
        <v>3298</v>
      </c>
      <c r="H1417">
        <v>3</v>
      </c>
    </row>
    <row r="1418" spans="3:8">
      <c r="C1418" s="158" t="s">
        <v>3285</v>
      </c>
      <c r="D1418" s="158" t="s">
        <v>1604</v>
      </c>
      <c r="E1418" t="s">
        <v>3299</v>
      </c>
      <c r="F1418" s="158" t="str">
        <f t="shared" si="52"/>
        <v>47天草市職員連合労働組合</v>
      </c>
      <c r="G1418" s="158" t="s">
        <v>3300</v>
      </c>
      <c r="H1418">
        <v>3</v>
      </c>
    </row>
    <row r="1419" spans="3:8">
      <c r="C1419" s="158" t="s">
        <v>3285</v>
      </c>
      <c r="D1419" s="158" t="s">
        <v>1610</v>
      </c>
      <c r="E1419" t="s">
        <v>3301</v>
      </c>
      <c r="F1419" s="158" t="str">
        <f t="shared" si="52"/>
        <v>47菊池市役所職員労働組合</v>
      </c>
      <c r="G1419" s="158" t="s">
        <v>3302</v>
      </c>
      <c r="H1419">
        <v>3</v>
      </c>
    </row>
    <row r="1420" spans="3:8">
      <c r="C1420" s="158" t="s">
        <v>3285</v>
      </c>
      <c r="D1420" s="158" t="s">
        <v>1613</v>
      </c>
      <c r="E1420" t="s">
        <v>3303</v>
      </c>
      <c r="F1420" s="158" t="str">
        <f t="shared" si="52"/>
        <v>47芦北町自治職員労働組合</v>
      </c>
      <c r="G1420" s="158" t="s">
        <v>3304</v>
      </c>
      <c r="H1420">
        <v>4</v>
      </c>
    </row>
    <row r="1421" spans="3:8">
      <c r="C1421" s="158" t="s">
        <v>3285</v>
      </c>
      <c r="D1421" s="158" t="s">
        <v>1622</v>
      </c>
      <c r="E1421" t="s">
        <v>3615</v>
      </c>
      <c r="F1421" s="158" t="str">
        <f t="shared" si="52"/>
        <v>47あさぎり町役場職員組合</v>
      </c>
      <c r="G1421" s="158" t="s">
        <v>3305</v>
      </c>
      <c r="H1421">
        <v>4</v>
      </c>
    </row>
    <row r="1422" spans="3:8">
      <c r="C1422" s="158" t="s">
        <v>3285</v>
      </c>
      <c r="D1422" s="158" t="s">
        <v>1625</v>
      </c>
      <c r="E1422" t="s">
        <v>3306</v>
      </c>
      <c r="F1422" s="158" t="str">
        <f t="shared" si="52"/>
        <v>47大津町役場職員組合</v>
      </c>
      <c r="G1422" s="158" t="s">
        <v>3307</v>
      </c>
      <c r="H1422">
        <v>4</v>
      </c>
    </row>
    <row r="1423" spans="3:8">
      <c r="C1423" s="158" t="s">
        <v>3285</v>
      </c>
      <c r="D1423" s="158" t="s">
        <v>1630</v>
      </c>
      <c r="E1423" t="s">
        <v>3616</v>
      </c>
      <c r="F1423" s="158" t="str">
        <f t="shared" si="52"/>
        <v>47阿蘇市職員連合労働組合</v>
      </c>
      <c r="G1423" s="158" t="s">
        <v>3308</v>
      </c>
      <c r="H1423">
        <v>3</v>
      </c>
    </row>
    <row r="1424" spans="3:8">
      <c r="C1424" s="158" t="s">
        <v>3285</v>
      </c>
      <c r="D1424" s="158" t="s">
        <v>1632</v>
      </c>
      <c r="E1424" t="s">
        <v>3617</v>
      </c>
      <c r="F1424" s="158" t="str">
        <f t="shared" si="52"/>
        <v>47上天草市職員組合</v>
      </c>
      <c r="G1424" s="158" t="s">
        <v>3309</v>
      </c>
      <c r="H1424">
        <v>3</v>
      </c>
    </row>
    <row r="1425" spans="3:8">
      <c r="C1425" s="158" t="s">
        <v>3285</v>
      </c>
      <c r="D1425" s="158" t="s">
        <v>1641</v>
      </c>
      <c r="E1425" t="s">
        <v>3310</v>
      </c>
      <c r="F1425" s="158" t="str">
        <f t="shared" si="52"/>
        <v>47苓北町職員組合</v>
      </c>
      <c r="G1425" s="158" t="s">
        <v>3311</v>
      </c>
      <c r="H1425">
        <v>4</v>
      </c>
    </row>
    <row r="1426" spans="3:8">
      <c r="C1426" s="158" t="s">
        <v>3285</v>
      </c>
      <c r="D1426" s="158" t="s">
        <v>1643</v>
      </c>
      <c r="E1426" t="s">
        <v>3312</v>
      </c>
      <c r="F1426" s="158" t="str">
        <f t="shared" si="52"/>
        <v>47南関町職員組合</v>
      </c>
      <c r="G1426" s="158" t="s">
        <v>3313</v>
      </c>
      <c r="H1426">
        <v>4</v>
      </c>
    </row>
    <row r="1427" spans="3:8">
      <c r="C1427" s="158" t="s">
        <v>3285</v>
      </c>
      <c r="D1427" s="158" t="s">
        <v>1646</v>
      </c>
      <c r="E1427" t="s">
        <v>3314</v>
      </c>
      <c r="F1427" s="158" t="str">
        <f t="shared" si="52"/>
        <v>47湯前町職員組合</v>
      </c>
      <c r="G1427" s="158" t="s">
        <v>3315</v>
      </c>
      <c r="H1427">
        <v>4</v>
      </c>
    </row>
    <row r="1428" spans="3:8">
      <c r="C1428" s="158" t="s">
        <v>3285</v>
      </c>
      <c r="D1428" s="158" t="s">
        <v>1655</v>
      </c>
      <c r="E1428" t="s">
        <v>3316</v>
      </c>
      <c r="F1428" s="158" t="str">
        <f t="shared" si="52"/>
        <v>47津奈木町職員組合</v>
      </c>
      <c r="G1428" s="158" t="s">
        <v>3317</v>
      </c>
      <c r="H1428">
        <v>4</v>
      </c>
    </row>
    <row r="1429" spans="3:8">
      <c r="C1429" s="158" t="s">
        <v>3285</v>
      </c>
      <c r="D1429" s="158" t="s">
        <v>1664</v>
      </c>
      <c r="E1429" t="s">
        <v>3318</v>
      </c>
      <c r="F1429" s="158" t="str">
        <f t="shared" si="52"/>
        <v>47玉東町職員組合</v>
      </c>
      <c r="G1429" s="158" t="s">
        <v>3319</v>
      </c>
      <c r="H1429">
        <v>4</v>
      </c>
    </row>
    <row r="1430" spans="3:8">
      <c r="C1430" s="158" t="s">
        <v>3285</v>
      </c>
      <c r="D1430" s="158" t="s">
        <v>1668</v>
      </c>
      <c r="E1430" t="s">
        <v>3320</v>
      </c>
      <c r="F1430" s="158" t="str">
        <f t="shared" si="52"/>
        <v>47錦町職員組合</v>
      </c>
      <c r="G1430" s="158" t="s">
        <v>3321</v>
      </c>
      <c r="H1430">
        <v>4</v>
      </c>
    </row>
    <row r="1431" spans="3:8">
      <c r="C1431" s="158" t="s">
        <v>3285</v>
      </c>
      <c r="D1431" s="158" t="s">
        <v>1675</v>
      </c>
      <c r="E1431" t="s">
        <v>3322</v>
      </c>
      <c r="F1431" s="158" t="str">
        <f t="shared" si="52"/>
        <v>47西原村役場職員組合</v>
      </c>
      <c r="G1431" s="158" t="s">
        <v>3323</v>
      </c>
      <c r="H1431">
        <v>4</v>
      </c>
    </row>
    <row r="1432" spans="3:8">
      <c r="C1432" s="158" t="s">
        <v>3285</v>
      </c>
      <c r="D1432" s="158" t="s">
        <v>1678</v>
      </c>
      <c r="E1432" t="s">
        <v>3324</v>
      </c>
      <c r="F1432" s="158" t="str">
        <f t="shared" si="52"/>
        <v>47五木村職員組合</v>
      </c>
      <c r="G1432" s="158" t="s">
        <v>3325</v>
      </c>
      <c r="H1432">
        <v>4</v>
      </c>
    </row>
    <row r="1433" spans="3:8">
      <c r="C1433" s="158" t="s">
        <v>3285</v>
      </c>
      <c r="D1433" s="158" t="s">
        <v>1687</v>
      </c>
      <c r="E1433" t="s">
        <v>3326</v>
      </c>
      <c r="F1433" s="158" t="str">
        <f t="shared" si="52"/>
        <v>47相良村職員組合</v>
      </c>
      <c r="G1433" s="158" t="s">
        <v>3327</v>
      </c>
      <c r="H1433">
        <v>4</v>
      </c>
    </row>
    <row r="1434" spans="3:8">
      <c r="C1434" s="158" t="s">
        <v>3285</v>
      </c>
      <c r="D1434" s="158" t="s">
        <v>1693</v>
      </c>
      <c r="E1434" t="s">
        <v>3328</v>
      </c>
      <c r="F1434" s="158" t="str">
        <f t="shared" si="52"/>
        <v>47菊陽町職員組合</v>
      </c>
      <c r="G1434" s="158" t="s">
        <v>3329</v>
      </c>
      <c r="H1434">
        <v>4</v>
      </c>
    </row>
    <row r="1435" spans="3:8">
      <c r="C1435" s="158" t="s">
        <v>3285</v>
      </c>
      <c r="D1435" s="158" t="s">
        <v>1702</v>
      </c>
      <c r="E1435" t="s">
        <v>3330</v>
      </c>
      <c r="F1435" s="158" t="str">
        <f t="shared" si="52"/>
        <v>47和水町職員組合</v>
      </c>
      <c r="G1435" s="158" t="s">
        <v>3331</v>
      </c>
      <c r="H1435">
        <v>4</v>
      </c>
    </row>
    <row r="1436" spans="3:8">
      <c r="C1436" s="158" t="s">
        <v>3285</v>
      </c>
      <c r="D1436" s="158" t="s">
        <v>1708</v>
      </c>
      <c r="E1436" t="s">
        <v>539</v>
      </c>
      <c r="F1436" s="158" t="str">
        <f t="shared" si="52"/>
        <v>47高森町職員組合</v>
      </c>
      <c r="G1436" s="158" t="s">
        <v>3332</v>
      </c>
      <c r="H1436">
        <v>4</v>
      </c>
    </row>
    <row r="1437" spans="3:8">
      <c r="C1437" s="158" t="s">
        <v>3285</v>
      </c>
      <c r="D1437" s="158" t="s">
        <v>1711</v>
      </c>
      <c r="E1437" t="s">
        <v>3333</v>
      </c>
      <c r="F1437" s="158" t="str">
        <f t="shared" si="52"/>
        <v>47山都町職員組合</v>
      </c>
      <c r="G1437" s="158" t="s">
        <v>3334</v>
      </c>
      <c r="H1437">
        <v>4</v>
      </c>
    </row>
    <row r="1438" spans="3:8">
      <c r="C1438" s="158" t="s">
        <v>3285</v>
      </c>
      <c r="D1438" s="158" t="s">
        <v>1091</v>
      </c>
      <c r="E1438" t="s">
        <v>3335</v>
      </c>
      <c r="F1438" s="158" t="str">
        <f t="shared" si="52"/>
        <v>47益城町役場職員組合</v>
      </c>
      <c r="G1438" s="158" t="s">
        <v>3336</v>
      </c>
      <c r="H1438">
        <v>4</v>
      </c>
    </row>
    <row r="1439" spans="3:8">
      <c r="C1439" s="158" t="s">
        <v>3285</v>
      </c>
      <c r="D1439" s="158" t="s">
        <v>1747</v>
      </c>
      <c r="E1439" t="s">
        <v>3337</v>
      </c>
      <c r="F1439" s="158" t="str">
        <f t="shared" si="52"/>
        <v>47御船町役場職員組合</v>
      </c>
      <c r="G1439" s="158" t="s">
        <v>3338</v>
      </c>
      <c r="H1439">
        <v>4</v>
      </c>
    </row>
    <row r="1440" spans="3:8">
      <c r="C1440" s="158" t="s">
        <v>3285</v>
      </c>
      <c r="D1440" s="158" t="s">
        <v>1761</v>
      </c>
      <c r="E1440" t="s">
        <v>3339</v>
      </c>
      <c r="F1440" s="158" t="str">
        <f t="shared" si="52"/>
        <v>47合志市職員組合</v>
      </c>
      <c r="G1440" s="158" t="s">
        <v>3340</v>
      </c>
      <c r="H1440">
        <v>3</v>
      </c>
    </row>
    <row r="1441" spans="3:8">
      <c r="C1441" s="158" t="s">
        <v>3285</v>
      </c>
      <c r="D1441" s="158" t="s">
        <v>1764</v>
      </c>
      <c r="E1441" t="s">
        <v>3341</v>
      </c>
      <c r="F1441" s="158" t="str">
        <f t="shared" si="52"/>
        <v>47南小国町職員組合</v>
      </c>
      <c r="G1441" s="158" t="s">
        <v>3342</v>
      </c>
      <c r="H1441">
        <v>4</v>
      </c>
    </row>
    <row r="1442" spans="3:8">
      <c r="C1442" s="158" t="s">
        <v>3285</v>
      </c>
      <c r="D1442" s="158" t="s">
        <v>2545</v>
      </c>
      <c r="E1442" t="s">
        <v>3343</v>
      </c>
      <c r="F1442" s="158" t="str">
        <f t="shared" si="52"/>
        <v>47南阿蘇村職員組合</v>
      </c>
      <c r="G1442" s="158" t="s">
        <v>3344</v>
      </c>
      <c r="H1442">
        <v>4</v>
      </c>
    </row>
    <row r="1443" spans="3:8">
      <c r="C1443" s="158" t="s">
        <v>3285</v>
      </c>
      <c r="D1443" s="158" t="s">
        <v>1772</v>
      </c>
      <c r="E1443" t="s">
        <v>3345</v>
      </c>
      <c r="F1443" s="158" t="str">
        <f t="shared" si="52"/>
        <v>47八代市職員労働組合</v>
      </c>
      <c r="G1443" s="158" t="s">
        <v>3346</v>
      </c>
      <c r="H1443">
        <v>3</v>
      </c>
    </row>
    <row r="1444" spans="3:8">
      <c r="C1444" s="158" t="s">
        <v>3285</v>
      </c>
      <c r="D1444" s="158" t="s">
        <v>1775</v>
      </c>
      <c r="E1444" t="s">
        <v>3347</v>
      </c>
      <c r="F1444" s="158" t="str">
        <f t="shared" si="52"/>
        <v>47宇城市職員労働組合</v>
      </c>
      <c r="G1444" s="158" t="s">
        <v>3348</v>
      </c>
      <c r="H1444">
        <v>3</v>
      </c>
    </row>
    <row r="1445" spans="3:8">
      <c r="C1445" s="158" t="s">
        <v>3285</v>
      </c>
      <c r="D1445" s="158" t="s">
        <v>231</v>
      </c>
      <c r="E1445" t="s">
        <v>3349</v>
      </c>
      <c r="F1445" s="158" t="str">
        <f t="shared" si="52"/>
        <v>47産山村職員組合</v>
      </c>
      <c r="G1445" s="158" t="s">
        <v>3350</v>
      </c>
      <c r="H1445">
        <v>4</v>
      </c>
    </row>
    <row r="1446" spans="3:8">
      <c r="C1446" s="158" t="s">
        <v>3285</v>
      </c>
      <c r="D1446" s="158" t="s">
        <v>1799</v>
      </c>
      <c r="E1446" t="s">
        <v>3351</v>
      </c>
      <c r="F1446" s="158" t="str">
        <f t="shared" si="52"/>
        <v>47氷川町役場職員組合</v>
      </c>
      <c r="G1446" s="158" t="s">
        <v>3352</v>
      </c>
      <c r="H1446">
        <v>4</v>
      </c>
    </row>
    <row r="1447" spans="3:8">
      <c r="C1447" s="158" t="s">
        <v>3285</v>
      </c>
      <c r="D1447" s="158" t="s">
        <v>1810</v>
      </c>
      <c r="E1447" t="s">
        <v>3353</v>
      </c>
      <c r="F1447" s="158" t="str">
        <f t="shared" si="52"/>
        <v>47宇土市職員組合</v>
      </c>
      <c r="G1447" s="158" t="s">
        <v>3354</v>
      </c>
      <c r="H1447">
        <v>3</v>
      </c>
    </row>
    <row r="1448" spans="3:8">
      <c r="C1448" s="158" t="s">
        <v>3285</v>
      </c>
      <c r="D1448" s="158" t="s">
        <v>587</v>
      </c>
      <c r="E1448" t="s">
        <v>1111</v>
      </c>
      <c r="F1448" s="158" t="str">
        <f t="shared" si="52"/>
        <v>47美里町職員組合</v>
      </c>
      <c r="G1448" s="158" t="s">
        <v>3355</v>
      </c>
      <c r="H1448">
        <v>4</v>
      </c>
    </row>
    <row r="1449" spans="3:8">
      <c r="C1449" s="158" t="s">
        <v>3285</v>
      </c>
      <c r="D1449" s="158" t="s">
        <v>1367</v>
      </c>
      <c r="E1449" t="s">
        <v>3356</v>
      </c>
      <c r="F1449" s="158" t="str">
        <f t="shared" si="52"/>
        <v>47多良木町役場職員組合</v>
      </c>
      <c r="G1449" s="158" t="s">
        <v>3357</v>
      </c>
      <c r="H1449">
        <v>4</v>
      </c>
    </row>
    <row r="1450" spans="3:8">
      <c r="C1450" s="158" t="s">
        <v>3285</v>
      </c>
      <c r="D1450" s="158" t="s">
        <v>2893</v>
      </c>
      <c r="E1450" t="s">
        <v>3358</v>
      </c>
      <c r="F1450" s="158" t="str">
        <f t="shared" si="52"/>
        <v>47山江村役場職員組合</v>
      </c>
      <c r="G1450" s="158" t="s">
        <v>3359</v>
      </c>
      <c r="H1450">
        <v>4</v>
      </c>
    </row>
    <row r="1451" spans="3:8">
      <c r="C1451" s="158" t="s">
        <v>3285</v>
      </c>
      <c r="D1451" s="158" t="s">
        <v>2935</v>
      </c>
      <c r="E1451" t="s">
        <v>3360</v>
      </c>
      <c r="F1451" s="158" t="str">
        <f t="shared" si="52"/>
        <v>47熊本県学校事務労働組合</v>
      </c>
      <c r="G1451" s="158" t="s">
        <v>3361</v>
      </c>
      <c r="H1451">
        <v>1</v>
      </c>
    </row>
    <row r="1452" spans="3:8">
      <c r="C1452" s="158" t="s">
        <v>3285</v>
      </c>
      <c r="D1452" s="158" t="s">
        <v>3004</v>
      </c>
      <c r="E1452" t="s">
        <v>3362</v>
      </c>
      <c r="F1452" s="158" t="str">
        <f t="shared" si="52"/>
        <v>47上天草市立上天草総合病院労働組合</v>
      </c>
      <c r="G1452" s="158" t="s">
        <v>3363</v>
      </c>
      <c r="H1452">
        <v>3</v>
      </c>
    </row>
    <row r="1453" spans="3:8">
      <c r="C1453" s="158" t="s">
        <v>3285</v>
      </c>
      <c r="D1453" s="158" t="s">
        <v>3007</v>
      </c>
      <c r="E1453" t="s">
        <v>62</v>
      </c>
      <c r="F1453" s="158" t="str">
        <f t="shared" si="52"/>
        <v>47小国町職員組合</v>
      </c>
      <c r="G1453" s="158" t="s">
        <v>3364</v>
      </c>
      <c r="H1453">
        <v>4</v>
      </c>
    </row>
    <row r="1454" spans="3:8">
      <c r="C1454" s="158" t="s">
        <v>3285</v>
      </c>
      <c r="D1454" s="158" t="s">
        <v>3034</v>
      </c>
      <c r="E1454" t="s">
        <v>3618</v>
      </c>
      <c r="F1454" s="158" t="str">
        <f t="shared" si="52"/>
        <v>47熊本市交通局労働組合</v>
      </c>
      <c r="G1454" s="158" t="s">
        <v>3669</v>
      </c>
      <c r="H1454">
        <v>2</v>
      </c>
    </row>
    <row r="1455" spans="3:8">
      <c r="C1455" s="158" t="s">
        <v>3285</v>
      </c>
      <c r="D1455" s="158" t="s">
        <v>3037</v>
      </c>
      <c r="E1455" t="s">
        <v>3619</v>
      </c>
      <c r="F1455" s="158" t="str">
        <f t="shared" si="52"/>
        <v>47自治労球磨村役場職員組合</v>
      </c>
      <c r="G1455" s="158" t="s">
        <v>3670</v>
      </c>
      <c r="H1455">
        <v>4</v>
      </c>
    </row>
    <row r="1456" spans="3:8">
      <c r="C1456" s="158" t="s">
        <v>3624</v>
      </c>
      <c r="D1456" s="158" t="s">
        <v>3624</v>
      </c>
      <c r="E1456" t="s">
        <v>1570</v>
      </c>
      <c r="F1456" t="s">
        <v>1570</v>
      </c>
      <c r="G1456" s="158" t="s">
        <v>3624</v>
      </c>
      <c r="H1456"/>
    </row>
    <row r="1457" spans="3:8">
      <c r="C1457" s="158" t="s">
        <v>3365</v>
      </c>
      <c r="D1457" s="158" t="s">
        <v>1577</v>
      </c>
      <c r="E1457" t="s">
        <v>3366</v>
      </c>
      <c r="F1457" s="158" t="str">
        <f t="shared" ref="F1457:F1501" si="53">IFERROR(C1457&amp;E1457,"")</f>
        <v>48鹿児島県関係職員労働組合</v>
      </c>
      <c r="G1457" s="158" t="s">
        <v>3367</v>
      </c>
      <c r="H1457">
        <v>1</v>
      </c>
    </row>
    <row r="1458" spans="3:8">
      <c r="C1458" s="158" t="s">
        <v>3365</v>
      </c>
      <c r="D1458" s="158" t="s">
        <v>1580</v>
      </c>
      <c r="E1458" t="s">
        <v>3368</v>
      </c>
      <c r="F1458" s="158" t="str">
        <f t="shared" si="53"/>
        <v>48鹿児島市職員労働組合</v>
      </c>
      <c r="G1458" s="158" t="s">
        <v>3369</v>
      </c>
      <c r="H1458">
        <v>2</v>
      </c>
    </row>
    <row r="1459" spans="3:8">
      <c r="C1459" s="158" t="s">
        <v>3365</v>
      </c>
      <c r="D1459" s="158" t="s">
        <v>1589</v>
      </c>
      <c r="E1459" t="s">
        <v>3370</v>
      </c>
      <c r="F1459" s="158" t="str">
        <f t="shared" si="53"/>
        <v>48伊佐市職員労働組合</v>
      </c>
      <c r="G1459" s="158" t="s">
        <v>3371</v>
      </c>
      <c r="H1459">
        <v>3</v>
      </c>
    </row>
    <row r="1460" spans="3:8">
      <c r="C1460" s="158" t="s">
        <v>3365</v>
      </c>
      <c r="D1460" s="158" t="s">
        <v>1595</v>
      </c>
      <c r="E1460" t="s">
        <v>3372</v>
      </c>
      <c r="F1460" s="158" t="str">
        <f t="shared" si="53"/>
        <v>48阿久根市職員労働組合</v>
      </c>
      <c r="G1460" s="158" t="s">
        <v>3373</v>
      </c>
      <c r="H1460">
        <v>3</v>
      </c>
    </row>
    <row r="1461" spans="3:8">
      <c r="C1461" s="158" t="s">
        <v>3365</v>
      </c>
      <c r="D1461" s="158" t="s">
        <v>1598</v>
      </c>
      <c r="E1461" t="s">
        <v>3374</v>
      </c>
      <c r="F1461" s="158" t="str">
        <f t="shared" si="53"/>
        <v>48薩摩川内市職員労働組合</v>
      </c>
      <c r="G1461" s="158" t="s">
        <v>3375</v>
      </c>
      <c r="H1461">
        <v>3</v>
      </c>
    </row>
    <row r="1462" spans="3:8">
      <c r="C1462" s="158" t="s">
        <v>3365</v>
      </c>
      <c r="D1462" s="158" t="s">
        <v>1610</v>
      </c>
      <c r="E1462" t="s">
        <v>3620</v>
      </c>
      <c r="F1462" s="158" t="str">
        <f t="shared" si="53"/>
        <v>48枕崎市役所職員労働組合</v>
      </c>
      <c r="G1462" s="158" t="s">
        <v>3376</v>
      </c>
      <c r="H1462">
        <v>3</v>
      </c>
    </row>
    <row r="1463" spans="3:8">
      <c r="C1463" s="158" t="s">
        <v>3365</v>
      </c>
      <c r="D1463" s="158" t="s">
        <v>1121</v>
      </c>
      <c r="E1463" t="s">
        <v>3377</v>
      </c>
      <c r="F1463" s="158" t="str">
        <f t="shared" si="53"/>
        <v>48垂水市職員労働組合</v>
      </c>
      <c r="G1463" s="158" t="s">
        <v>3378</v>
      </c>
      <c r="H1463">
        <v>3</v>
      </c>
    </row>
    <row r="1464" spans="3:8">
      <c r="C1464" s="158" t="s">
        <v>3365</v>
      </c>
      <c r="D1464" s="158" t="s">
        <v>1619</v>
      </c>
      <c r="E1464" t="s">
        <v>3379</v>
      </c>
      <c r="F1464" s="158" t="str">
        <f t="shared" si="53"/>
        <v>48西之表市職員労働組合</v>
      </c>
      <c r="G1464" s="158" t="s">
        <v>3380</v>
      </c>
      <c r="H1464">
        <v>3</v>
      </c>
    </row>
    <row r="1465" spans="3:8">
      <c r="C1465" s="158" t="s">
        <v>3365</v>
      </c>
      <c r="D1465" s="158" t="s">
        <v>1622</v>
      </c>
      <c r="E1465" t="s">
        <v>3381</v>
      </c>
      <c r="F1465" s="158" t="str">
        <f t="shared" si="53"/>
        <v>48さつま町職員組合</v>
      </c>
      <c r="G1465" s="158" t="s">
        <v>3382</v>
      </c>
      <c r="H1465">
        <v>4</v>
      </c>
    </row>
    <row r="1466" spans="3:8">
      <c r="C1466" s="158" t="s">
        <v>3365</v>
      </c>
      <c r="D1466" s="158" t="s">
        <v>1628</v>
      </c>
      <c r="E1466" t="s">
        <v>3383</v>
      </c>
      <c r="F1466" s="158" t="str">
        <f t="shared" si="53"/>
        <v>48南九州市職員労働組合</v>
      </c>
      <c r="G1466" s="158" t="s">
        <v>3384</v>
      </c>
      <c r="H1466">
        <v>3</v>
      </c>
    </row>
    <row r="1467" spans="3:8">
      <c r="C1467" s="158" t="s">
        <v>3365</v>
      </c>
      <c r="D1467" s="158" t="s">
        <v>1646</v>
      </c>
      <c r="E1467" t="s">
        <v>3385</v>
      </c>
      <c r="F1467" s="158" t="str">
        <f t="shared" si="53"/>
        <v>48姶良市職員労働組合</v>
      </c>
      <c r="G1467" s="158" t="s">
        <v>3386</v>
      </c>
      <c r="H1467">
        <v>3</v>
      </c>
    </row>
    <row r="1468" spans="3:8">
      <c r="C1468" s="158" t="s">
        <v>3365</v>
      </c>
      <c r="D1468" s="158" t="s">
        <v>1672</v>
      </c>
      <c r="E1468" t="s">
        <v>3387</v>
      </c>
      <c r="F1468" s="158" t="str">
        <f t="shared" si="53"/>
        <v>48知名町職員労働組合</v>
      </c>
      <c r="G1468" s="158" t="s">
        <v>3388</v>
      </c>
      <c r="H1468">
        <v>4</v>
      </c>
    </row>
    <row r="1469" spans="3:8">
      <c r="C1469" s="158" t="s">
        <v>3365</v>
      </c>
      <c r="D1469" s="158" t="s">
        <v>1675</v>
      </c>
      <c r="E1469" t="s">
        <v>3389</v>
      </c>
      <c r="F1469" s="158" t="str">
        <f t="shared" si="53"/>
        <v>48瀬戸内町職員組合</v>
      </c>
      <c r="G1469" s="158" t="s">
        <v>3390</v>
      </c>
      <c r="H1469">
        <v>4</v>
      </c>
    </row>
    <row r="1470" spans="3:8">
      <c r="C1470" s="158" t="s">
        <v>3365</v>
      </c>
      <c r="D1470" s="158" t="s">
        <v>1684</v>
      </c>
      <c r="E1470" t="s">
        <v>3391</v>
      </c>
      <c r="F1470" s="158" t="str">
        <f t="shared" si="53"/>
        <v>48徳之島町職員組合</v>
      </c>
      <c r="G1470" s="158" t="s">
        <v>3392</v>
      </c>
      <c r="H1470">
        <v>4</v>
      </c>
    </row>
    <row r="1471" spans="3:8">
      <c r="C1471" s="158" t="s">
        <v>3365</v>
      </c>
      <c r="D1471" s="158" t="s">
        <v>1696</v>
      </c>
      <c r="E1471" t="s">
        <v>3393</v>
      </c>
      <c r="F1471" s="158" t="str">
        <f t="shared" si="53"/>
        <v>48龍郷町職員組合</v>
      </c>
      <c r="G1471" s="158" t="s">
        <v>3394</v>
      </c>
      <c r="H1471">
        <v>4</v>
      </c>
    </row>
    <row r="1472" spans="3:8">
      <c r="C1472" s="158" t="s">
        <v>3365</v>
      </c>
      <c r="D1472" s="158" t="s">
        <v>1699</v>
      </c>
      <c r="E1472" t="s">
        <v>3395</v>
      </c>
      <c r="F1472" s="158" t="str">
        <f t="shared" si="53"/>
        <v>48大和村職員労働組合</v>
      </c>
      <c r="G1472" s="158" t="s">
        <v>3396</v>
      </c>
      <c r="H1472">
        <v>4</v>
      </c>
    </row>
    <row r="1473" spans="3:8">
      <c r="C1473" s="158" t="s">
        <v>3365</v>
      </c>
      <c r="D1473" s="158" t="s">
        <v>1708</v>
      </c>
      <c r="E1473" t="s">
        <v>3397</v>
      </c>
      <c r="F1473" s="158" t="str">
        <f t="shared" si="53"/>
        <v>48伊仙町職員組合</v>
      </c>
      <c r="G1473" s="158" t="s">
        <v>3398</v>
      </c>
      <c r="H1473">
        <v>4</v>
      </c>
    </row>
    <row r="1474" spans="3:8">
      <c r="C1474" s="158" t="s">
        <v>3365</v>
      </c>
      <c r="D1474" s="158" t="s">
        <v>1711</v>
      </c>
      <c r="E1474" t="s">
        <v>3399</v>
      </c>
      <c r="F1474" s="158" t="str">
        <f t="shared" si="53"/>
        <v>48天城町職員組合</v>
      </c>
      <c r="G1474" s="158" t="s">
        <v>3400</v>
      </c>
      <c r="H1474">
        <v>4</v>
      </c>
    </row>
    <row r="1475" spans="3:8">
      <c r="C1475" s="158" t="s">
        <v>3365</v>
      </c>
      <c r="D1475" s="158" t="s">
        <v>1717</v>
      </c>
      <c r="E1475" t="s">
        <v>3401</v>
      </c>
      <c r="F1475" s="158" t="str">
        <f t="shared" si="53"/>
        <v>48南種子町職員労働組合</v>
      </c>
      <c r="G1475" s="158" t="s">
        <v>3402</v>
      </c>
      <c r="H1475">
        <v>4</v>
      </c>
    </row>
    <row r="1476" spans="3:8">
      <c r="C1476" s="158" t="s">
        <v>3365</v>
      </c>
      <c r="D1476" s="158" t="s">
        <v>1723</v>
      </c>
      <c r="E1476" t="s">
        <v>3403</v>
      </c>
      <c r="F1476" s="158" t="str">
        <f t="shared" si="53"/>
        <v>48中種子町役場職員組合</v>
      </c>
      <c r="G1476" s="158" t="s">
        <v>3404</v>
      </c>
      <c r="H1476">
        <v>4</v>
      </c>
    </row>
    <row r="1477" spans="3:8">
      <c r="C1477" s="158" t="s">
        <v>3365</v>
      </c>
      <c r="D1477" s="158" t="s">
        <v>1726</v>
      </c>
      <c r="E1477" t="s">
        <v>3405</v>
      </c>
      <c r="F1477" s="158" t="str">
        <f t="shared" si="53"/>
        <v>48屋久島町職員労働組合</v>
      </c>
      <c r="G1477" s="158" t="s">
        <v>3406</v>
      </c>
      <c r="H1477">
        <v>4</v>
      </c>
    </row>
    <row r="1478" spans="3:8">
      <c r="C1478" s="158" t="s">
        <v>3365</v>
      </c>
      <c r="D1478" s="158" t="s">
        <v>1729</v>
      </c>
      <c r="E1478" t="s">
        <v>3407</v>
      </c>
      <c r="F1478" s="158" t="str">
        <f t="shared" si="53"/>
        <v>48東串良町役場職員組合</v>
      </c>
      <c r="G1478" s="158" t="s">
        <v>3408</v>
      </c>
      <c r="H1478">
        <v>4</v>
      </c>
    </row>
    <row r="1479" spans="3:8">
      <c r="C1479" s="158" t="s">
        <v>3365</v>
      </c>
      <c r="D1479" s="158" t="s">
        <v>1735</v>
      </c>
      <c r="E1479" t="s">
        <v>3409</v>
      </c>
      <c r="F1479" s="158" t="str">
        <f t="shared" si="53"/>
        <v>48南大隅町職員組合</v>
      </c>
      <c r="G1479" s="158" t="s">
        <v>3410</v>
      </c>
      <c r="H1479">
        <v>4</v>
      </c>
    </row>
    <row r="1480" spans="3:8">
      <c r="C1480" s="158" t="s">
        <v>3365</v>
      </c>
      <c r="D1480" s="158" t="s">
        <v>231</v>
      </c>
      <c r="E1480" t="s">
        <v>3411</v>
      </c>
      <c r="F1480" s="158" t="str">
        <f t="shared" si="53"/>
        <v>48宇検村職員組合</v>
      </c>
      <c r="G1480" s="158" t="s">
        <v>3412</v>
      </c>
      <c r="H1480">
        <v>4</v>
      </c>
    </row>
    <row r="1481" spans="3:8">
      <c r="C1481" s="158" t="s">
        <v>3365</v>
      </c>
      <c r="D1481" s="158" t="s">
        <v>173</v>
      </c>
      <c r="E1481" t="s">
        <v>3413</v>
      </c>
      <c r="F1481" s="158" t="str">
        <f t="shared" si="53"/>
        <v>48喜界町職員組合</v>
      </c>
      <c r="G1481" s="158" t="s">
        <v>3414</v>
      </c>
      <c r="H1481">
        <v>4</v>
      </c>
    </row>
    <row r="1482" spans="3:8">
      <c r="C1482" s="158" t="s">
        <v>3365</v>
      </c>
      <c r="D1482" s="158" t="s">
        <v>176</v>
      </c>
      <c r="E1482" t="s">
        <v>3415</v>
      </c>
      <c r="F1482" s="158" t="str">
        <f t="shared" si="53"/>
        <v>48鹿児島市桜島フェリー船員労働組合</v>
      </c>
      <c r="G1482" s="158" t="s">
        <v>3416</v>
      </c>
      <c r="H1482">
        <v>2</v>
      </c>
    </row>
    <row r="1483" spans="3:8">
      <c r="C1483" s="158" t="s">
        <v>3365</v>
      </c>
      <c r="D1483" s="158" t="s">
        <v>768</v>
      </c>
      <c r="E1483" t="s">
        <v>3417</v>
      </c>
      <c r="F1483" s="158" t="str">
        <f t="shared" si="53"/>
        <v>48大崎町職員組合</v>
      </c>
      <c r="G1483" s="158" t="s">
        <v>3418</v>
      </c>
      <c r="H1483">
        <v>4</v>
      </c>
    </row>
    <row r="1484" spans="3:8">
      <c r="C1484" s="158" t="s">
        <v>3365</v>
      </c>
      <c r="D1484" s="158" t="s">
        <v>467</v>
      </c>
      <c r="E1484" t="s">
        <v>3419</v>
      </c>
      <c r="F1484" s="158" t="str">
        <f t="shared" si="53"/>
        <v>48十島村職員組合</v>
      </c>
      <c r="G1484" s="158" t="s">
        <v>3420</v>
      </c>
      <c r="H1484">
        <v>4</v>
      </c>
    </row>
    <row r="1485" spans="3:8">
      <c r="C1485" s="158" t="s">
        <v>3365</v>
      </c>
      <c r="D1485" s="158" t="s">
        <v>2560</v>
      </c>
      <c r="E1485" t="s">
        <v>3421</v>
      </c>
      <c r="F1485" s="158" t="str">
        <f t="shared" si="53"/>
        <v>48日置市職員労働組合</v>
      </c>
      <c r="G1485" s="158" t="s">
        <v>3422</v>
      </c>
      <c r="H1485">
        <v>3</v>
      </c>
    </row>
    <row r="1486" spans="3:8">
      <c r="C1486" s="158" t="s">
        <v>3365</v>
      </c>
      <c r="D1486" s="158" t="s">
        <v>2944</v>
      </c>
      <c r="E1486" t="s">
        <v>3423</v>
      </c>
      <c r="F1486" s="158" t="str">
        <f t="shared" si="53"/>
        <v>48鹿児島市船舶部職員労働組合</v>
      </c>
      <c r="G1486" s="158" t="s">
        <v>3424</v>
      </c>
      <c r="H1486">
        <v>2</v>
      </c>
    </row>
    <row r="1487" spans="3:8">
      <c r="C1487" s="158" t="s">
        <v>3365</v>
      </c>
      <c r="D1487" s="158" t="s">
        <v>2953</v>
      </c>
      <c r="E1487" t="s">
        <v>3425</v>
      </c>
      <c r="F1487" s="158" t="str">
        <f t="shared" si="53"/>
        <v>48湧水町職員労働組合</v>
      </c>
      <c r="G1487" s="158" t="s">
        <v>3426</v>
      </c>
      <c r="H1487">
        <v>4</v>
      </c>
    </row>
    <row r="1488" spans="3:8">
      <c r="C1488" s="158" t="s">
        <v>3365</v>
      </c>
      <c r="D1488" s="158" t="s">
        <v>2956</v>
      </c>
      <c r="E1488" t="s">
        <v>3427</v>
      </c>
      <c r="F1488" s="158" t="str">
        <f t="shared" si="53"/>
        <v>48曽於市職員組合</v>
      </c>
      <c r="G1488" s="158" t="s">
        <v>3428</v>
      </c>
      <c r="H1488">
        <v>3</v>
      </c>
    </row>
    <row r="1489" spans="3:8">
      <c r="C1489" s="158" t="s">
        <v>3365</v>
      </c>
      <c r="D1489" s="158" t="s">
        <v>2959</v>
      </c>
      <c r="E1489" t="s">
        <v>3429</v>
      </c>
      <c r="F1489" s="158" t="str">
        <f t="shared" si="53"/>
        <v>48錦江町職員組合</v>
      </c>
      <c r="G1489" s="158" t="s">
        <v>3430</v>
      </c>
      <c r="H1489">
        <v>4</v>
      </c>
    </row>
    <row r="1490" spans="3:8">
      <c r="C1490" s="158" t="s">
        <v>3365</v>
      </c>
      <c r="D1490" s="158" t="s">
        <v>2965</v>
      </c>
      <c r="E1490" t="s">
        <v>3431</v>
      </c>
      <c r="F1490" s="158" t="str">
        <f t="shared" si="53"/>
        <v>48いちき串木野市職員労働組合</v>
      </c>
      <c r="G1490" s="158" t="s">
        <v>3432</v>
      </c>
      <c r="H1490">
        <v>3</v>
      </c>
    </row>
    <row r="1491" spans="3:8">
      <c r="C1491" s="158" t="s">
        <v>3365</v>
      </c>
      <c r="D1491" s="158" t="s">
        <v>1446</v>
      </c>
      <c r="E1491" t="s">
        <v>612</v>
      </c>
      <c r="F1491" s="158" t="str">
        <f t="shared" si="53"/>
        <v>48南さつま市職員労働組合</v>
      </c>
      <c r="G1491" s="158" t="s">
        <v>613</v>
      </c>
      <c r="H1491">
        <v>3</v>
      </c>
    </row>
    <row r="1492" spans="3:8">
      <c r="C1492" s="158" t="s">
        <v>3365</v>
      </c>
      <c r="D1492" s="158" t="s">
        <v>1449</v>
      </c>
      <c r="E1492" t="s">
        <v>614</v>
      </c>
      <c r="F1492" s="158" t="str">
        <f t="shared" si="53"/>
        <v>48肝付町職員組合</v>
      </c>
      <c r="G1492" s="158" t="s">
        <v>615</v>
      </c>
      <c r="H1492">
        <v>4</v>
      </c>
    </row>
    <row r="1493" spans="3:8">
      <c r="C1493" s="158" t="s">
        <v>3365</v>
      </c>
      <c r="D1493" s="158" t="s">
        <v>2968</v>
      </c>
      <c r="E1493" t="s">
        <v>616</v>
      </c>
      <c r="F1493" s="158" t="str">
        <f t="shared" si="53"/>
        <v>48霧島市職員労働組合</v>
      </c>
      <c r="G1493" s="158" t="s">
        <v>617</v>
      </c>
      <c r="H1493">
        <v>3</v>
      </c>
    </row>
    <row r="1494" spans="3:8">
      <c r="C1494" s="158" t="s">
        <v>3365</v>
      </c>
      <c r="D1494" s="158" t="s">
        <v>1454</v>
      </c>
      <c r="E1494" t="s">
        <v>618</v>
      </c>
      <c r="F1494" s="158" t="str">
        <f t="shared" si="53"/>
        <v>48志布志市職員労働組合</v>
      </c>
      <c r="G1494" s="158" t="s">
        <v>619</v>
      </c>
      <c r="H1494">
        <v>3</v>
      </c>
    </row>
    <row r="1495" spans="3:8">
      <c r="C1495" s="158" t="s">
        <v>3365</v>
      </c>
      <c r="D1495" s="158" t="s">
        <v>2971</v>
      </c>
      <c r="E1495" t="s">
        <v>620</v>
      </c>
      <c r="F1495" s="158" t="str">
        <f t="shared" si="53"/>
        <v>48指宿市職員労働組合</v>
      </c>
      <c r="G1495" s="158" t="s">
        <v>621</v>
      </c>
      <c r="H1495">
        <v>3</v>
      </c>
    </row>
    <row r="1496" spans="3:8">
      <c r="C1496" s="158" t="s">
        <v>3365</v>
      </c>
      <c r="D1496" s="158" t="s">
        <v>2974</v>
      </c>
      <c r="E1496" t="s">
        <v>622</v>
      </c>
      <c r="F1496" s="158" t="str">
        <f t="shared" si="53"/>
        <v>48鹿屋市職員労働組合</v>
      </c>
      <c r="G1496" s="158" t="s">
        <v>623</v>
      </c>
      <c r="H1496">
        <v>3</v>
      </c>
    </row>
    <row r="1497" spans="3:8">
      <c r="C1497" s="158" t="s">
        <v>3365</v>
      </c>
      <c r="D1497" s="158" t="s">
        <v>2977</v>
      </c>
      <c r="E1497" t="s">
        <v>624</v>
      </c>
      <c r="F1497" s="158" t="str">
        <f t="shared" si="53"/>
        <v>48霧島市水道事業労働組合</v>
      </c>
      <c r="G1497" s="158" t="s">
        <v>625</v>
      </c>
      <c r="H1497">
        <v>3</v>
      </c>
    </row>
    <row r="1498" spans="3:8">
      <c r="C1498" s="158" t="s">
        <v>3365</v>
      </c>
      <c r="D1498" s="158" t="s">
        <v>2986</v>
      </c>
      <c r="E1498" t="s">
        <v>626</v>
      </c>
      <c r="F1498" s="158" t="str">
        <f t="shared" si="53"/>
        <v>48出水市職員等労働組合連合会</v>
      </c>
      <c r="G1498" s="158" t="s">
        <v>627</v>
      </c>
      <c r="H1498">
        <v>3</v>
      </c>
    </row>
    <row r="1499" spans="3:8">
      <c r="C1499" s="158" t="s">
        <v>3365</v>
      </c>
      <c r="D1499" s="158" t="s">
        <v>2989</v>
      </c>
      <c r="E1499" t="s">
        <v>628</v>
      </c>
      <c r="F1499" s="158" t="str">
        <f t="shared" si="53"/>
        <v>48長島町職員労働組合</v>
      </c>
      <c r="G1499" s="158" t="s">
        <v>629</v>
      </c>
      <c r="H1499">
        <v>4</v>
      </c>
    </row>
    <row r="1500" spans="3:8">
      <c r="C1500" s="158" t="s">
        <v>3365</v>
      </c>
      <c r="D1500" s="158" t="s">
        <v>630</v>
      </c>
      <c r="E1500" t="s">
        <v>631</v>
      </c>
      <c r="F1500" s="158" t="str">
        <f t="shared" si="53"/>
        <v>48奄美市職員労働組合</v>
      </c>
      <c r="G1500" s="158" t="s">
        <v>632</v>
      </c>
      <c r="H1500">
        <v>3</v>
      </c>
    </row>
    <row r="1501" spans="3:8">
      <c r="C1501" s="158" t="s">
        <v>3365</v>
      </c>
      <c r="D1501" s="158" t="s">
        <v>3022</v>
      </c>
      <c r="E1501" t="s">
        <v>3621</v>
      </c>
      <c r="F1501" s="158" t="str">
        <f t="shared" si="53"/>
        <v>48鹿児島交通労働組合</v>
      </c>
      <c r="G1501" s="158" t="s">
        <v>3671</v>
      </c>
      <c r="H1501">
        <v>2</v>
      </c>
    </row>
    <row r="1502" spans="3:8">
      <c r="C1502" s="158" t="s">
        <v>3624</v>
      </c>
      <c r="D1502" s="158" t="s">
        <v>3624</v>
      </c>
      <c r="E1502" t="s">
        <v>1570</v>
      </c>
      <c r="F1502" t="s">
        <v>1570</v>
      </c>
      <c r="G1502" s="158" t="s">
        <v>3624</v>
      </c>
      <c r="H1502"/>
    </row>
    <row r="1503" spans="3:8">
      <c r="C1503" s="158" t="s">
        <v>633</v>
      </c>
      <c r="D1503" s="158" t="s">
        <v>1577</v>
      </c>
      <c r="E1503" t="s">
        <v>634</v>
      </c>
      <c r="F1503" s="158" t="str">
        <f t="shared" ref="F1503:F1538" si="54">IFERROR(C1503&amp;E1503,"")</f>
        <v>49那覇市職員労働組合</v>
      </c>
      <c r="G1503" s="158" t="s">
        <v>635</v>
      </c>
      <c r="H1503">
        <v>2</v>
      </c>
    </row>
    <row r="1504" spans="3:8">
      <c r="C1504" s="158" t="s">
        <v>633</v>
      </c>
      <c r="D1504" s="158" t="s">
        <v>1580</v>
      </c>
      <c r="E1504" t="s">
        <v>636</v>
      </c>
      <c r="F1504" s="158" t="str">
        <f t="shared" si="54"/>
        <v>49沖縄市職員労働組合</v>
      </c>
      <c r="G1504" s="158" t="s">
        <v>637</v>
      </c>
      <c r="H1504">
        <v>3</v>
      </c>
    </row>
    <row r="1505" spans="3:8">
      <c r="C1505" s="158" t="s">
        <v>633</v>
      </c>
      <c r="D1505" s="158" t="s">
        <v>1589</v>
      </c>
      <c r="E1505" t="s">
        <v>638</v>
      </c>
      <c r="F1505" s="158" t="str">
        <f t="shared" si="54"/>
        <v>49うるま市職員労働組合</v>
      </c>
      <c r="G1505" s="158" t="s">
        <v>639</v>
      </c>
      <c r="H1505">
        <v>3</v>
      </c>
    </row>
    <row r="1506" spans="3:8">
      <c r="C1506" s="158" t="s">
        <v>633</v>
      </c>
      <c r="D1506" s="158" t="s">
        <v>1592</v>
      </c>
      <c r="E1506" t="s">
        <v>640</v>
      </c>
      <c r="F1506" s="158" t="str">
        <f t="shared" si="54"/>
        <v>49嘉手納町職員労働組合</v>
      </c>
      <c r="G1506" s="158" t="s">
        <v>641</v>
      </c>
      <c r="H1506">
        <v>4</v>
      </c>
    </row>
    <row r="1507" spans="3:8">
      <c r="C1507" s="158" t="s">
        <v>633</v>
      </c>
      <c r="D1507" s="158" t="s">
        <v>1595</v>
      </c>
      <c r="E1507" t="s">
        <v>642</v>
      </c>
      <c r="F1507" s="158" t="str">
        <f t="shared" si="54"/>
        <v>49読谷村職員労働組合</v>
      </c>
      <c r="G1507" s="158" t="s">
        <v>643</v>
      </c>
      <c r="H1507">
        <v>4</v>
      </c>
    </row>
    <row r="1508" spans="3:8">
      <c r="C1508" s="158" t="s">
        <v>633</v>
      </c>
      <c r="D1508" s="158" t="s">
        <v>1598</v>
      </c>
      <c r="E1508" t="s">
        <v>644</v>
      </c>
      <c r="F1508" s="158" t="str">
        <f t="shared" si="54"/>
        <v>49北谷町職員労働組合</v>
      </c>
      <c r="G1508" s="158" t="s">
        <v>645</v>
      </c>
      <c r="H1508">
        <v>4</v>
      </c>
    </row>
    <row r="1509" spans="3:8">
      <c r="C1509" s="158" t="s">
        <v>633</v>
      </c>
      <c r="D1509" s="158" t="s">
        <v>1601</v>
      </c>
      <c r="E1509" t="s">
        <v>646</v>
      </c>
      <c r="F1509" s="158" t="str">
        <f t="shared" si="54"/>
        <v>49浦添市職員労働組合</v>
      </c>
      <c r="G1509" s="158" t="s">
        <v>647</v>
      </c>
      <c r="H1509">
        <v>3</v>
      </c>
    </row>
    <row r="1510" spans="3:8">
      <c r="C1510" s="158" t="s">
        <v>633</v>
      </c>
      <c r="D1510" s="158" t="s">
        <v>1604</v>
      </c>
      <c r="E1510" t="s">
        <v>648</v>
      </c>
      <c r="F1510" s="158" t="str">
        <f t="shared" si="54"/>
        <v>49糸満市職員労働組合</v>
      </c>
      <c r="G1510" s="158" t="s">
        <v>649</v>
      </c>
      <c r="H1510">
        <v>3</v>
      </c>
    </row>
    <row r="1511" spans="3:8">
      <c r="C1511" s="158" t="s">
        <v>633</v>
      </c>
      <c r="D1511" s="158" t="s">
        <v>1607</v>
      </c>
      <c r="E1511" t="s">
        <v>650</v>
      </c>
      <c r="F1511" s="158" t="str">
        <f t="shared" si="54"/>
        <v>49南風原町職員労働組合</v>
      </c>
      <c r="G1511" s="158" t="s">
        <v>651</v>
      </c>
      <c r="H1511">
        <v>4</v>
      </c>
    </row>
    <row r="1512" spans="3:8">
      <c r="C1512" s="158" t="s">
        <v>633</v>
      </c>
      <c r="D1512" s="158" t="s">
        <v>1610</v>
      </c>
      <c r="E1512" t="s">
        <v>652</v>
      </c>
      <c r="F1512" s="158" t="str">
        <f t="shared" si="54"/>
        <v>49大宜味村職員労働組合</v>
      </c>
      <c r="G1512" s="158" t="s">
        <v>653</v>
      </c>
      <c r="H1512">
        <v>4</v>
      </c>
    </row>
    <row r="1513" spans="3:8">
      <c r="C1513" s="158" t="s">
        <v>633</v>
      </c>
      <c r="D1513" s="158" t="s">
        <v>1613</v>
      </c>
      <c r="E1513" t="s">
        <v>654</v>
      </c>
      <c r="F1513" s="158" t="str">
        <f t="shared" si="54"/>
        <v>49名護市職員労働組合</v>
      </c>
      <c r="G1513" s="158" t="s">
        <v>655</v>
      </c>
      <c r="H1513">
        <v>3</v>
      </c>
    </row>
    <row r="1514" spans="3:8">
      <c r="C1514" s="158" t="s">
        <v>633</v>
      </c>
      <c r="D1514" s="158" t="s">
        <v>1616</v>
      </c>
      <c r="E1514" t="s">
        <v>656</v>
      </c>
      <c r="F1514" s="158" t="str">
        <f t="shared" si="54"/>
        <v>49宮古島市職員労働組合</v>
      </c>
      <c r="G1514" s="158" t="s">
        <v>657</v>
      </c>
      <c r="H1514">
        <v>3</v>
      </c>
    </row>
    <row r="1515" spans="3:8">
      <c r="C1515" s="158" t="s">
        <v>633</v>
      </c>
      <c r="D1515" s="158" t="s">
        <v>1632</v>
      </c>
      <c r="E1515" t="s">
        <v>658</v>
      </c>
      <c r="F1515" s="158" t="str">
        <f t="shared" si="54"/>
        <v>49竹富町職員労働組合</v>
      </c>
      <c r="G1515" s="158" t="s">
        <v>659</v>
      </c>
      <c r="H1515">
        <v>4</v>
      </c>
    </row>
    <row r="1516" spans="3:8">
      <c r="C1516" s="158" t="s">
        <v>633</v>
      </c>
      <c r="D1516" s="158" t="s">
        <v>1638</v>
      </c>
      <c r="E1516" t="s">
        <v>660</v>
      </c>
      <c r="F1516" s="158" t="str">
        <f t="shared" si="54"/>
        <v>49恩納村職員労働組合</v>
      </c>
      <c r="G1516" s="158" t="s">
        <v>661</v>
      </c>
      <c r="H1516">
        <v>4</v>
      </c>
    </row>
    <row r="1517" spans="3:8">
      <c r="C1517" s="158" t="s">
        <v>633</v>
      </c>
      <c r="D1517" s="158" t="s">
        <v>1643</v>
      </c>
      <c r="E1517" t="s">
        <v>662</v>
      </c>
      <c r="F1517" s="158" t="str">
        <f t="shared" si="54"/>
        <v>49北中城村職員労働組合</v>
      </c>
      <c r="G1517" s="158" t="s">
        <v>663</v>
      </c>
      <c r="H1517">
        <v>4</v>
      </c>
    </row>
    <row r="1518" spans="3:8">
      <c r="C1518" s="158" t="s">
        <v>633</v>
      </c>
      <c r="D1518" s="158" t="s">
        <v>1646</v>
      </c>
      <c r="E1518" t="s">
        <v>664</v>
      </c>
      <c r="F1518" s="158" t="str">
        <f t="shared" si="54"/>
        <v>49与那原町職員労働組合</v>
      </c>
      <c r="G1518" s="158" t="s">
        <v>665</v>
      </c>
      <c r="H1518">
        <v>4</v>
      </c>
    </row>
    <row r="1519" spans="3:8">
      <c r="C1519" s="158" t="s">
        <v>633</v>
      </c>
      <c r="D1519" s="158" t="s">
        <v>1649</v>
      </c>
      <c r="E1519" t="s">
        <v>666</v>
      </c>
      <c r="F1519" s="158" t="str">
        <f t="shared" si="54"/>
        <v>49石垣市職員労働組合</v>
      </c>
      <c r="G1519" s="158" t="s">
        <v>667</v>
      </c>
      <c r="H1519">
        <v>3</v>
      </c>
    </row>
    <row r="1520" spans="3:8">
      <c r="C1520" s="158" t="s">
        <v>633</v>
      </c>
      <c r="D1520" s="158" t="s">
        <v>1652</v>
      </c>
      <c r="E1520" t="s">
        <v>668</v>
      </c>
      <c r="F1520" s="158" t="str">
        <f t="shared" si="54"/>
        <v>49西原町職員労働組合</v>
      </c>
      <c r="G1520" s="158" t="s">
        <v>669</v>
      </c>
      <c r="H1520">
        <v>4</v>
      </c>
    </row>
    <row r="1521" spans="3:8">
      <c r="C1521" s="158" t="s">
        <v>633</v>
      </c>
      <c r="D1521" s="158" t="s">
        <v>1658</v>
      </c>
      <c r="E1521" t="s">
        <v>670</v>
      </c>
      <c r="F1521" s="158" t="str">
        <f t="shared" si="54"/>
        <v>49宜野湾市職員労働組合</v>
      </c>
      <c r="G1521" s="158" t="s">
        <v>671</v>
      </c>
      <c r="H1521">
        <v>3</v>
      </c>
    </row>
    <row r="1522" spans="3:8">
      <c r="C1522" s="158" t="s">
        <v>633</v>
      </c>
      <c r="D1522" s="158" t="s">
        <v>1661</v>
      </c>
      <c r="E1522" t="s">
        <v>672</v>
      </c>
      <c r="F1522" s="158" t="str">
        <f t="shared" si="54"/>
        <v>49豊見城市職員労働組合</v>
      </c>
      <c r="G1522" s="158" t="s">
        <v>673</v>
      </c>
      <c r="H1522">
        <v>3</v>
      </c>
    </row>
    <row r="1523" spans="3:8">
      <c r="C1523" s="158" t="s">
        <v>633</v>
      </c>
      <c r="D1523" s="158" t="s">
        <v>1664</v>
      </c>
      <c r="E1523" t="s">
        <v>674</v>
      </c>
      <c r="F1523" s="158" t="str">
        <f t="shared" si="54"/>
        <v>49中城村職員労働組合</v>
      </c>
      <c r="G1523" s="158" t="s">
        <v>675</v>
      </c>
      <c r="H1523">
        <v>4</v>
      </c>
    </row>
    <row r="1524" spans="3:8">
      <c r="C1524" s="158" t="s">
        <v>633</v>
      </c>
      <c r="D1524" s="158" t="s">
        <v>1670</v>
      </c>
      <c r="E1524" t="s">
        <v>676</v>
      </c>
      <c r="F1524" s="158" t="str">
        <f t="shared" si="54"/>
        <v>49八重瀬町職員労働組合</v>
      </c>
      <c r="G1524" s="158" t="s">
        <v>677</v>
      </c>
      <c r="H1524">
        <v>4</v>
      </c>
    </row>
    <row r="1525" spans="3:8">
      <c r="C1525" s="158" t="s">
        <v>633</v>
      </c>
      <c r="D1525" s="158" t="s">
        <v>1675</v>
      </c>
      <c r="E1525" t="s">
        <v>678</v>
      </c>
      <c r="F1525" s="158" t="str">
        <f t="shared" si="54"/>
        <v>49今帰仁村職員労働組合</v>
      </c>
      <c r="G1525" s="158" t="s">
        <v>679</v>
      </c>
      <c r="H1525">
        <v>4</v>
      </c>
    </row>
    <row r="1526" spans="3:8">
      <c r="C1526" s="158" t="s">
        <v>633</v>
      </c>
      <c r="D1526" s="158" t="s">
        <v>1678</v>
      </c>
      <c r="E1526" t="s">
        <v>680</v>
      </c>
      <c r="F1526" s="158" t="str">
        <f t="shared" si="54"/>
        <v>49沖縄県関係職員連合労働組合</v>
      </c>
      <c r="G1526" s="158" t="s">
        <v>681</v>
      </c>
      <c r="H1526">
        <v>1</v>
      </c>
    </row>
    <row r="1527" spans="3:8">
      <c r="C1527" s="158" t="s">
        <v>633</v>
      </c>
      <c r="D1527" s="158" t="s">
        <v>1687</v>
      </c>
      <c r="E1527" t="s">
        <v>682</v>
      </c>
      <c r="F1527" s="158" t="str">
        <f t="shared" si="54"/>
        <v>49久米島町職員労働組合</v>
      </c>
      <c r="G1527" s="158" t="s">
        <v>683</v>
      </c>
      <c r="H1527">
        <v>4</v>
      </c>
    </row>
    <row r="1528" spans="3:8">
      <c r="C1528" s="158" t="s">
        <v>633</v>
      </c>
      <c r="D1528" s="158" t="s">
        <v>1690</v>
      </c>
      <c r="E1528" t="s">
        <v>684</v>
      </c>
      <c r="F1528" s="158" t="str">
        <f t="shared" si="54"/>
        <v>49本部町職員労働組合</v>
      </c>
      <c r="G1528" s="158" t="s">
        <v>685</v>
      </c>
      <c r="H1528">
        <v>4</v>
      </c>
    </row>
    <row r="1529" spans="3:8">
      <c r="C1529" s="158" t="s">
        <v>633</v>
      </c>
      <c r="D1529" s="158" t="s">
        <v>1693</v>
      </c>
      <c r="E1529" t="s">
        <v>686</v>
      </c>
      <c r="F1529" s="158" t="str">
        <f t="shared" si="54"/>
        <v>49金武町職員労働組合</v>
      </c>
      <c r="G1529" s="158" t="s">
        <v>687</v>
      </c>
      <c r="H1529">
        <v>4</v>
      </c>
    </row>
    <row r="1530" spans="3:8">
      <c r="C1530" s="158" t="s">
        <v>633</v>
      </c>
      <c r="D1530" s="158" t="s">
        <v>1696</v>
      </c>
      <c r="E1530" t="s">
        <v>688</v>
      </c>
      <c r="F1530" s="158" t="str">
        <f t="shared" si="54"/>
        <v>49宜野座村職員労働組合</v>
      </c>
      <c r="G1530" s="158" t="s">
        <v>689</v>
      </c>
      <c r="H1530">
        <v>4</v>
      </c>
    </row>
    <row r="1531" spans="3:8">
      <c r="C1531" s="158" t="s">
        <v>633</v>
      </c>
      <c r="D1531" s="158" t="s">
        <v>1705</v>
      </c>
      <c r="E1531" t="s">
        <v>690</v>
      </c>
      <c r="F1531" s="158" t="str">
        <f t="shared" si="54"/>
        <v>49与那国町職員労働組合</v>
      </c>
      <c r="G1531" s="158" t="s">
        <v>691</v>
      </c>
      <c r="H1531">
        <v>4</v>
      </c>
    </row>
    <row r="1532" spans="3:8">
      <c r="C1532" s="158" t="s">
        <v>633</v>
      </c>
      <c r="D1532" s="158" t="s">
        <v>1717</v>
      </c>
      <c r="E1532" t="s">
        <v>692</v>
      </c>
      <c r="F1532" s="158" t="str">
        <f t="shared" si="54"/>
        <v>49南城市職員労働組合</v>
      </c>
      <c r="G1532" s="158" t="s">
        <v>693</v>
      </c>
      <c r="H1532">
        <v>3</v>
      </c>
    </row>
    <row r="1533" spans="3:8">
      <c r="C1533" s="158" t="s">
        <v>633</v>
      </c>
      <c r="D1533" s="158" t="s">
        <v>1755</v>
      </c>
      <c r="E1533" t="s">
        <v>694</v>
      </c>
      <c r="F1533" s="158" t="str">
        <f t="shared" si="54"/>
        <v>49粟国村職員労働組合</v>
      </c>
      <c r="G1533" s="158" t="s">
        <v>695</v>
      </c>
      <c r="H1533">
        <v>4</v>
      </c>
    </row>
    <row r="1534" spans="3:8">
      <c r="C1534" s="158" t="s">
        <v>633</v>
      </c>
      <c r="D1534" s="158" t="s">
        <v>569</v>
      </c>
      <c r="E1534" t="s">
        <v>696</v>
      </c>
      <c r="F1534" s="158" t="str">
        <f t="shared" si="54"/>
        <v>49渡嘉敷村職員労働組合</v>
      </c>
      <c r="G1534" s="158" t="s">
        <v>697</v>
      </c>
      <c r="H1534">
        <v>4</v>
      </c>
    </row>
    <row r="1535" spans="3:8">
      <c r="C1535" s="158" t="s">
        <v>633</v>
      </c>
      <c r="D1535" s="158" t="s">
        <v>1755</v>
      </c>
      <c r="E1535" t="s">
        <v>694</v>
      </c>
      <c r="F1535" s="158" t="str">
        <f t="shared" si="54"/>
        <v>49粟国村職員労働組合</v>
      </c>
      <c r="G1535" s="158" t="s">
        <v>695</v>
      </c>
      <c r="H1535">
        <v>4</v>
      </c>
    </row>
    <row r="1536" spans="3:8">
      <c r="C1536" s="158" t="s">
        <v>633</v>
      </c>
      <c r="D1536" s="158" t="s">
        <v>569</v>
      </c>
      <c r="E1536" t="s">
        <v>696</v>
      </c>
      <c r="F1536" s="158" t="str">
        <f t="shared" si="54"/>
        <v>49渡嘉敷村職員労働組合</v>
      </c>
      <c r="G1536" s="158" t="s">
        <v>697</v>
      </c>
      <c r="H1536">
        <v>4</v>
      </c>
    </row>
    <row r="1537" spans="3:8">
      <c r="C1537" s="158" t="s">
        <v>633</v>
      </c>
      <c r="D1537" s="158" t="s">
        <v>569</v>
      </c>
      <c r="E1537" t="s">
        <v>696</v>
      </c>
      <c r="F1537" s="158" t="str">
        <f t="shared" si="54"/>
        <v>49渡嘉敷村職員労働組合</v>
      </c>
      <c r="G1537" s="158" t="s">
        <v>697</v>
      </c>
      <c r="H1537">
        <v>4</v>
      </c>
    </row>
    <row r="1538" spans="3:8">
      <c r="C1538" s="158" t="s">
        <v>633</v>
      </c>
      <c r="D1538" s="158" t="s">
        <v>569</v>
      </c>
      <c r="E1538" t="s">
        <v>696</v>
      </c>
      <c r="F1538" s="158" t="str">
        <f t="shared" si="54"/>
        <v>49渡嘉敷村職員労働組合</v>
      </c>
      <c r="G1538" s="158" t="s">
        <v>697</v>
      </c>
      <c r="H1538">
        <v>4</v>
      </c>
    </row>
    <row r="1539" spans="3:8">
      <c r="G1539" s="224"/>
      <c r="H1539" s="224"/>
    </row>
  </sheetData>
  <sheetProtection password="CEAE" sheet="1" objects="1" scenarios="1"/>
  <autoFilter ref="A1:H1536"/>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vt:i4>
      </vt:variant>
    </vt:vector>
  </HeadingPairs>
  <TitlesOfParts>
    <vt:vector size="52" baseType="lpstr">
      <vt:lpstr>調査票</vt:lpstr>
      <vt:lpstr>data</vt:lpstr>
      <vt:lpstr>LIST</vt:lpstr>
      <vt:lpstr>調査票!Print_Area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労調協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Dosv9</dc:creator>
  <cp:lastModifiedBy>自治労県本支部</cp:lastModifiedBy>
  <cp:lastPrinted>2016-06-24T01:45:16Z</cp:lastPrinted>
  <dcterms:created xsi:type="dcterms:W3CDTF">2008-03-27T04:17:02Z</dcterms:created>
  <dcterms:modified xsi:type="dcterms:W3CDTF">2016-06-24T04:01:59Z</dcterms:modified>
</cp:coreProperties>
</file>