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05" windowWidth="19185" windowHeight="11520"/>
  </bookViews>
  <sheets>
    <sheet name="調査票" sheetId="1" r:id="rId1"/>
    <sheet name="区分" sheetId="7" state="hidden" r:id="rId2"/>
    <sheet name="単組" sheetId="8" state="hidden" r:id="rId3"/>
    <sheet name="読取データ" sheetId="6" r:id="rId4"/>
  </sheets>
  <definedNames>
    <definedName name="_xlnm._FilterDatabase" localSheetId="2" hidden="1">単組!$A$1:$H$2789</definedName>
    <definedName name="_xlnm.Print_Area" localSheetId="0">調査票!$A$1:$AQ$583</definedName>
    <definedName name="愛知県本部">単組!$D$1377:$D$1423</definedName>
    <definedName name="愛媛県本部">単組!$D$2234:$D$2259</definedName>
    <definedName name="茨城県本部">単組!$D$696:$D$748</definedName>
    <definedName name="岡山県本部">単組!$D$1928:$D$1967</definedName>
    <definedName name="沖縄県本部">単組!$D$2722:$D$2779</definedName>
    <definedName name="岩手県本部">単組!$D$280:$D$309</definedName>
    <definedName name="岐阜県本部">単組!$D$1424:$D$1458</definedName>
    <definedName name="宮崎県本部">単組!$D$2531:$D$2567</definedName>
    <definedName name="宮城県本部">単組!$D$310:$D$351</definedName>
    <definedName name="京都府本部">単組!$D$1578:$D$1614</definedName>
    <definedName name="業種">区分!$J$2:$J$7</definedName>
    <definedName name="熊本県本部">単組!$D$2568:$D$2652</definedName>
    <definedName name="群馬県本部">単組!$D$598:$D$648</definedName>
    <definedName name="広島県本部">単組!$D$1968:$D$2006</definedName>
    <definedName name="香川県本部">単組!$D$2129:$D$2173</definedName>
    <definedName name="高知県本部">単組!$D$2260:$D$2296</definedName>
    <definedName name="佐賀県本部">単組!$D$2396:$D$2440</definedName>
    <definedName name="埼玉県本部">単組!$D$749:$D$809</definedName>
    <definedName name="三重県本部">単組!$D$1459:$D$1519</definedName>
    <definedName name="山形県本部">単組!$D$401:$D$454</definedName>
    <definedName name="山口県本部">単組!$D$2095:$D$2128</definedName>
    <definedName name="山梨県本部">単組!$D$1047:$D$1090</definedName>
    <definedName name="滋賀県本部">単組!$D$1520:$D$1577</definedName>
    <definedName name="鹿児島県本部">単組!$D$2653:$D$2721</definedName>
    <definedName name="社保労組">単組!$D$2780:$D$2781</definedName>
    <definedName name="秋田県本部">単組!$D$352:$D$400</definedName>
    <definedName name="上部団体">区分!$L$2:$L$5</definedName>
    <definedName name="新潟県本部">単組!$D$539:$D$597</definedName>
    <definedName name="神奈川県本部">単組!$D$990:$D$1046</definedName>
    <definedName name="青森県本部">単組!$D$230:$D$279</definedName>
    <definedName name="静岡県本部">単組!$D$1334:$D$1376</definedName>
    <definedName name="石川県本部">単組!$D$1249:$D$1297</definedName>
    <definedName name="千葉県本部">単組!$D$944:$D$989</definedName>
    <definedName name="大阪府本部">単組!$D$1690:$D$1818</definedName>
    <definedName name="大分県本部">単組!$D$2497:$D$2530</definedName>
    <definedName name="団体区分選択肢">区分!$E$2:$E$14</definedName>
    <definedName name="長崎県本部">単組!$D$2441:$D$2496</definedName>
    <definedName name="長野県本部">単組!$D$1091:$D$1204</definedName>
    <definedName name="鳥取県本部">単組!$D$2007:$D$2053</definedName>
    <definedName name="都道府県">区分!$A$2:$A$50</definedName>
    <definedName name="島根県本部">単組!$D$2054:$D$2094</definedName>
    <definedName name="東京都本部">単組!$D$810:$D$943</definedName>
    <definedName name="徳島県本部">単組!$D$2174:$D$2233</definedName>
    <definedName name="栃木県本部">単組!$D$649:$D$695</definedName>
    <definedName name="奈良県本部">単組!$D$1615:$D$1658</definedName>
    <definedName name="富山県本部">単組!$D$1205:$D$1248</definedName>
    <definedName name="福井県本部">単組!$D$1298:$D$1333</definedName>
    <definedName name="福岡県本部">単組!$D$2297:$D$2395</definedName>
    <definedName name="福島県本部">単組!$D$455:$D$538</definedName>
    <definedName name="兵庫県本部">単組!$D$1819:$D$1927</definedName>
    <definedName name="北海道本部">単組!$D$2:$D$229</definedName>
    <definedName name="和歌山県本部">単組!$D$1659:$D$1689</definedName>
  </definedNames>
  <calcPr calcId="145621"/>
</workbook>
</file>

<file path=xl/calcChain.xml><?xml version="1.0" encoding="utf-8"?>
<calcChain xmlns="http://schemas.openxmlformats.org/spreadsheetml/2006/main">
  <c r="BH454" i="1" l="1"/>
  <c r="BH443" i="1"/>
  <c r="BG443" i="1"/>
  <c r="B4" i="6" l="1"/>
  <c r="BH423" i="1"/>
  <c r="BG403" i="1"/>
  <c r="BF403" i="1"/>
  <c r="AV403" i="1" s="1"/>
  <c r="EG4" i="6"/>
  <c r="EF4" i="6"/>
  <c r="ED4" i="6"/>
  <c r="EB4" i="6"/>
  <c r="DV4" i="6"/>
  <c r="DB4" i="6" l="1"/>
  <c r="DA4" i="6"/>
  <c r="CZ4" i="6"/>
  <c r="CY4" i="6"/>
  <c r="CX4" i="6"/>
  <c r="CW4" i="6"/>
  <c r="CV4" i="6"/>
  <c r="CU4" i="6"/>
  <c r="CT4" i="6"/>
  <c r="CS4" i="6"/>
  <c r="CR4" i="6"/>
  <c r="CQ4" i="6" l="1"/>
  <c r="CP4" i="6"/>
  <c r="CF4" i="6"/>
  <c r="CE4" i="6"/>
  <c r="CD4" i="6"/>
  <c r="CC4" i="6"/>
  <c r="CB4" i="6"/>
  <c r="CA4" i="6"/>
  <c r="BY4" i="6"/>
  <c r="BZ4" i="6"/>
  <c r="I4" i="6"/>
  <c r="Z577" i="1"/>
  <c r="BF144" i="1"/>
  <c r="BZ248" i="1"/>
  <c r="BN248" i="1"/>
  <c r="BF232" i="1"/>
  <c r="BM232" i="1"/>
  <c r="BS232" i="1"/>
  <c r="BX232" i="1"/>
  <c r="AR107" i="1"/>
  <c r="BG117" i="1"/>
  <c r="BF515" i="1"/>
  <c r="AV516" i="1" s="1"/>
  <c r="AV460" i="1"/>
  <c r="AV467" i="1"/>
  <c r="AV473" i="1"/>
  <c r="BG454" i="1"/>
  <c r="BF454" i="1"/>
  <c r="BF443" i="1"/>
  <c r="AR301" i="1"/>
  <c r="BF318" i="1" s="1"/>
  <c r="AR337" i="1"/>
  <c r="BB341" i="1"/>
  <c r="BA341" i="1"/>
  <c r="BE339" i="1"/>
  <c r="BD339" i="1"/>
  <c r="BC339" i="1"/>
  <c r="BB339" i="1"/>
  <c r="BA339" i="1"/>
  <c r="BE329" i="1"/>
  <c r="BD329" i="1"/>
  <c r="BC329" i="1"/>
  <c r="BB329" i="1"/>
  <c r="BA329" i="1"/>
  <c r="AR327" i="1"/>
  <c r="BA306" i="1"/>
  <c r="AV290" i="1"/>
  <c r="AV286" i="1"/>
  <c r="AR39" i="1"/>
  <c r="AR43" i="1" s="1"/>
  <c r="BL159" i="1"/>
  <c r="AV438" i="1"/>
  <c r="BA159" i="1"/>
  <c r="BR159" i="1" s="1"/>
  <c r="BB213" i="1"/>
  <c r="AR178" i="1"/>
  <c r="BA213" i="1"/>
  <c r="BR213" i="1" s="1"/>
  <c r="BL213" i="1"/>
  <c r="AV39" i="1"/>
  <c r="AV43" i="1"/>
  <c r="AV519" i="1"/>
  <c r="G4" i="6"/>
  <c r="EZ4" i="6" s="1"/>
  <c r="AV89" i="1"/>
  <c r="AW97" i="1"/>
  <c r="AV97" i="1"/>
  <c r="AV81" i="1"/>
  <c r="BA178" i="1"/>
  <c r="BB188" i="1"/>
  <c r="BB197" i="1"/>
  <c r="BB221" i="1"/>
  <c r="BD221" i="1"/>
  <c r="BC221" i="1"/>
  <c r="CD221" i="1" s="1"/>
  <c r="BA221" i="1"/>
  <c r="BX221" i="1" s="1"/>
  <c r="BB178" i="1"/>
  <c r="BA197" i="1"/>
  <c r="BC197" i="1"/>
  <c r="AS178" i="1"/>
  <c r="BD197" i="1"/>
  <c r="BS197" i="1"/>
  <c r="BN197" i="1"/>
  <c r="BF197" i="1"/>
  <c r="BE188" i="1"/>
  <c r="BA188" i="1"/>
  <c r="BD188" i="1"/>
  <c r="BC188" i="1"/>
  <c r="BM188" i="1"/>
  <c r="BG188" i="1"/>
  <c r="BH178" i="1"/>
  <c r="BC248" i="1"/>
  <c r="CD248" i="1" s="1"/>
  <c r="BD248" i="1"/>
  <c r="BA248" i="1"/>
  <c r="BL248" i="1" s="1"/>
  <c r="BB248" i="1"/>
  <c r="BD232" i="1"/>
  <c r="BA232" i="1"/>
  <c r="BR232" i="1" s="1"/>
  <c r="BC232" i="1"/>
  <c r="BB232" i="1"/>
  <c r="BO232" i="1" s="1"/>
  <c r="ES4" i="6"/>
  <c r="ER4" i="6"/>
  <c r="EQ4" i="6"/>
  <c r="EP4" i="6"/>
  <c r="EN4" i="6"/>
  <c r="AR4" i="6"/>
  <c r="AO4" i="6"/>
  <c r="AV49" i="1"/>
  <c r="AV55" i="1"/>
  <c r="BA107" i="1"/>
  <c r="BL107" i="1" s="1"/>
  <c r="BB117" i="1"/>
  <c r="BA125" i="1"/>
  <c r="BA128" i="1"/>
  <c r="BA131" i="1"/>
  <c r="BR131" i="1" s="1"/>
  <c r="BA134" i="1"/>
  <c r="BB144" i="1"/>
  <c r="BB159" i="1"/>
  <c r="BB167" i="1"/>
  <c r="BD167" i="1"/>
  <c r="BC167" i="1"/>
  <c r="BL167" i="1" s="1"/>
  <c r="BA167" i="1"/>
  <c r="BR167" i="1" s="1"/>
  <c r="BB107" i="1"/>
  <c r="BA144" i="1"/>
  <c r="BR144" i="1" s="1"/>
  <c r="BC144" i="1"/>
  <c r="AS107" i="1"/>
  <c r="BD144" i="1"/>
  <c r="BS144" i="1"/>
  <c r="BN144" i="1"/>
  <c r="BB134" i="1"/>
  <c r="BC134" i="1"/>
  <c r="BD134" i="1"/>
  <c r="BN134" i="1" s="1"/>
  <c r="BS134" i="1"/>
  <c r="BG134" i="1"/>
  <c r="BB131" i="1"/>
  <c r="BC131" i="1"/>
  <c r="BD131" i="1"/>
  <c r="BN131" i="1" s="1"/>
  <c r="BS131" i="1"/>
  <c r="BG131" i="1"/>
  <c r="BB128" i="1"/>
  <c r="BC128" i="1"/>
  <c r="BD128" i="1"/>
  <c r="BN128" i="1" s="1"/>
  <c r="BS128" i="1"/>
  <c r="BG128" i="1"/>
  <c r="BB125" i="1"/>
  <c r="BC125" i="1"/>
  <c r="BD125" i="1"/>
  <c r="BN125" i="1" s="1"/>
  <c r="BS125" i="1"/>
  <c r="BG125" i="1"/>
  <c r="BE117" i="1"/>
  <c r="BA117" i="1"/>
  <c r="BY117" i="1" s="1"/>
  <c r="BD117" i="1"/>
  <c r="BC117" i="1"/>
  <c r="BM117" i="1"/>
  <c r="BH107" i="1"/>
  <c r="BA318" i="1"/>
  <c r="AR316" i="1"/>
  <c r="BB318" i="1"/>
  <c r="BC318" i="1"/>
  <c r="BD318" i="1"/>
  <c r="BE318" i="1"/>
  <c r="BA322" i="1"/>
  <c r="AR306" i="1"/>
  <c r="BB306" i="1"/>
  <c r="BC306" i="1"/>
  <c r="BD306" i="1"/>
  <c r="BE306" i="1"/>
  <c r="AV273" i="1"/>
  <c r="AV281" i="1"/>
  <c r="AV269" i="1"/>
  <c r="AV277" i="1"/>
  <c r="AV371" i="1"/>
  <c r="AX371" i="1"/>
  <c r="AV374" i="1"/>
  <c r="AX374" i="1"/>
  <c r="BA351" i="1"/>
  <c r="BA353" i="1"/>
  <c r="BB351" i="1"/>
  <c r="BB353" i="1"/>
  <c r="BC351" i="1"/>
  <c r="BC353" i="1"/>
  <c r="BA361" i="1"/>
  <c r="BF361" i="1" s="1"/>
  <c r="BA364" i="1"/>
  <c r="BB364" i="1"/>
  <c r="BB361" i="1"/>
  <c r="BL361" i="1" s="1"/>
  <c r="BL364" i="1" s="1"/>
  <c r="BA371" i="1"/>
  <c r="BL371" i="1"/>
  <c r="AW371" i="1" s="1"/>
  <c r="BA374" i="1"/>
  <c r="BL374" i="1"/>
  <c r="AV411" i="1"/>
  <c r="BF423" i="1"/>
  <c r="BG423" i="1"/>
  <c r="AV423" i="1" s="1"/>
  <c r="AV418" i="1"/>
  <c r="AV395" i="1"/>
  <c r="AV432" i="1"/>
  <c r="AV450" i="1"/>
  <c r="AV481" i="1"/>
  <c r="AV528" i="1"/>
  <c r="AV525" i="1"/>
  <c r="AV522" i="1"/>
  <c r="AV513" i="1"/>
  <c r="AV506" i="1"/>
  <c r="AV503" i="1"/>
  <c r="AV498" i="1"/>
  <c r="AV491" i="1"/>
  <c r="AV488" i="1"/>
  <c r="AV539" i="1"/>
  <c r="AV543" i="1"/>
  <c r="AV547" i="1"/>
  <c r="AV552" i="1"/>
  <c r="AV557" i="1"/>
  <c r="AV564" i="1"/>
  <c r="FL4" i="6"/>
  <c r="ET4" i="6"/>
  <c r="EM4" i="6"/>
  <c r="EL4" i="6"/>
  <c r="EK4" i="6"/>
  <c r="EO4" i="6"/>
  <c r="EJ4" i="6"/>
  <c r="EI4" i="6"/>
  <c r="EH4" i="6"/>
  <c r="DW4" i="6"/>
  <c r="DT4" i="6"/>
  <c r="DS4" i="6"/>
  <c r="EY4" i="6"/>
  <c r="EX4" i="6"/>
  <c r="EW4" i="6"/>
  <c r="EV4" i="6"/>
  <c r="EU4" i="6"/>
  <c r="EE4" i="6"/>
  <c r="EC4" i="6"/>
  <c r="EA4" i="6"/>
  <c r="DZ4" i="6"/>
  <c r="DU4" i="6"/>
  <c r="DX4" i="6"/>
  <c r="DR4" i="6"/>
  <c r="DP4" i="6"/>
  <c r="DO4" i="6"/>
  <c r="DM4" i="6"/>
  <c r="BT4" i="6"/>
  <c r="BK4" i="6"/>
  <c r="BH4" i="6"/>
  <c r="N4" i="6"/>
  <c r="M4" i="6"/>
  <c r="L4" i="6"/>
  <c r="K4" i="6"/>
  <c r="J4" i="6"/>
  <c r="F4" i="6"/>
  <c r="D4" i="6"/>
  <c r="AV389" i="1"/>
  <c r="AV382" i="1"/>
  <c r="AR122" i="1"/>
  <c r="DY4" i="6"/>
  <c r="DQ4" i="6"/>
  <c r="DN4" i="6"/>
  <c r="DL4" i="6"/>
  <c r="DK4" i="6"/>
  <c r="DJ4" i="6"/>
  <c r="DI4" i="6"/>
  <c r="DH4" i="6"/>
  <c r="DG4" i="6"/>
  <c r="DF4" i="6"/>
  <c r="DE4" i="6"/>
  <c r="DD4" i="6"/>
  <c r="DC4" i="6"/>
  <c r="CO4" i="6"/>
  <c r="CN4" i="6"/>
  <c r="CM4" i="6"/>
  <c r="CL4" i="6"/>
  <c r="CK4" i="6"/>
  <c r="CJ4" i="6"/>
  <c r="CI4" i="6"/>
  <c r="CH4" i="6"/>
  <c r="CG4" i="6"/>
  <c r="BX4" i="6"/>
  <c r="BW4" i="6"/>
  <c r="BV4" i="6"/>
  <c r="BU4" i="6"/>
  <c r="BS4" i="6"/>
  <c r="BR4" i="6"/>
  <c r="BQ4" i="6"/>
  <c r="BP4" i="6"/>
  <c r="BO4" i="6"/>
  <c r="BN4" i="6"/>
  <c r="BM4" i="6"/>
  <c r="BL4" i="6"/>
  <c r="BJ4" i="6"/>
  <c r="BI4" i="6"/>
  <c r="BG4" i="6"/>
  <c r="BF4" i="6"/>
  <c r="BE4" i="6"/>
  <c r="BD4" i="6"/>
  <c r="AV4" i="6"/>
  <c r="AU4" i="6"/>
  <c r="AT4" i="6"/>
  <c r="AS4" i="6"/>
  <c r="AQ4" i="6"/>
  <c r="AP4" i="6"/>
  <c r="AN4" i="6"/>
  <c r="AM4" i="6"/>
  <c r="AL4" i="6"/>
  <c r="AK4" i="6"/>
  <c r="BC4" i="6"/>
  <c r="BB4" i="6"/>
  <c r="BA4" i="6"/>
  <c r="AZ4" i="6"/>
  <c r="AY4" i="6"/>
  <c r="AX4" i="6"/>
  <c r="AW4" i="6"/>
  <c r="U4" i="6"/>
  <c r="T4" i="6"/>
  <c r="S4" i="6"/>
  <c r="R4" i="6"/>
  <c r="Q4" i="6"/>
  <c r="P4" i="6"/>
  <c r="O4" i="6"/>
  <c r="AJ4" i="6"/>
  <c r="AI4" i="6"/>
  <c r="AH4" i="6"/>
  <c r="AG4" i="6"/>
  <c r="AF4" i="6"/>
  <c r="AE4" i="6"/>
  <c r="AD4" i="6"/>
  <c r="AC4" i="6"/>
  <c r="AB4" i="6"/>
  <c r="AA4" i="6"/>
  <c r="Z4" i="6"/>
  <c r="Y4" i="6"/>
  <c r="X4" i="6"/>
  <c r="W4" i="6"/>
  <c r="V4" i="6"/>
  <c r="A4" i="6"/>
  <c r="R28" i="1"/>
  <c r="R26" i="1"/>
  <c r="BX167" i="1"/>
  <c r="BR134" i="1"/>
  <c r="CD167" i="1"/>
  <c r="J52" i="1"/>
  <c r="BL144" i="1" l="1"/>
  <c r="BR128" i="1"/>
  <c r="BN329" i="1"/>
  <c r="BR248" i="1"/>
  <c r="BL221" i="1"/>
  <c r="BM178" i="1"/>
  <c r="BY197" i="1" s="1"/>
  <c r="BM107" i="1"/>
  <c r="BM128" i="1" s="1"/>
  <c r="BF107" i="1"/>
  <c r="AV454" i="1"/>
  <c r="AV443" i="1"/>
  <c r="BH361" i="1"/>
  <c r="BM361" i="1" s="1"/>
  <c r="BM329" i="1"/>
  <c r="BG339" i="1"/>
  <c r="BS188" i="1"/>
  <c r="BI178" i="1"/>
  <c r="BS117" i="1"/>
  <c r="BN117" i="1"/>
  <c r="BF117" i="1"/>
  <c r="BX117" i="1" s="1"/>
  <c r="BF306" i="1"/>
  <c r="BI107" i="1"/>
  <c r="BF329" i="1"/>
  <c r="BF339" i="1"/>
  <c r="AS456" i="1"/>
  <c r="AN575" i="1" s="1"/>
  <c r="FI4" i="6" s="1"/>
  <c r="AW374" i="1"/>
  <c r="BG364" i="1"/>
  <c r="BM364" i="1" s="1"/>
  <c r="AW364" i="1" s="1"/>
  <c r="BF364" i="1"/>
  <c r="BG361" i="1" s="1"/>
  <c r="BR351" i="1"/>
  <c r="BR353" i="1" s="1"/>
  <c r="AX353" i="1" s="1"/>
  <c r="BL351" i="1"/>
  <c r="BF351" i="1"/>
  <c r="E4" i="6"/>
  <c r="AV52" i="1"/>
  <c r="J46" i="1"/>
  <c r="U46" i="1"/>
  <c r="AR46" i="1" s="1"/>
  <c r="AN66" i="1" s="1"/>
  <c r="BG306" i="1"/>
  <c r="BH306" i="1"/>
  <c r="BH339" i="1"/>
  <c r="BR125" i="1"/>
  <c r="AS457" i="1"/>
  <c r="AN577" i="1" s="1"/>
  <c r="FS4" i="6" s="1"/>
  <c r="BL353" i="1"/>
  <c r="AW353" i="1" s="1"/>
  <c r="AW351" i="1"/>
  <c r="CE117" i="1"/>
  <c r="BX134" i="1"/>
  <c r="BL128" i="1"/>
  <c r="BL125" i="1"/>
  <c r="BX125" i="1"/>
  <c r="BX128" i="1"/>
  <c r="BX131" i="1"/>
  <c r="BX144" i="1"/>
  <c r="BL131" i="1"/>
  <c r="BH232" i="1"/>
  <c r="BL232" i="1"/>
  <c r="AS104" i="1"/>
  <c r="BG107" i="1" s="1"/>
  <c r="BL134" i="1"/>
  <c r="AS510" i="1"/>
  <c r="AP577" i="1" s="1"/>
  <c r="FT4" i="6" s="1"/>
  <c r="BG318" i="1"/>
  <c r="BH318" i="1"/>
  <c r="AS2" i="1"/>
  <c r="X577" i="1" s="1"/>
  <c r="AS1" i="1"/>
  <c r="X575" i="1" s="1"/>
  <c r="AW361" i="1"/>
  <c r="BX248" i="1"/>
  <c r="BN188" i="1"/>
  <c r="BY188" i="1"/>
  <c r="BF188" i="1"/>
  <c r="BL197" i="1"/>
  <c r="BR197" i="1"/>
  <c r="BX197" i="1"/>
  <c r="AS175" i="1"/>
  <c r="BG178" i="1" s="1"/>
  <c r="BR188" i="1"/>
  <c r="BL178" i="1"/>
  <c r="BF178" i="1"/>
  <c r="AS509" i="1"/>
  <c r="AP575" i="1" s="1"/>
  <c r="FJ4" i="6" s="1"/>
  <c r="BR221" i="1"/>
  <c r="BL329" i="1"/>
  <c r="AS400" i="1" l="1"/>
  <c r="AL575" i="1" s="1"/>
  <c r="FH4" i="6" s="1"/>
  <c r="AZ329" i="1"/>
  <c r="AR62" i="1"/>
  <c r="AR260" i="1"/>
  <c r="AV260" i="1" s="1"/>
  <c r="AR67" i="1"/>
  <c r="AV73" i="1" s="1"/>
  <c r="AS401" i="1"/>
  <c r="AL577" i="1" s="1"/>
  <c r="FR4" i="6" s="1"/>
  <c r="AX351" i="1"/>
  <c r="BM326" i="1"/>
  <c r="O324" i="1" s="1"/>
  <c r="AX329" i="1"/>
  <c r="AY329" i="1"/>
  <c r="BM134" i="1"/>
  <c r="BM125" i="1"/>
  <c r="BT117" i="1"/>
  <c r="BK104" i="1"/>
  <c r="T109" i="1" s="1"/>
  <c r="BL117" i="1"/>
  <c r="BM131" i="1"/>
  <c r="BY144" i="1"/>
  <c r="U356" i="1"/>
  <c r="AV361" i="1"/>
  <c r="AV329" i="1"/>
  <c r="E323" i="1"/>
  <c r="AX306" i="1"/>
  <c r="AV306" i="1"/>
  <c r="AV364" i="1"/>
  <c r="AV351" i="1"/>
  <c r="BF353" i="1"/>
  <c r="AV353" i="1" s="1"/>
  <c r="FK4" i="6"/>
  <c r="AW341" i="1"/>
  <c r="AY339" i="1"/>
  <c r="AX339" i="1"/>
  <c r="AZ339" i="1"/>
  <c r="BG334" i="1"/>
  <c r="O334" i="1" s="1"/>
  <c r="AW329" i="1"/>
  <c r="BK175" i="1"/>
  <c r="T180" i="1" s="1"/>
  <c r="BO188" i="1"/>
  <c r="AW339" i="1"/>
  <c r="FA4" i="6"/>
  <c r="AZ306" i="1"/>
  <c r="AW306" i="1"/>
  <c r="BG303" i="1"/>
  <c r="S299" i="1" s="1"/>
  <c r="AY306" i="1"/>
  <c r="H4" i="6"/>
  <c r="AV67" i="1"/>
  <c r="BO117" i="1"/>
  <c r="A171" i="1"/>
  <c r="A343" i="1"/>
  <c r="A100" i="1"/>
  <c r="A567" i="1"/>
  <c r="A400" i="1"/>
  <c r="A456" i="1"/>
  <c r="A252" i="1"/>
  <c r="A58" i="1"/>
  <c r="C4" i="6"/>
  <c r="A509" i="1"/>
  <c r="BX188" i="1"/>
  <c r="BL188" i="1"/>
  <c r="AV339" i="1"/>
  <c r="AW318" i="1"/>
  <c r="AX318" i="1"/>
  <c r="AY318" i="1"/>
  <c r="AV322" i="1"/>
  <c r="BG313" i="1"/>
  <c r="S310" i="1" s="1"/>
  <c r="AV318" i="1"/>
  <c r="AZ318" i="1"/>
  <c r="AV341" i="1"/>
  <c r="AS252" i="1" l="1"/>
  <c r="AF575" i="1" s="1"/>
  <c r="FE4" i="6" s="1"/>
  <c r="AS253" i="1"/>
  <c r="AF577" i="1" s="1"/>
  <c r="FO4" i="6" s="1"/>
  <c r="AS344" i="1"/>
  <c r="AJ577" i="1" s="1"/>
  <c r="FQ4" i="6" s="1"/>
  <c r="AS343" i="1"/>
  <c r="AJ575" i="1" s="1"/>
  <c r="FG4" i="6" s="1"/>
  <c r="AS295" i="1"/>
  <c r="AH575" i="1" s="1"/>
  <c r="FF4" i="6" s="1"/>
  <c r="BS159" i="1"/>
  <c r="BS167" i="1"/>
  <c r="BF128" i="1"/>
  <c r="CE167" i="1"/>
  <c r="BM144" i="1"/>
  <c r="BF125" i="1"/>
  <c r="BF131" i="1"/>
  <c r="BF134" i="1"/>
  <c r="AS58" i="1"/>
  <c r="Z575" i="1" s="1"/>
  <c r="AS296" i="1"/>
  <c r="AH577" i="1" s="1"/>
  <c r="FP4" i="6" s="1"/>
  <c r="AT227" i="1"/>
  <c r="P101" i="1"/>
  <c r="AT101" i="1"/>
  <c r="AT172" i="1"/>
  <c r="BS221" i="1"/>
  <c r="BM197" i="1"/>
  <c r="CE221" i="1"/>
  <c r="BS213" i="1"/>
  <c r="AR194" i="1" l="1"/>
  <c r="AS173" i="1"/>
  <c r="BG221" i="1"/>
  <c r="AV221" i="1" s="1"/>
  <c r="BM213" i="1"/>
  <c r="AW213" i="1" s="1"/>
  <c r="AS347" i="1"/>
  <c r="BG213" i="1"/>
  <c r="AV213" i="1" s="1"/>
  <c r="AU172" i="1"/>
  <c r="BM221" i="1"/>
  <c r="BM167" i="1"/>
  <c r="BG167" i="1"/>
  <c r="AV167" i="1" s="1"/>
  <c r="AR141" i="1"/>
  <c r="BM159" i="1"/>
  <c r="W170" i="1"/>
  <c r="BG159" i="1"/>
  <c r="AV159" i="1" s="1"/>
  <c r="AU101" i="1"/>
  <c r="FB4" i="6"/>
  <c r="BM248" i="1"/>
  <c r="AU227" i="1"/>
  <c r="BG248" i="1"/>
  <c r="AV248" i="1" s="1"/>
  <c r="BG232" i="1" l="1"/>
  <c r="AV232" i="1" s="1"/>
  <c r="BT232" i="1"/>
  <c r="AX232" i="1" s="1"/>
  <c r="BY232" i="1"/>
  <c r="AY232" i="1" s="1"/>
  <c r="BN232" i="1"/>
  <c r="AW232" i="1" s="1"/>
  <c r="CF167" i="1"/>
  <c r="AZ167" i="1" s="1"/>
  <c r="BY167" i="1"/>
  <c r="AY167" i="1" s="1"/>
  <c r="AW167" i="1"/>
  <c r="BT167" i="1"/>
  <c r="AX167" i="1" s="1"/>
  <c r="BY248" i="1"/>
  <c r="AY248" i="1" s="1"/>
  <c r="CE248" i="1"/>
  <c r="AZ248" i="1" s="1"/>
  <c r="BS248" i="1"/>
  <c r="AX248" i="1" s="1"/>
  <c r="AW248" i="1"/>
  <c r="AW159" i="1"/>
  <c r="BT159" i="1"/>
  <c r="AX159" i="1" s="1"/>
  <c r="BT221" i="1"/>
  <c r="AX221" i="1" s="1"/>
  <c r="BY221" i="1"/>
  <c r="AY221" i="1" s="1"/>
  <c r="CF221" i="1"/>
  <c r="AZ221" i="1" s="1"/>
  <c r="AW221" i="1"/>
  <c r="BH117" i="1"/>
  <c r="AV117" i="1" s="1"/>
  <c r="BT134" i="1"/>
  <c r="AX134" i="1" s="1"/>
  <c r="BO134" i="1"/>
  <c r="AW134" i="1" s="1"/>
  <c r="BH134" i="1"/>
  <c r="AV134" i="1" s="1"/>
  <c r="BP117" i="1"/>
  <c r="AW117" i="1" s="1"/>
  <c r="BH131" i="1"/>
  <c r="AV131" i="1" s="1"/>
  <c r="BO144" i="1"/>
  <c r="AW144" i="1" s="1"/>
  <c r="BY134" i="1"/>
  <c r="AY134" i="1" s="1"/>
  <c r="BO128" i="1"/>
  <c r="AW128" i="1" s="1"/>
  <c r="BH125" i="1"/>
  <c r="AV125" i="1" s="1"/>
  <c r="CD117" i="1"/>
  <c r="AZ117" i="1" s="1"/>
  <c r="BN107" i="1"/>
  <c r="AW107" i="1" s="1"/>
  <c r="BY131" i="1"/>
  <c r="AY131" i="1" s="1"/>
  <c r="BO125" i="1"/>
  <c r="AW125" i="1" s="1"/>
  <c r="BY125" i="1"/>
  <c r="AY125" i="1" s="1"/>
  <c r="BT131" i="1"/>
  <c r="AX131" i="1" s="1"/>
  <c r="BT144" i="1"/>
  <c r="AX144" i="1" s="1"/>
  <c r="BU117" i="1"/>
  <c r="AX117" i="1" s="1"/>
  <c r="BG144" i="1"/>
  <c r="AV144" i="1" s="1"/>
  <c r="BY128" i="1"/>
  <c r="AY128" i="1" s="1"/>
  <c r="BJ107" i="1"/>
  <c r="AV107" i="1" s="1"/>
  <c r="BH128" i="1"/>
  <c r="AV128" i="1" s="1"/>
  <c r="BT128" i="1"/>
  <c r="AX128" i="1" s="1"/>
  <c r="BO131" i="1"/>
  <c r="AW131" i="1" s="1"/>
  <c r="BZ144" i="1"/>
  <c r="AY144" i="1" s="1"/>
  <c r="BZ117" i="1"/>
  <c r="AY117" i="1" s="1"/>
  <c r="BT125" i="1"/>
  <c r="AX125" i="1" s="1"/>
  <c r="CD188" i="1"/>
  <c r="AZ188" i="1" s="1"/>
  <c r="BT197" i="1"/>
  <c r="AX197" i="1" s="1"/>
  <c r="BN178" i="1"/>
  <c r="AW178" i="1" s="1"/>
  <c r="BT188" i="1"/>
  <c r="AX188" i="1" s="1"/>
  <c r="BT213" i="1"/>
  <c r="AX213" i="1" s="1"/>
  <c r="BG197" i="1"/>
  <c r="AV197" i="1" s="1"/>
  <c r="BO197" i="1"/>
  <c r="AW197" i="1" s="1"/>
  <c r="BH188" i="1"/>
  <c r="AV188" i="1" s="1"/>
  <c r="BZ197" i="1"/>
  <c r="AY197" i="1" s="1"/>
  <c r="BJ178" i="1"/>
  <c r="AV178" i="1" s="1"/>
  <c r="BZ188" i="1"/>
  <c r="AY188" i="1" s="1"/>
  <c r="BP188" i="1"/>
  <c r="AW188" i="1" s="1"/>
  <c r="AS172" i="1" l="1"/>
  <c r="AD577" i="1" s="1"/>
  <c r="FN4" i="6" s="1"/>
  <c r="AS171" i="1"/>
  <c r="AS100" i="1"/>
  <c r="AB575" i="1" s="1"/>
  <c r="AS101" i="1"/>
  <c r="AB577" i="1" s="1"/>
  <c r="FC4" i="6" l="1"/>
  <c r="FM4" i="6"/>
  <c r="B577" i="1"/>
  <c r="AD575" i="1"/>
  <c r="FD4" i="6" s="1"/>
  <c r="W224" i="1"/>
  <c r="B575" i="1" l="1"/>
</calcChain>
</file>

<file path=xl/sharedStrings.xml><?xml version="1.0" encoding="utf-8"?>
<sst xmlns="http://schemas.openxmlformats.org/spreadsheetml/2006/main" count="23030" uniqueCount="9225">
  <si>
    <t>32上郡町職員組合</t>
  </si>
  <si>
    <t>32佐用町職員組合</t>
  </si>
  <si>
    <t>32宍粟市職員労働組合</t>
  </si>
  <si>
    <t>32養父市職員労働組合</t>
  </si>
  <si>
    <t>32朝来市職員労働組合</t>
  </si>
  <si>
    <t>32香美町職員組合</t>
  </si>
  <si>
    <t>32新温泉町職員労働組合</t>
  </si>
  <si>
    <t>32丹波市職員労働組合</t>
  </si>
  <si>
    <t>32篠山市職員労働組合</t>
  </si>
  <si>
    <t>32南あわじ市職員労働組合</t>
  </si>
  <si>
    <t>32淡路市職員労働組合</t>
  </si>
  <si>
    <t>32猪名川町職員組合</t>
  </si>
  <si>
    <t>32太子町職員組合</t>
  </si>
  <si>
    <t>32自治労兵庫県勤労福祉協会職員組合</t>
  </si>
  <si>
    <t>32兵庫県国民健康保険団体連合会職員労働組合</t>
  </si>
  <si>
    <t>32明石市非常勤給食調理員労働組合</t>
  </si>
  <si>
    <t>32芦屋市留守家庭児童会指導員労働組合</t>
  </si>
  <si>
    <t>32尼崎市嘱託職員労働組合</t>
  </si>
  <si>
    <t>32明石市水道労働組合</t>
  </si>
  <si>
    <t>32市立川西病院労働組合</t>
  </si>
  <si>
    <t>32川西市水道労働組合</t>
  </si>
  <si>
    <t>32西宮市従業員労働組合</t>
  </si>
  <si>
    <t>32佐用ひまわり職員労働組合</t>
  </si>
  <si>
    <t>32自治労川西市職員労働組合</t>
  </si>
  <si>
    <t>32加西市嘱託事務職員労働組合</t>
  </si>
  <si>
    <t>32加西市幼・保嘱託職員労働組合</t>
  </si>
  <si>
    <t>32加西市嘱託調理・校務員労働組合</t>
  </si>
  <si>
    <t>32西脇市嘱託職員労働組合</t>
  </si>
  <si>
    <t>32芦屋市嘱託職員ユニオン</t>
  </si>
  <si>
    <t>32宝塚市臨時職員労働組合</t>
  </si>
  <si>
    <t>32赤穂市社会福祉協議会労働組合</t>
  </si>
  <si>
    <t>32自治労兵庫県本部直属支部</t>
  </si>
  <si>
    <t>32兵庫県国際交流協会労働組合</t>
  </si>
  <si>
    <t>32尼崎競艇労働組合</t>
  </si>
  <si>
    <t>32阪神公営競走労働組合</t>
  </si>
  <si>
    <t>32公立八鹿病院職員組合</t>
  </si>
  <si>
    <t>32高砂市社会福祉協議会労働組合</t>
  </si>
  <si>
    <t>32公立神崎総合病院職員組合</t>
  </si>
  <si>
    <t>32自治労加東社協臨時嘱託職員等労働組合</t>
  </si>
  <si>
    <t>32姫路市社会福祉事業団労働組合</t>
  </si>
  <si>
    <t>176</t>
  </si>
  <si>
    <t>32加東市臨時・嘱託等職員労働組合</t>
  </si>
  <si>
    <t>32明石市消費生活相談員労働組合</t>
  </si>
  <si>
    <t>32自治労丹波市臨時･非常勤職員労働組合</t>
  </si>
  <si>
    <t>32神戸みのりの公社労働組合</t>
  </si>
  <si>
    <t>32姫路市関連北部労働組合</t>
  </si>
  <si>
    <t>32新温泉町臨時等職員労働組合</t>
  </si>
  <si>
    <t>32明石愛老園労働組合</t>
  </si>
  <si>
    <t>32たつの市臨時・嘱託等職員労働組合</t>
  </si>
  <si>
    <t>32自治労芦屋市臨時職員労働組合</t>
  </si>
  <si>
    <t>32養父市臨時・嘱託等職員労働組合</t>
  </si>
  <si>
    <t>加古川さくら園福祉労働組合</t>
  </si>
  <si>
    <t>32加古川さくら園福祉労働組合</t>
  </si>
  <si>
    <t>32全国一般兵庫地方労働組合</t>
  </si>
  <si>
    <t>32伊丹市社会福祉事業団労働組合</t>
  </si>
  <si>
    <t>32兵庫県くにうみ・公園労働組合</t>
  </si>
  <si>
    <t>西神戸医療センター労働組合</t>
  </si>
  <si>
    <t>32西神戸医療センター労働組合</t>
  </si>
  <si>
    <t>32195</t>
  </si>
  <si>
    <t>淡路広域水道企業団職員労働組合</t>
  </si>
  <si>
    <t>32淡路広域水道企業団職員労働組合</t>
  </si>
  <si>
    <t>32196</t>
  </si>
  <si>
    <t>明石清水愛老園労働組合</t>
  </si>
  <si>
    <t>32明石清水愛老園労働組合</t>
  </si>
  <si>
    <t>32197</t>
  </si>
  <si>
    <t>加西市職員ユニオン</t>
  </si>
  <si>
    <t>32加西市職員ユニオン</t>
  </si>
  <si>
    <t>32198</t>
  </si>
  <si>
    <t>明石市保育所臨時職員労働組合</t>
  </si>
  <si>
    <t>32明石市保育所臨時職員労働組合</t>
  </si>
  <si>
    <t>32199</t>
  </si>
  <si>
    <t>32200</t>
  </si>
  <si>
    <t>神戸光有会労働組合</t>
  </si>
  <si>
    <t>32神戸光有会労働組合</t>
  </si>
  <si>
    <t>32201</t>
  </si>
  <si>
    <t>岡山</t>
  </si>
  <si>
    <t>岡山県関係職員労働組合連合</t>
  </si>
  <si>
    <t>33岡山県関係職員労働組合連合</t>
  </si>
  <si>
    <t>33岡山県企業局労働組合</t>
  </si>
  <si>
    <t>33岡山市現業労働組合</t>
  </si>
  <si>
    <t>33津山市職員労働組合</t>
  </si>
  <si>
    <t>33総社市職員組合</t>
  </si>
  <si>
    <t>33真庭市職員労働組合</t>
  </si>
  <si>
    <t>33自治労美咲町職員労働組合</t>
  </si>
  <si>
    <t>33早島町職員組合</t>
  </si>
  <si>
    <t>33自治労倉敷市職員組合</t>
  </si>
  <si>
    <t>33自治労備前市職員労働組合</t>
  </si>
  <si>
    <t>33自治労鏡野町職員組合</t>
  </si>
  <si>
    <t>33浅口市職員組合</t>
  </si>
  <si>
    <t>33奈義町職員組合</t>
  </si>
  <si>
    <t>33久米南町職員組合</t>
  </si>
  <si>
    <t>33岡山県市町村職員共済組合職員組合</t>
  </si>
  <si>
    <t>33津山市公社職員労働組合</t>
  </si>
  <si>
    <t>33新庄村職員組合</t>
  </si>
  <si>
    <t>33美作老人ホーム職員労働組合</t>
  </si>
  <si>
    <t>33津山社会福祉事業会労働組合</t>
  </si>
  <si>
    <t>33自治労美作市職員労働組合</t>
  </si>
  <si>
    <t>33自治労岡山県本部書記労働組合</t>
  </si>
  <si>
    <t>33岡山県学校事務職員労働組合</t>
  </si>
  <si>
    <t>33自治労新見市職員組合</t>
  </si>
  <si>
    <t>33吉備の里職員労働組合</t>
  </si>
  <si>
    <t>33西粟倉村職員組合</t>
  </si>
  <si>
    <t>33岡山県中部環境施設組合職員労働組合</t>
  </si>
  <si>
    <t>33岡山市幼稚園嘱託用務員労働組合</t>
  </si>
  <si>
    <t>33岡山県広域水道企業団職員労働組合</t>
  </si>
  <si>
    <t>33鏡野町社会福祉協議会職員労働組合</t>
  </si>
  <si>
    <t>33美作市社会福祉協議会職員労働組合</t>
  </si>
  <si>
    <t>33美咲町社会福祉協議会職員労働組合</t>
  </si>
  <si>
    <t>33全国一般岡山地方本部</t>
  </si>
  <si>
    <t>33ユニオンＫＵＺＵＫＡ</t>
  </si>
  <si>
    <t>ひまわりの会職員労働組合</t>
  </si>
  <si>
    <t>33ひまわりの会職員労働組合</t>
  </si>
  <si>
    <t>33113</t>
  </si>
  <si>
    <t>津山みのり学園職員労働組合</t>
  </si>
  <si>
    <t>33津山みのり学園職員労働組合</t>
  </si>
  <si>
    <t>33114</t>
  </si>
  <si>
    <t>広島</t>
  </si>
  <si>
    <t>34自治労広島県職員労働組合</t>
  </si>
  <si>
    <t>34自治労広島市労働組合</t>
  </si>
  <si>
    <t>34呉市職員労働組合</t>
  </si>
  <si>
    <t>34三原市職員労働組合</t>
  </si>
  <si>
    <t>34尾道市職員労働組合</t>
  </si>
  <si>
    <t>34大竹市職員労働組合</t>
  </si>
  <si>
    <t>34竹原市職員労働組合</t>
  </si>
  <si>
    <t>34府中市職員労働組合</t>
  </si>
  <si>
    <t>34三次市職員労働組合</t>
  </si>
  <si>
    <t>34自治労庄原市職員労働組合</t>
  </si>
  <si>
    <t>34世羅町職員労働組合</t>
  </si>
  <si>
    <t>34安芸高田市職員労働組合</t>
  </si>
  <si>
    <t>34広島県市町村職員共済組合職員労働組合</t>
  </si>
  <si>
    <t>34大崎上島町職員労働組合</t>
  </si>
  <si>
    <t>34自治労はつかいちユニオン</t>
  </si>
  <si>
    <t>34神石高原町職員労働組合</t>
  </si>
  <si>
    <t>34北広島町職員労働組合</t>
  </si>
  <si>
    <t>34安芸太田町職員労働組合</t>
  </si>
  <si>
    <t>34府中町職員労働組合</t>
  </si>
  <si>
    <t>34県本部書記労働組合</t>
  </si>
  <si>
    <t>34自治労江田島市職員労働組合</t>
  </si>
  <si>
    <t>34東広島市職員労働組合</t>
  </si>
  <si>
    <t>34広島県国民健康保険団体連合会職員労働組合</t>
  </si>
  <si>
    <t>34放射線影響研究所労働組合</t>
  </si>
  <si>
    <t>34世羅中央病院職員労働組合</t>
  </si>
  <si>
    <t>34広島原爆養護ホーム労働組合</t>
  </si>
  <si>
    <t>34熊野町職員労働組合</t>
  </si>
  <si>
    <t>34広島競輪労働組合</t>
  </si>
  <si>
    <t>34宮島競艇労働組合</t>
  </si>
  <si>
    <t>34WINS広島労働組合</t>
  </si>
  <si>
    <t>34自治労安芸太田町病院職員労働組合</t>
  </si>
  <si>
    <t>34自治労広島公共民間ユニオン</t>
  </si>
  <si>
    <t>34全国一般広島地方労働組合</t>
  </si>
  <si>
    <t>宮島競艇施行組合職員労働組合</t>
  </si>
  <si>
    <t>34宮島競艇施行組合職員労働組合</t>
  </si>
  <si>
    <t>34141</t>
  </si>
  <si>
    <t>鳥取</t>
  </si>
  <si>
    <t>鳥取県職員連合労働組合</t>
  </si>
  <si>
    <t>35鳥取県職員連合労働組合</t>
  </si>
  <si>
    <t>35鳥取市役所職員労働組合</t>
  </si>
  <si>
    <t>35米子市職員労働組合</t>
  </si>
  <si>
    <t>35倉吉市職員労働組合</t>
  </si>
  <si>
    <t>35岩美町労働組合連合会</t>
  </si>
  <si>
    <t>35三朝町職員労働組合</t>
  </si>
  <si>
    <t>35琴浦町職員労働組合</t>
  </si>
  <si>
    <t>35北栄町職員労働組合</t>
  </si>
  <si>
    <t>35境港市職員労働組合</t>
  </si>
  <si>
    <t>35湯梨浜町職員労働組合</t>
  </si>
  <si>
    <t>35南部町職員労働組合</t>
  </si>
  <si>
    <t>35大山町職員労働組合</t>
  </si>
  <si>
    <t>35鳥取県市町村職員共済事務局職員労働組合</t>
  </si>
  <si>
    <t>35伯耆町職員労働組合</t>
  </si>
  <si>
    <t>35日野町職員労働組合</t>
  </si>
  <si>
    <t>35若桜町職員組合</t>
  </si>
  <si>
    <t>35江府町職員組合</t>
  </si>
  <si>
    <t>35八頭町職員労働組合</t>
  </si>
  <si>
    <t>35鳥取県国民健康保険団体連合会職員労働組合</t>
  </si>
  <si>
    <t>35智頭町職員労働組合</t>
  </si>
  <si>
    <t>35智頭病院職員労働組合</t>
  </si>
  <si>
    <t>35日吉津村職員労働組合</t>
  </si>
  <si>
    <t>35鳥取市学校給食会労働組合</t>
  </si>
  <si>
    <t>35自治労鳥取県社会福祉協議会職員労働組合</t>
  </si>
  <si>
    <t>35倉吉市社会福祉協議会職員労働組合</t>
  </si>
  <si>
    <t>大山町社会福祉協議会職員労働組合</t>
  </si>
  <si>
    <t>35大山町社会福祉協議会職員労働組合</t>
  </si>
  <si>
    <t>35自治労鳥取県本部書記労働組合</t>
  </si>
  <si>
    <t>35鳥取市社会福祉協議会職員労働組合</t>
  </si>
  <si>
    <t>35鳥取県住宅供給公社職員労働組合</t>
  </si>
  <si>
    <t>35伯耆の国職員労働組合</t>
  </si>
  <si>
    <t>35若桜町社会福祉協議会労働組合</t>
  </si>
  <si>
    <t>35北栄町社会福祉協議会職員労働組合</t>
  </si>
  <si>
    <t>35琴浦町社会福祉協議会職員労働組合</t>
  </si>
  <si>
    <t>35日南福祉会職員労働組合</t>
  </si>
  <si>
    <t>35鳥取県市町村職員共済組合施設職員労働組合</t>
  </si>
  <si>
    <t>35うなばら荘職員労働組合</t>
  </si>
  <si>
    <t>35西伯病院職員労働組合</t>
  </si>
  <si>
    <t>35鳥取県文化振興財団職員労働組合</t>
  </si>
  <si>
    <t>日南病労働組合</t>
  </si>
  <si>
    <t>35日南病労働組合</t>
  </si>
  <si>
    <t>全国一般鳥取地方労働組合</t>
  </si>
  <si>
    <t>35全国一般鳥取地方労働組合</t>
  </si>
  <si>
    <t>35089</t>
  </si>
  <si>
    <t>伯耆町社会福祉協議会職員労働組合</t>
  </si>
  <si>
    <t>35伯耆町社会福祉協議会職員労働組合</t>
  </si>
  <si>
    <t>35090</t>
  </si>
  <si>
    <t>東部環境管理公社職員労働組合</t>
  </si>
  <si>
    <t>35東部環境管理公社職員労働組合</t>
  </si>
  <si>
    <t>35091</t>
  </si>
  <si>
    <t>あやめ職員労働組合</t>
  </si>
  <si>
    <t>35あやめ職員労働組合</t>
  </si>
  <si>
    <t>35092</t>
  </si>
  <si>
    <t>島根</t>
  </si>
  <si>
    <t>36島根県職員連合労働組合</t>
  </si>
  <si>
    <t>36松江市職員ユニオン</t>
  </si>
  <si>
    <t>36浜田市職員労働組合</t>
  </si>
  <si>
    <t>36益田市職員労働組合</t>
  </si>
  <si>
    <t>36安来市職員労働組合</t>
  </si>
  <si>
    <t>36江津市職員労働組合</t>
  </si>
  <si>
    <t>36津和野町職員組合</t>
  </si>
  <si>
    <t>36吉賀町職員労働組合</t>
  </si>
  <si>
    <t>36川本町職員組合</t>
  </si>
  <si>
    <t>36美郷町職員組合</t>
  </si>
  <si>
    <t>36海士町職員組合</t>
  </si>
  <si>
    <t>36隠岐の島町職員組合</t>
  </si>
  <si>
    <t>36雲南市職員労働組合</t>
  </si>
  <si>
    <t>36飯南町職員組合</t>
  </si>
  <si>
    <t>36奥出雲町職員組合</t>
  </si>
  <si>
    <t>雲南市立病院職員労働組合</t>
  </si>
  <si>
    <t>36雲南市立病院職員労働組合</t>
  </si>
  <si>
    <t>36島根県市町村職員共済組合職員労働組合</t>
  </si>
  <si>
    <t>36西ノ島町職員組合</t>
  </si>
  <si>
    <t>36六日市町保育所労働組合</t>
  </si>
  <si>
    <t>36知夫村職員組合</t>
  </si>
  <si>
    <t>36自治労島根県本部･直属支部</t>
  </si>
  <si>
    <t>36ハマナス保育園労働組合</t>
  </si>
  <si>
    <t>36島根県国民健康保険団体連合会職員労働組合</t>
  </si>
  <si>
    <t>36東部島根心身障害医療福祉センター労働組合</t>
  </si>
  <si>
    <t>36平田環境労働組合</t>
  </si>
  <si>
    <t>36社会福祉法人しらゆり会労働組合</t>
  </si>
  <si>
    <t>36邑智病院職員労働組合</t>
  </si>
  <si>
    <t>36社会福祉法人浜田ひかり保育所労働組合</t>
  </si>
  <si>
    <t>36邑智郡総合事務組合労働組合</t>
  </si>
  <si>
    <t>自治労築上町職員労働組合</t>
  </si>
  <si>
    <t>42091</t>
  </si>
  <si>
    <t>苅田町職員労働組合</t>
  </si>
  <si>
    <t>42094</t>
  </si>
  <si>
    <t>うきは市立自動車学校職員労働組合</t>
  </si>
  <si>
    <t>42096</t>
  </si>
  <si>
    <t>筑紫野市職員労働組合</t>
  </si>
  <si>
    <t>42097</t>
  </si>
  <si>
    <t>水巻町職員労働組合</t>
  </si>
  <si>
    <t>42098</t>
  </si>
  <si>
    <t>粕屋町職員労働組合</t>
  </si>
  <si>
    <t>42101</t>
  </si>
  <si>
    <t>遠賀町職員労働組合</t>
  </si>
  <si>
    <t>42105</t>
  </si>
  <si>
    <t>添田町職員労働組合</t>
  </si>
  <si>
    <t>42106</t>
  </si>
  <si>
    <t>広川町職員労働組合</t>
  </si>
  <si>
    <t>42107</t>
  </si>
  <si>
    <t>岡垣町職員労働組合</t>
  </si>
  <si>
    <t>42108</t>
  </si>
  <si>
    <t>福岡県市町村職員共済組合労働組合</t>
  </si>
  <si>
    <t>42110</t>
  </si>
  <si>
    <t>桂川町職員労働組合</t>
  </si>
  <si>
    <t>上部団体の大会への出席</t>
    <rPh sb="0" eb="2">
      <t>ジョウブ</t>
    </rPh>
    <rPh sb="2" eb="4">
      <t>ダンタイ</t>
    </rPh>
    <rPh sb="5" eb="7">
      <t>タイカイ</t>
    </rPh>
    <rPh sb="9" eb="11">
      <t>シュッセキ</t>
    </rPh>
    <phoneticPr fontId="3"/>
  </si>
  <si>
    <t>上部団体の集会への参加</t>
    <rPh sb="0" eb="2">
      <t>ジョウブ</t>
    </rPh>
    <rPh sb="2" eb="4">
      <t>ダンタイ</t>
    </rPh>
    <rPh sb="5" eb="7">
      <t>シュウカイ</t>
    </rPh>
    <rPh sb="9" eb="11">
      <t>サンカ</t>
    </rPh>
    <phoneticPr fontId="3"/>
  </si>
  <si>
    <t>単組の機関会議への出席</t>
    <rPh sb="0" eb="1">
      <t>タン</t>
    </rPh>
    <rPh sb="1" eb="2">
      <t>ソ</t>
    </rPh>
    <rPh sb="3" eb="5">
      <t>キカン</t>
    </rPh>
    <rPh sb="5" eb="7">
      <t>カイギ</t>
    </rPh>
    <rPh sb="9" eb="11">
      <t>シュッセキ</t>
    </rPh>
    <phoneticPr fontId="3"/>
  </si>
  <si>
    <t>交渉への出席</t>
    <rPh sb="0" eb="2">
      <t>コウショウ</t>
    </rPh>
    <rPh sb="4" eb="6">
      <t>シュッセキ</t>
    </rPh>
    <phoneticPr fontId="3"/>
  </si>
  <si>
    <t>時間内職場オルグなど</t>
    <rPh sb="0" eb="2">
      <t>ジカン</t>
    </rPh>
    <rPh sb="2" eb="3">
      <t>ナイ</t>
    </rPh>
    <rPh sb="3" eb="5">
      <t>ショクバ</t>
    </rPh>
    <phoneticPr fontId="3"/>
  </si>
  <si>
    <t>以　上</t>
    <rPh sb="0" eb="1">
      <t>イ</t>
    </rPh>
    <rPh sb="2" eb="3">
      <t>ジョウ</t>
    </rPh>
    <phoneticPr fontId="3"/>
  </si>
  <si>
    <t>ご協力ありがとうございました。</t>
    <rPh sb="1" eb="3">
      <t>キョウリョク</t>
    </rPh>
    <phoneticPr fontId="3"/>
  </si>
  <si>
    <t>業種対象</t>
    <rPh sb="0" eb="2">
      <t>ギョウシュ</t>
    </rPh>
    <rPh sb="2" eb="4">
      <t>タイショウ</t>
    </rPh>
    <phoneticPr fontId="3"/>
  </si>
  <si>
    <t>事務組合･
広域連合</t>
    <rPh sb="0" eb="2">
      <t>ジム</t>
    </rPh>
    <rPh sb="2" eb="4">
      <t>クミアイ</t>
    </rPh>
    <rPh sb="6" eb="8">
      <t>コウイキ</t>
    </rPh>
    <rPh sb="8" eb="10">
      <t>レンゴウ</t>
    </rPh>
    <phoneticPr fontId="3"/>
  </si>
  <si>
    <t>組織回答欄</t>
    <rPh sb="0" eb="2">
      <t>ソシキ</t>
    </rPh>
    <rPh sb="2" eb="5">
      <t>カイトウラン</t>
    </rPh>
    <phoneticPr fontId="3"/>
  </si>
  <si>
    <t>43008</t>
  </si>
  <si>
    <t>伊万里市職員労働組合</t>
  </si>
  <si>
    <t>43009</t>
  </si>
  <si>
    <t>多久市職員労働組合</t>
  </si>
  <si>
    <t>43010</t>
  </si>
  <si>
    <t>43011</t>
  </si>
  <si>
    <t>吉野ヶ里町職員組合</t>
  </si>
  <si>
    <t>43013</t>
  </si>
  <si>
    <t>大町町職員組合</t>
  </si>
  <si>
    <t>43016</t>
  </si>
  <si>
    <t>嬉野市職員労働組合</t>
  </si>
  <si>
    <t>43019</t>
  </si>
  <si>
    <t>自治労佐賀県本部書記労働組合</t>
  </si>
  <si>
    <t>43020</t>
  </si>
  <si>
    <t>太良町職員組合</t>
  </si>
  <si>
    <t>43028</t>
  </si>
  <si>
    <t>佐賀競馬職員労働組合</t>
  </si>
  <si>
    <t>43029</t>
  </si>
  <si>
    <t>43032</t>
  </si>
  <si>
    <t>江北町職員組合</t>
  </si>
  <si>
    <t>43034</t>
  </si>
  <si>
    <t>みやき町職員労働組合</t>
  </si>
  <si>
    <t>43035</t>
  </si>
  <si>
    <t>佐賀県土地改良事業団体連合会労働組合</t>
  </si>
  <si>
    <t>43042</t>
  </si>
  <si>
    <t>白石町職員労働組合</t>
  </si>
  <si>
    <t>43043</t>
  </si>
  <si>
    <t>佐賀整肢学園職員労働組合</t>
  </si>
  <si>
    <t>43045</t>
  </si>
  <si>
    <t>上峰町職員労働組合</t>
  </si>
  <si>
    <t>43048</t>
  </si>
  <si>
    <t>杵島工業用水道企業団職員労働組合</t>
  </si>
  <si>
    <t>43049</t>
  </si>
  <si>
    <t>43050</t>
  </si>
  <si>
    <t>西佐賀水道企業団労働組合</t>
  </si>
  <si>
    <t>43052</t>
  </si>
  <si>
    <t>気仙沼市立病院職員労働組合</t>
  </si>
  <si>
    <t>05042</t>
  </si>
  <si>
    <t>宮城県本部直属支部</t>
  </si>
  <si>
    <t>05043</t>
  </si>
  <si>
    <t>05045</t>
  </si>
  <si>
    <t>登米市職員組合</t>
  </si>
  <si>
    <t>05046</t>
  </si>
  <si>
    <t>宮城県市町村職員共済組合職員労働組合</t>
  </si>
  <si>
    <t>05047</t>
  </si>
  <si>
    <t>05048</t>
  </si>
  <si>
    <t>栗原市職員労働組合</t>
  </si>
  <si>
    <t>05050</t>
  </si>
  <si>
    <t>宮城県国民健康保険団体連合会職員組合</t>
  </si>
  <si>
    <t>05051</t>
  </si>
  <si>
    <t>大崎広域職員労働組合</t>
  </si>
  <si>
    <t>05052</t>
  </si>
  <si>
    <t>村田町職員組合</t>
  </si>
  <si>
    <t>05054</t>
  </si>
  <si>
    <t>松島町職員組合</t>
  </si>
  <si>
    <t>05057</t>
  </si>
  <si>
    <t>仙台市環境整備公社労働組合</t>
  </si>
  <si>
    <t>公立岩瀬病院労働組合</t>
  </si>
  <si>
    <t>08102</t>
  </si>
  <si>
    <t>08104</t>
  </si>
  <si>
    <t>08105</t>
  </si>
  <si>
    <t>柳津町職員労働組合</t>
  </si>
  <si>
    <t>08107</t>
  </si>
  <si>
    <t>白河地方広域市町村圏整備組合職員労働組合</t>
  </si>
  <si>
    <t>08110</t>
  </si>
  <si>
    <t>08111</t>
  </si>
  <si>
    <t>08112</t>
  </si>
  <si>
    <t>自治労福島県本部直属支部</t>
  </si>
  <si>
    <t>08117</t>
  </si>
  <si>
    <t>田村広域行政組合職員労働組合</t>
  </si>
  <si>
    <t>08118</t>
  </si>
  <si>
    <t>08124</t>
  </si>
  <si>
    <t>福島県国民健康保険団体連合会職員労働組合</t>
  </si>
  <si>
    <t>08125</t>
  </si>
  <si>
    <t>いわき市社会福祉施設事業団職員労働組合</t>
  </si>
  <si>
    <t>08126</t>
  </si>
  <si>
    <t>自治労会津美里町職員労働組合</t>
  </si>
  <si>
    <t>08128</t>
  </si>
  <si>
    <t>08129</t>
  </si>
  <si>
    <t>福島県社会福祉事業団職員労働組合</t>
  </si>
  <si>
    <t>08130</t>
  </si>
  <si>
    <t>福島県土地改良事業団体連合会職員労働組合</t>
  </si>
  <si>
    <t>08131</t>
  </si>
  <si>
    <t>自治労いわき市立病院嘱託職員労働組合</t>
  </si>
  <si>
    <t>08132</t>
  </si>
  <si>
    <t>08133</t>
  </si>
  <si>
    <t>自治労喜多方市社会福祉協議会職員労働組合</t>
  </si>
  <si>
    <t>08135</t>
  </si>
  <si>
    <t>福島県社会福祉協議会職員組合</t>
  </si>
  <si>
    <t>08136</t>
  </si>
  <si>
    <t>相馬地方広域水道企業団職員組合</t>
  </si>
  <si>
    <t>08138</t>
  </si>
  <si>
    <t>双葉地方水道企業団職員労働組合</t>
  </si>
  <si>
    <t>08142</t>
  </si>
  <si>
    <t>自治労福島県公共サービスユニオン</t>
  </si>
  <si>
    <t>08144</t>
  </si>
  <si>
    <t>佐賀県社会福祉ユニオン</t>
  </si>
  <si>
    <t>43060</t>
  </si>
  <si>
    <t>夢の里労働組合</t>
  </si>
  <si>
    <t>43061</t>
  </si>
  <si>
    <t>有田町職員労働組合</t>
  </si>
  <si>
    <t>43062</t>
  </si>
  <si>
    <t>佐賀競馬従業員労働組合</t>
  </si>
  <si>
    <t>43063</t>
  </si>
  <si>
    <t>43066</t>
  </si>
  <si>
    <t>多久市学校給食振興会職員労働組合</t>
  </si>
  <si>
    <t>43067</t>
  </si>
  <si>
    <t>唐津競艇場従業員労働組合</t>
  </si>
  <si>
    <t>43069</t>
  </si>
  <si>
    <t>佐賀県三公社職員労働組合</t>
  </si>
  <si>
    <t>44001</t>
  </si>
  <si>
    <t>44004</t>
  </si>
  <si>
    <t>44005</t>
  </si>
  <si>
    <t>島原市役所職員組合</t>
  </si>
  <si>
    <t>44006</t>
  </si>
  <si>
    <t>44007</t>
  </si>
  <si>
    <t>44008</t>
  </si>
  <si>
    <t>自治労平戸市職員組合</t>
  </si>
  <si>
    <t>44009</t>
  </si>
  <si>
    <t>松浦市役所職員組合</t>
  </si>
  <si>
    <t>44010</t>
  </si>
  <si>
    <t>五島市職員労働組合</t>
  </si>
  <si>
    <t>44011</t>
  </si>
  <si>
    <t>44016</t>
  </si>
  <si>
    <t>自治労西海市職員組合</t>
  </si>
  <si>
    <t>44017</t>
  </si>
  <si>
    <t>44022</t>
  </si>
  <si>
    <t>波佐見町職員組合</t>
  </si>
  <si>
    <t>44025</t>
  </si>
  <si>
    <t>壱岐市職員組合</t>
  </si>
  <si>
    <t>44026</t>
  </si>
  <si>
    <t>44029</t>
  </si>
  <si>
    <t>岡山県中部環境施設組合職員労働組合</t>
  </si>
  <si>
    <t>33095</t>
  </si>
  <si>
    <t>岡山市幼稚園嘱託用務員労働組合</t>
  </si>
  <si>
    <t>33099</t>
  </si>
  <si>
    <t>岡山県広域水道企業団職員労働組合</t>
  </si>
  <si>
    <t>33104</t>
  </si>
  <si>
    <t>鏡野町社会福祉協議会職員労働組合</t>
  </si>
  <si>
    <t>33105</t>
  </si>
  <si>
    <t>美作市社会福祉協議会職員労働組合</t>
  </si>
  <si>
    <t>34001</t>
  </si>
  <si>
    <t>自治労広島県職員労働組合</t>
  </si>
  <si>
    <t>34002</t>
  </si>
  <si>
    <t>自治労広島市労働組合</t>
  </si>
  <si>
    <t>34003</t>
  </si>
  <si>
    <t>呉市職員労働組合</t>
  </si>
  <si>
    <t>都道府県名</t>
  </si>
  <si>
    <t>39078</t>
  </si>
  <si>
    <t>阿北特別養護老人ホーム職員労働組合</t>
  </si>
  <si>
    <t>39081</t>
  </si>
  <si>
    <t>全日本自治団体労働組合</t>
    <rPh sb="0" eb="3">
      <t>ゼンニホン</t>
    </rPh>
    <rPh sb="3" eb="5">
      <t>ジチ</t>
    </rPh>
    <rPh sb="5" eb="7">
      <t>ダンタイ</t>
    </rPh>
    <rPh sb="7" eb="9">
      <t>ロウドウ</t>
    </rPh>
    <rPh sb="9" eb="11">
      <t>クミアイ</t>
    </rPh>
    <phoneticPr fontId="3"/>
  </si>
  <si>
    <t>＜Ｅｘｃｅｌの調査票での回答方法＞</t>
    <rPh sb="7" eb="10">
      <t>チョウサヒョウ</t>
    </rPh>
    <rPh sb="12" eb="14">
      <t>カイトウ</t>
    </rPh>
    <rPh sb="14" eb="16">
      <t>ホウホウ</t>
    </rPh>
    <phoneticPr fontId="3"/>
  </si>
  <si>
    <t>米沢市職員労働組合</t>
  </si>
  <si>
    <t>07006</t>
  </si>
  <si>
    <t>鶴岡市職員労働組合</t>
  </si>
  <si>
    <t>07007</t>
  </si>
  <si>
    <t>新庄市職員労働組合</t>
  </si>
  <si>
    <t>07008</t>
  </si>
  <si>
    <t>寒河江市職員労働組合</t>
  </si>
  <si>
    <t>07009</t>
  </si>
  <si>
    <t>村山市職員労働組合</t>
  </si>
  <si>
    <t>07010</t>
  </si>
  <si>
    <t>上山市職員労働組合</t>
  </si>
  <si>
    <t>07011</t>
  </si>
  <si>
    <t>長井市職員労働組合</t>
  </si>
  <si>
    <t>07012</t>
  </si>
  <si>
    <t>07013</t>
  </si>
  <si>
    <t>東根市職員労働組合</t>
  </si>
  <si>
    <t>07014</t>
  </si>
  <si>
    <t>飯豊町職員労働組合</t>
  </si>
  <si>
    <t>07015</t>
  </si>
  <si>
    <t>中山町職員労働組合</t>
  </si>
  <si>
    <t>07016</t>
  </si>
  <si>
    <t>山辺町職員労働組合</t>
  </si>
  <si>
    <t>07017</t>
  </si>
  <si>
    <t>160</t>
  </si>
  <si>
    <t>01恵庭市職員労働組合</t>
  </si>
  <si>
    <t>161</t>
  </si>
  <si>
    <t>01浜中町役場職員組合</t>
  </si>
  <si>
    <t>162</t>
  </si>
  <si>
    <t>01訓子府町職員組合</t>
  </si>
  <si>
    <t>163</t>
  </si>
  <si>
    <t>01上ノ国町役場職員組合</t>
  </si>
  <si>
    <t>165</t>
  </si>
  <si>
    <t>01喜茂別町役場職員組合</t>
  </si>
  <si>
    <t>166</t>
  </si>
  <si>
    <t>01真狩村役場職員組合</t>
  </si>
  <si>
    <t>167</t>
  </si>
  <si>
    <t>01浦幌町役場職員組合</t>
  </si>
  <si>
    <t>169</t>
  </si>
  <si>
    <t>170</t>
  </si>
  <si>
    <t>01新篠津村職員組合</t>
  </si>
  <si>
    <t>171</t>
  </si>
  <si>
    <t>01京極町役場職員組合</t>
  </si>
  <si>
    <t>172</t>
  </si>
  <si>
    <t>01留寿都村役場職員組合</t>
  </si>
  <si>
    <t>173</t>
  </si>
  <si>
    <t>01清里町職員労働組合</t>
  </si>
  <si>
    <t>175</t>
  </si>
  <si>
    <t>01自治労せたな町役場職員組合</t>
  </si>
  <si>
    <t>177</t>
  </si>
  <si>
    <t>01西興部村役場職員組合</t>
  </si>
  <si>
    <t>180</t>
  </si>
  <si>
    <t>01弟子屈町役場職員組合</t>
  </si>
  <si>
    <t>182</t>
  </si>
  <si>
    <t>01自治労北広島市職員労働組合</t>
  </si>
  <si>
    <t>183</t>
  </si>
  <si>
    <t>01自治労日高町職員組合</t>
  </si>
  <si>
    <t>185</t>
  </si>
  <si>
    <t>187</t>
  </si>
  <si>
    <t>01更別村役場職員組合</t>
  </si>
  <si>
    <t>188</t>
  </si>
  <si>
    <t>01自治労石狩市職員労働組合</t>
  </si>
  <si>
    <t>190</t>
  </si>
  <si>
    <t>01鹿追町役場職員組合</t>
  </si>
  <si>
    <t>191</t>
  </si>
  <si>
    <t>01自治労洞爺湖町職員労働組合連合会</t>
  </si>
  <si>
    <t>192</t>
  </si>
  <si>
    <t>01鶴居村役場職員組合</t>
  </si>
  <si>
    <t>193</t>
  </si>
  <si>
    <t>01和寒町職員労働組合</t>
  </si>
  <si>
    <t>194</t>
  </si>
  <si>
    <t>01仁木町役場職員組合</t>
  </si>
  <si>
    <t>195</t>
  </si>
  <si>
    <t>01清水町役場職員組合</t>
  </si>
  <si>
    <t>197</t>
  </si>
  <si>
    <t>01共和町職員組合</t>
  </si>
  <si>
    <t>198</t>
  </si>
  <si>
    <t>01北海道本部直属支部</t>
  </si>
  <si>
    <t>199</t>
  </si>
  <si>
    <t>01当麻町役場職員組合</t>
  </si>
  <si>
    <t>200</t>
  </si>
  <si>
    <t>01天塩町職員組合</t>
  </si>
  <si>
    <t>201</t>
  </si>
  <si>
    <t>01赤井川村役場職員組合</t>
  </si>
  <si>
    <t>202</t>
  </si>
  <si>
    <t>01古平町職員組合</t>
  </si>
  <si>
    <t>203</t>
  </si>
  <si>
    <t>01上富良野町職員組合</t>
  </si>
  <si>
    <t>204</t>
  </si>
  <si>
    <t>01芽室町職員組合</t>
  </si>
  <si>
    <t>205</t>
  </si>
  <si>
    <t>01泊村職員労働組合</t>
  </si>
  <si>
    <t>206</t>
  </si>
  <si>
    <t>01白老町職員労働組合</t>
  </si>
  <si>
    <t>207</t>
  </si>
  <si>
    <t>01音更町職員組合</t>
  </si>
  <si>
    <t>208</t>
  </si>
  <si>
    <t>01雨竜町職員労働組合</t>
  </si>
  <si>
    <t>209</t>
  </si>
  <si>
    <t>01自治労大樹町職員労働組合連合会</t>
  </si>
  <si>
    <t>210</t>
  </si>
  <si>
    <t>01北海道国民健康保険団体連合会職員労働組合</t>
  </si>
  <si>
    <t>国保</t>
  </si>
  <si>
    <t>211</t>
  </si>
  <si>
    <t>01北竜町職員労働組合</t>
  </si>
  <si>
    <t>212</t>
  </si>
  <si>
    <t>01釧路町役場職員組合</t>
  </si>
  <si>
    <t>213</t>
  </si>
  <si>
    <t>01今金町職員組合</t>
  </si>
  <si>
    <t>215</t>
  </si>
  <si>
    <t>01積丹町職員労働組合</t>
  </si>
  <si>
    <t>217</t>
  </si>
  <si>
    <t>自治労八女市職員労働組合</t>
  </si>
  <si>
    <t>自治労みやこ町職員労働組合</t>
  </si>
  <si>
    <t>自治労上毛町職員労働組合</t>
  </si>
  <si>
    <t>遠賀･中間地域広域行政事務組合職員労働組合</t>
  </si>
  <si>
    <t>自治労宮若市職員労働組合</t>
  </si>
  <si>
    <t>自治労福岡県社会福祉労働組合</t>
  </si>
  <si>
    <t>(財)福岡県企業振興公社職員労働組合</t>
  </si>
  <si>
    <t>自治労日本モーターボート競走会労働組合福岡県支部</t>
  </si>
  <si>
    <t>自治労アミカス嘱託職員ユニオン</t>
  </si>
  <si>
    <t>ふくおか福祉サービス協会ユニオン</t>
  </si>
  <si>
    <t>自治労福岡図書館司書ユニオン</t>
  </si>
  <si>
    <t>全国一般福岡地方労働組合</t>
  </si>
  <si>
    <t>42191</t>
  </si>
  <si>
    <t>自治労武雄市職員労働組合</t>
  </si>
  <si>
    <t>神埼市職員労働組合</t>
  </si>
  <si>
    <t>基山町職員労働組合</t>
  </si>
  <si>
    <t>唐津市小中学校司書労働組合</t>
  </si>
  <si>
    <t>全国一般佐賀労働組合</t>
  </si>
  <si>
    <t>43072</t>
  </si>
  <si>
    <t>自治労長崎県職員連合労働組合</t>
  </si>
  <si>
    <t>諫早市役所職員労働組合連合会</t>
  </si>
  <si>
    <t>大村市役所職員組合</t>
  </si>
  <si>
    <t>川棚町役場職員組合</t>
  </si>
  <si>
    <t>東彼杵町役場職員組合</t>
  </si>
  <si>
    <t>①</t>
    <phoneticPr fontId="3"/>
  </si>
  <si>
    <t>②</t>
    <phoneticPr fontId="3"/>
  </si>
  <si>
    <t>③</t>
    <phoneticPr fontId="3"/>
  </si>
  <si>
    <t>⑥</t>
    <phoneticPr fontId="3"/>
  </si>
  <si>
    <t>⑦</t>
    <phoneticPr fontId="3"/>
  </si>
  <si>
    <t>菊川市職員組合</t>
  </si>
  <si>
    <t>自治労長崎衛生公社労働組合</t>
  </si>
  <si>
    <t>鹿児島県狂犬病予防現業職員労働組合</t>
  </si>
  <si>
    <t>湖南市文化体育振興事業団職員労働組合</t>
  </si>
  <si>
    <t>26069</t>
  </si>
  <si>
    <t>長浜文化スポーツ振興事業団職員労働組合</t>
  </si>
  <si>
    <t>26070</t>
  </si>
  <si>
    <t>守山市文化体育振興事業団職員労働組合</t>
  </si>
  <si>
    <t>26072</t>
  </si>
  <si>
    <t>びわこ競走労働組合</t>
  </si>
  <si>
    <t>26073</t>
  </si>
  <si>
    <t>真寿会職員労働組合</t>
  </si>
  <si>
    <t>26074</t>
  </si>
  <si>
    <t>湖南市社会福祉協議会職員労働組合</t>
  </si>
  <si>
    <t>26075</t>
  </si>
  <si>
    <t>甲賀広域行政組合職員労働組合</t>
  </si>
  <si>
    <t>26080</t>
  </si>
  <si>
    <t>自治労大津市社会福祉事業団職員労働組合</t>
  </si>
  <si>
    <t>26081</t>
  </si>
  <si>
    <t>野洲市社会福祉協議会職員労働組合</t>
  </si>
  <si>
    <t>26083</t>
  </si>
  <si>
    <t>甲賀創健文化振興事業団職員労働組合</t>
  </si>
  <si>
    <t>27004</t>
  </si>
  <si>
    <t>京都市学校職員労働組合</t>
  </si>
  <si>
    <t>27005</t>
  </si>
  <si>
    <t>京都市学校給食職員労働組合</t>
  </si>
  <si>
    <t>27023</t>
  </si>
  <si>
    <t>京田辺市職員組合</t>
  </si>
  <si>
    <t>27024</t>
  </si>
  <si>
    <t>井手町職員組合</t>
  </si>
  <si>
    <t>27025</t>
  </si>
  <si>
    <t>八幡市職員労働組合</t>
  </si>
  <si>
    <t>27026</t>
  </si>
  <si>
    <t>27037</t>
  </si>
  <si>
    <t>久御山町職員組合</t>
  </si>
  <si>
    <t>27042</t>
  </si>
  <si>
    <t>城南衛生管理組合労働組合</t>
  </si>
  <si>
    <t>27044</t>
  </si>
  <si>
    <t>笠置町職員組合</t>
  </si>
  <si>
    <t>27048</t>
  </si>
  <si>
    <t>宇治田原町職員組合</t>
  </si>
  <si>
    <t>27052</t>
  </si>
  <si>
    <t>京都府国民健康保険団体連合会職員労働組合</t>
  </si>
  <si>
    <t>27053</t>
  </si>
  <si>
    <t>公社
事業団</t>
    <rPh sb="0" eb="1">
      <t>コウ</t>
    </rPh>
    <rPh sb="1" eb="2">
      <t>シャ</t>
    </rPh>
    <rPh sb="3" eb="6">
      <t>ジギョウダン</t>
    </rPh>
    <phoneticPr fontId="3"/>
  </si>
  <si>
    <t>01 都道府県</t>
  </si>
  <si>
    <t>03 市</t>
  </si>
  <si>
    <t>04 町・村</t>
  </si>
  <si>
    <t>08 社協</t>
  </si>
  <si>
    <t>09 国保</t>
  </si>
  <si>
    <t>12 全国一般</t>
  </si>
  <si>
    <t>自治労沖縄県本部直属支部</t>
  </si>
  <si>
    <t>49089</t>
  </si>
  <si>
    <t>島本町職員水道労働組合</t>
  </si>
  <si>
    <t>30026</t>
  </si>
  <si>
    <t>四條畷市職員組合</t>
  </si>
  <si>
    <t>30031</t>
  </si>
  <si>
    <t>池田市水道労働組合</t>
  </si>
  <si>
    <t>30032</t>
  </si>
  <si>
    <t>豊中市従業員労働組合</t>
  </si>
  <si>
    <t>30033</t>
  </si>
  <si>
    <t>30034</t>
  </si>
  <si>
    <t>豊中市職員組合</t>
  </si>
  <si>
    <t>30035</t>
  </si>
  <si>
    <t>30036</t>
  </si>
  <si>
    <t>箕面市職員組合</t>
  </si>
  <si>
    <t>30038</t>
  </si>
  <si>
    <t>30041</t>
  </si>
  <si>
    <t>八尾市現業労働組合</t>
  </si>
  <si>
    <t>30042</t>
  </si>
  <si>
    <t>泉大津市水道労働組合</t>
  </si>
  <si>
    <t>30045</t>
  </si>
  <si>
    <t>守口市水道労働組合</t>
  </si>
  <si>
    <t>30046</t>
  </si>
  <si>
    <t>摂津市水道労働組合</t>
  </si>
  <si>
    <t>30047</t>
  </si>
  <si>
    <t>四條畷市水道労働組合</t>
  </si>
  <si>
    <t>30048</t>
  </si>
  <si>
    <t>能勢町職員組合</t>
  </si>
  <si>
    <t>30058</t>
  </si>
  <si>
    <t>柏原市職員労働組合</t>
  </si>
  <si>
    <t>30066</t>
  </si>
  <si>
    <t>高槻市職員労働組合</t>
  </si>
  <si>
    <t>30069</t>
  </si>
  <si>
    <t>泉南市職員組合</t>
  </si>
  <si>
    <t>30070</t>
  </si>
  <si>
    <t>豊中市伊丹市クリーンランド労働組合</t>
  </si>
  <si>
    <t>30071</t>
  </si>
  <si>
    <t>自治労東大阪市労働組合</t>
  </si>
  <si>
    <t>30072</t>
  </si>
  <si>
    <t>岬町職員組合</t>
  </si>
  <si>
    <t>30074</t>
  </si>
  <si>
    <t>豊能町職員組合</t>
  </si>
  <si>
    <t>30084</t>
  </si>
  <si>
    <t>高槻市徴収員労働組合</t>
  </si>
  <si>
    <t>30085</t>
  </si>
  <si>
    <t>茨木市役所現業職員労働組合</t>
  </si>
  <si>
    <t>30086</t>
  </si>
  <si>
    <t>熊取町職員組合</t>
  </si>
  <si>
    <t>30093</t>
  </si>
  <si>
    <t>大阪市社会福祉協議会職員労働組合</t>
  </si>
  <si>
    <t>30096</t>
  </si>
  <si>
    <t>豊中市国保推進員労働組合</t>
  </si>
  <si>
    <t>30097</t>
  </si>
  <si>
    <t>阪南市職員組合</t>
  </si>
  <si>
    <t>30098</t>
  </si>
  <si>
    <t>四條畷市保険年金徴収員労働組合</t>
  </si>
  <si>
    <t>30100</t>
  </si>
  <si>
    <t>四條畷市交野市清掃施設職員労働組合</t>
  </si>
  <si>
    <t>大和高田市職員組合</t>
  </si>
  <si>
    <t>28006</t>
  </si>
  <si>
    <t>橿原市職員労働組合</t>
  </si>
  <si>
    <t>28007</t>
  </si>
  <si>
    <t>五條市職員組合</t>
  </si>
  <si>
    <t>28008</t>
  </si>
  <si>
    <t>御所市職員労働組合</t>
  </si>
  <si>
    <t>28009</t>
  </si>
  <si>
    <t>天理市職員組合</t>
  </si>
  <si>
    <t>28011</t>
  </si>
  <si>
    <t>桜井市職員組合</t>
  </si>
  <si>
    <t>28012</t>
  </si>
  <si>
    <t>生駒市職員労働組合</t>
  </si>
  <si>
    <t>28014</t>
  </si>
  <si>
    <t>宇陀市職員労働組合</t>
  </si>
  <si>
    <t>28018</t>
  </si>
  <si>
    <t>曽爾村職員組合</t>
  </si>
  <si>
    <t>28019</t>
  </si>
  <si>
    <t>御杖村職員組合</t>
  </si>
  <si>
    <t>28020</t>
  </si>
  <si>
    <t>十津川村役場職員労働組合</t>
  </si>
  <si>
    <t>28021</t>
  </si>
  <si>
    <t>高取町職員労働組合</t>
  </si>
  <si>
    <t>28023</t>
  </si>
  <si>
    <t>葛城市従業員労働組合</t>
  </si>
  <si>
    <t>28024</t>
  </si>
  <si>
    <t>斑鳩町職員労働組合</t>
  </si>
  <si>
    <t>28025</t>
  </si>
  <si>
    <t>平群町職員労働組合</t>
  </si>
  <si>
    <t>28028</t>
  </si>
  <si>
    <t>山添村職員組合</t>
  </si>
  <si>
    <t>28029</t>
  </si>
  <si>
    <t>奈良県住宅供給公社労働組合</t>
  </si>
  <si>
    <t>28032</t>
  </si>
  <si>
    <t>東吉野村職員労働組合</t>
  </si>
  <si>
    <t>28033</t>
  </si>
  <si>
    <t>三宅町職員労働組合</t>
  </si>
  <si>
    <t>28034</t>
  </si>
  <si>
    <t>奈良市清美公社労働組合</t>
  </si>
  <si>
    <t>28039</t>
  </si>
  <si>
    <t>奈良県国民健康保険団体連合会職員労働組合</t>
  </si>
  <si>
    <t>28041</t>
  </si>
  <si>
    <t>28042</t>
  </si>
  <si>
    <t>桜井市清掃公社労働組合</t>
  </si>
  <si>
    <t>28043</t>
  </si>
  <si>
    <t>自治労香芝市職員労働組合</t>
  </si>
  <si>
    <t>28044</t>
  </si>
  <si>
    <t>28046</t>
  </si>
  <si>
    <t>明日香村職員組合</t>
  </si>
  <si>
    <t>28049</t>
  </si>
  <si>
    <t>自治労大宇陀寮職員労働組合</t>
  </si>
  <si>
    <t>28051</t>
  </si>
  <si>
    <t>28052</t>
  </si>
  <si>
    <t>奈良県競走労働組合</t>
  </si>
  <si>
    <t>28053</t>
  </si>
  <si>
    <t>平群町地域振興センター職員労働組合</t>
  </si>
  <si>
    <t>28054</t>
  </si>
  <si>
    <t>平群町社会福祉協議会職員労働組合</t>
  </si>
  <si>
    <t>28056</t>
  </si>
  <si>
    <t>郁慈会労働組合</t>
  </si>
  <si>
    <t>28057</t>
  </si>
  <si>
    <t>奈良市生涯学習財団労働組合</t>
  </si>
  <si>
    <t>29001</t>
  </si>
  <si>
    <t>和歌山県職員労働組合</t>
  </si>
  <si>
    <t>29002</t>
  </si>
  <si>
    <t>和歌山市職員労働組合</t>
  </si>
  <si>
    <t>29004</t>
  </si>
  <si>
    <t>自治労海南市職員組合</t>
  </si>
  <si>
    <t>29005</t>
  </si>
  <si>
    <t>田辺市職員労働組合</t>
  </si>
  <si>
    <t>29007</t>
  </si>
  <si>
    <t>有田市職員労働組合</t>
  </si>
  <si>
    <t>29009</t>
  </si>
  <si>
    <t>紀の川市職員労働組合</t>
  </si>
  <si>
    <t>29013</t>
  </si>
  <si>
    <t>岩出市職員労働組合</t>
  </si>
  <si>
    <t>29014</t>
  </si>
  <si>
    <t>かつらぎ町職員労働組合</t>
  </si>
  <si>
    <t>29016</t>
  </si>
  <si>
    <t>広川町職員組合</t>
  </si>
  <si>
    <t>29020</t>
  </si>
  <si>
    <t>那智勝浦町職員組合</t>
  </si>
  <si>
    <t>29023</t>
  </si>
  <si>
    <t>古座川町職員組合</t>
  </si>
  <si>
    <t>29026</t>
  </si>
  <si>
    <t>公立紀南病院職員労働組合</t>
  </si>
  <si>
    <t>29031</t>
  </si>
  <si>
    <t>29033</t>
  </si>
  <si>
    <t>すさみ町職員組合</t>
  </si>
  <si>
    <t>29034</t>
  </si>
  <si>
    <t>29035</t>
  </si>
  <si>
    <t>串本町職員労働組合</t>
  </si>
  <si>
    <t>29038</t>
  </si>
  <si>
    <t>29044</t>
  </si>
  <si>
    <t>九度山町職員労働組合</t>
  </si>
  <si>
    <t>29045</t>
  </si>
  <si>
    <t>有田周辺広域圏事務組合潮光園職員労働組合</t>
  </si>
  <si>
    <t>29048</t>
  </si>
  <si>
    <t>白浜老人福祉施設職員組合</t>
  </si>
  <si>
    <t>29050</t>
  </si>
  <si>
    <t>29051</t>
  </si>
  <si>
    <t>29055</t>
  </si>
  <si>
    <t>和歌山県土地開発公社職員労働組合</t>
  </si>
  <si>
    <t>29057</t>
  </si>
  <si>
    <t>和歌山県住宅供給公社職員労働組合</t>
  </si>
  <si>
    <t>29058</t>
  </si>
  <si>
    <t>わかやま産業振興財団職員労働組合</t>
  </si>
  <si>
    <t>29061</t>
  </si>
  <si>
    <t>自治労和歌山県本部書記労働組合</t>
  </si>
  <si>
    <t>30001</t>
  </si>
  <si>
    <t>自治労大阪府職員関係労働組合</t>
  </si>
  <si>
    <t>30002</t>
  </si>
  <si>
    <t>大阪府従業員組合</t>
  </si>
  <si>
    <t>30003</t>
  </si>
  <si>
    <t>30004</t>
  </si>
  <si>
    <t>30005</t>
  </si>
  <si>
    <t>大阪市従業員労働組合</t>
  </si>
  <si>
    <t>30006</t>
  </si>
  <si>
    <t>大阪市学校職員労働組合</t>
  </si>
  <si>
    <t>30007</t>
  </si>
  <si>
    <t>大阪市学校給食調理員労働組合</t>
  </si>
  <si>
    <t>30010</t>
  </si>
  <si>
    <t>自治労貝塚市役所職員労働組合連合会</t>
  </si>
  <si>
    <t>30012</t>
  </si>
  <si>
    <t>八尾市水道労働組合</t>
  </si>
  <si>
    <t>30016</t>
  </si>
  <si>
    <t>門真市水道労働組合</t>
  </si>
  <si>
    <t>30018</t>
  </si>
  <si>
    <t>田尻町職員組合</t>
  </si>
  <si>
    <t>30019</t>
  </si>
  <si>
    <t>忠岡町職員組合</t>
  </si>
  <si>
    <t>30023</t>
  </si>
  <si>
    <t>30025</t>
  </si>
  <si>
    <t>13116</t>
  </si>
  <si>
    <t>職種別人数計が現業組合員数を上回るする</t>
    <rPh sb="0" eb="3">
      <t>ショクシュベツ</t>
    </rPh>
    <rPh sb="3" eb="5">
      <t>ニンズウ</t>
    </rPh>
    <rPh sb="5" eb="6">
      <t>ケイ</t>
    </rPh>
    <rPh sb="7" eb="9">
      <t>ゲンギョウ</t>
    </rPh>
    <rPh sb="9" eb="12">
      <t>クミアイイン</t>
    </rPh>
    <rPh sb="12" eb="13">
      <t>スウ</t>
    </rPh>
    <phoneticPr fontId="3"/>
  </si>
  <si>
    <t>組合員数計が組合員総数を上回る</t>
    <rPh sb="0" eb="3">
      <t>クミアイイン</t>
    </rPh>
    <rPh sb="3" eb="4">
      <t>スウ</t>
    </rPh>
    <rPh sb="4" eb="5">
      <t>ケイ</t>
    </rPh>
    <rPh sb="6" eb="9">
      <t>クミアイイン</t>
    </rPh>
    <rPh sb="9" eb="11">
      <t>ソウスウ</t>
    </rPh>
    <phoneticPr fontId="3"/>
  </si>
  <si>
    <t>正規職員の内訳が合わない</t>
    <rPh sb="0" eb="2">
      <t>セイキ</t>
    </rPh>
    <rPh sb="2" eb="4">
      <t>ショクイン</t>
    </rPh>
    <rPh sb="5" eb="7">
      <t>ウチワケ</t>
    </rPh>
    <rPh sb="8" eb="9">
      <t>ア</t>
    </rPh>
    <phoneticPr fontId="3"/>
  </si>
  <si>
    <t>書記長</t>
    <rPh sb="0" eb="3">
      <t>ショキチョウ</t>
    </rPh>
    <phoneticPr fontId="3"/>
  </si>
  <si>
    <t>年齢が範囲外</t>
    <rPh sb="0" eb="2">
      <t>ネンレイ</t>
    </rPh>
    <rPh sb="3" eb="5">
      <t>ハンイ</t>
    </rPh>
    <rPh sb="5" eb="6">
      <t>ガイ</t>
    </rPh>
    <phoneticPr fontId="3"/>
  </si>
  <si>
    <t>執行委員数が０人</t>
    <rPh sb="0" eb="2">
      <t>シッコウ</t>
    </rPh>
    <rPh sb="2" eb="4">
      <t>イイン</t>
    </rPh>
    <rPh sb="4" eb="5">
      <t>スウ</t>
    </rPh>
    <rPh sb="7" eb="8">
      <t>ニン</t>
    </rPh>
    <phoneticPr fontId="3"/>
  </si>
  <si>
    <t>女性執行委員が執行委員計を上回る</t>
    <rPh sb="0" eb="2">
      <t>ジョセイ</t>
    </rPh>
    <rPh sb="2" eb="4">
      <t>シッコウ</t>
    </rPh>
    <rPh sb="4" eb="6">
      <t>イイン</t>
    </rPh>
    <rPh sb="7" eb="9">
      <t>シッコウ</t>
    </rPh>
    <rPh sb="9" eb="11">
      <t>イイン</t>
    </rPh>
    <rPh sb="11" eb="12">
      <t>ケイ</t>
    </rPh>
    <rPh sb="13" eb="15">
      <t>ウワマワ</t>
    </rPh>
    <phoneticPr fontId="3"/>
  </si>
  <si>
    <t>35062</t>
  </si>
  <si>
    <t>自治労鳥取県本部書記労働組合</t>
  </si>
  <si>
    <t>30101</t>
  </si>
  <si>
    <t>八尾市ホームヘルパー労働組合</t>
  </si>
  <si>
    <t>30102</t>
  </si>
  <si>
    <t>30103</t>
  </si>
  <si>
    <r>
      <t>時間内における組合活動を</t>
    </r>
    <r>
      <rPr>
        <b/>
        <u/>
        <sz val="10"/>
        <rFont val="ＭＳ Ｐ明朝"/>
        <family val="1"/>
        <charset val="128"/>
      </rPr>
      <t>非専従の執行委員</t>
    </r>
    <r>
      <rPr>
        <sz val="10"/>
        <rFont val="ＭＳ Ｐ明朝"/>
        <family val="1"/>
        <charset val="128"/>
      </rPr>
      <t>が行う場合の手続き</t>
    </r>
    <phoneticPr fontId="3"/>
  </si>
  <si>
    <t>自治労熊谷市公共サービス職員ユニオン</t>
  </si>
  <si>
    <t>13117</t>
  </si>
  <si>
    <t>13118</t>
  </si>
  <si>
    <t>自治労さいたま市公共サービス職員ユニオン</t>
  </si>
  <si>
    <t>13119</t>
  </si>
  <si>
    <t>13121</t>
  </si>
  <si>
    <t>13122</t>
  </si>
  <si>
    <t>川島町職員組合</t>
  </si>
  <si>
    <t>13123</t>
  </si>
  <si>
    <t>自治労埼玉医療スタッフユニオン</t>
  </si>
  <si>
    <t>13126</t>
  </si>
  <si>
    <t>13128</t>
  </si>
  <si>
    <t>自治労神明苑職員ユニオン</t>
  </si>
  <si>
    <t>13129</t>
  </si>
  <si>
    <t>自治労小川町公共サービスユニオン</t>
  </si>
  <si>
    <t>13132</t>
  </si>
  <si>
    <t>自治労越谷市社会福祉協議会ユニオン</t>
  </si>
  <si>
    <t>13135</t>
  </si>
  <si>
    <t>自治労久喜市公共サービスユニオン</t>
  </si>
  <si>
    <t>13139</t>
  </si>
  <si>
    <t>東秩父村職員労働組合</t>
  </si>
  <si>
    <t>13140</t>
  </si>
  <si>
    <t>自治労所沢地域公共サービス労働組合</t>
  </si>
  <si>
    <t>13141</t>
  </si>
  <si>
    <t>埼玉県競走労働組合</t>
  </si>
  <si>
    <t>13142</t>
  </si>
  <si>
    <t>浦和競馬従業員労働組合</t>
  </si>
  <si>
    <t>13143</t>
  </si>
  <si>
    <t>自治労セラムユニオン蕨市立病院労働組合</t>
  </si>
  <si>
    <t>13145</t>
  </si>
  <si>
    <t>自治労越谷市公共サービス職員ユニオン</t>
  </si>
  <si>
    <t>13146</t>
  </si>
  <si>
    <t>自治労埼玉県社会福祉事業団ユニオン</t>
  </si>
  <si>
    <t>14001</t>
  </si>
  <si>
    <t>14002</t>
  </si>
  <si>
    <t>八王子市職員組合</t>
  </si>
  <si>
    <t>14003</t>
  </si>
  <si>
    <t>立川市職員労働組合</t>
  </si>
  <si>
    <t>14004</t>
  </si>
  <si>
    <t>武蔵野市職員労働組合</t>
  </si>
  <si>
    <t>14005</t>
  </si>
  <si>
    <t>三鷹市職員労働組合</t>
  </si>
  <si>
    <t>14006</t>
  </si>
  <si>
    <t>青梅市職員組合</t>
  </si>
  <si>
    <t>14007</t>
  </si>
  <si>
    <t>昭島市職員労働組合</t>
  </si>
  <si>
    <t>14008</t>
  </si>
  <si>
    <t>府中市職員労働組合</t>
  </si>
  <si>
    <t>14009</t>
  </si>
  <si>
    <t>町田市職員労働組合</t>
  </si>
  <si>
    <t>14010</t>
  </si>
  <si>
    <t>調布市職員労働組合</t>
  </si>
  <si>
    <t>14011</t>
  </si>
  <si>
    <t>自治労西東京市職員労働組合</t>
  </si>
  <si>
    <t>14013</t>
  </si>
  <si>
    <t>小金井市職員組合</t>
  </si>
  <si>
    <t>14014</t>
  </si>
  <si>
    <t>清瀬市職員組合</t>
  </si>
  <si>
    <t>14018</t>
  </si>
  <si>
    <t>国分寺市職員労働組合</t>
  </si>
  <si>
    <t>14019</t>
  </si>
  <si>
    <t>羽村市職員組合</t>
  </si>
  <si>
    <t>14020</t>
  </si>
  <si>
    <t>14021</t>
  </si>
  <si>
    <t>東村山市職員労働組合</t>
  </si>
  <si>
    <t>14022</t>
  </si>
  <si>
    <t>東京都市町村職員共済組合職員労働組合</t>
  </si>
  <si>
    <t>14023</t>
  </si>
  <si>
    <t>柳泉園組合職員組合</t>
  </si>
  <si>
    <t>14024</t>
  </si>
  <si>
    <t>東久留米市職員組合</t>
  </si>
  <si>
    <t>14025</t>
  </si>
  <si>
    <t>あきる野市職員組合</t>
  </si>
  <si>
    <t>14028</t>
  </si>
  <si>
    <t>日の出町職員組合</t>
  </si>
  <si>
    <t>14029</t>
  </si>
  <si>
    <t>14032</t>
  </si>
  <si>
    <t>自治労多摩市職員組合</t>
  </si>
  <si>
    <t>14033</t>
  </si>
  <si>
    <t>日野市職員組合</t>
  </si>
  <si>
    <t>14036</t>
  </si>
  <si>
    <t>自治労東京都本部直属支部</t>
  </si>
  <si>
    <t>14038</t>
  </si>
  <si>
    <t>全国市町村職員共済組合連合会職員労働組合</t>
  </si>
  <si>
    <t>14041</t>
  </si>
  <si>
    <t>東京都国民健康保険団体連合会職員労働組合</t>
  </si>
  <si>
    <t>03064</t>
  </si>
  <si>
    <t>青森県国民健康保険団体連合会職員労働組合</t>
  </si>
  <si>
    <t>03066</t>
  </si>
  <si>
    <t>三戸町職員組合</t>
  </si>
  <si>
    <t>03071</t>
  </si>
  <si>
    <t>八戸清運労働組合</t>
  </si>
  <si>
    <t>03072</t>
  </si>
  <si>
    <t>青森県土地改良事業団体連合会職員組合</t>
  </si>
  <si>
    <t>03073</t>
  </si>
  <si>
    <t>あかねユニオン</t>
  </si>
  <si>
    <t>03074</t>
  </si>
  <si>
    <t>大鰐町職員組合</t>
  </si>
  <si>
    <t>04001</t>
  </si>
  <si>
    <t>岩手県職員労働組合</t>
  </si>
  <si>
    <t>04003</t>
  </si>
  <si>
    <t>花巻市職員労働組合</t>
  </si>
  <si>
    <t>04008</t>
  </si>
  <si>
    <t>宮古市職員労働組合</t>
  </si>
  <si>
    <t>04009</t>
  </si>
  <si>
    <t>遠野市職員労働組合</t>
  </si>
  <si>
    <t>回答対象：１</t>
    <rPh sb="0" eb="2">
      <t>カイトウ</t>
    </rPh>
    <rPh sb="2" eb="4">
      <t>タイショウ</t>
    </rPh>
    <phoneticPr fontId="3"/>
  </si>
  <si>
    <t>空欄：１</t>
    <rPh sb="0" eb="2">
      <t>クウラン</t>
    </rPh>
    <phoneticPr fontId="3"/>
  </si>
  <si>
    <t>回答対象ではない</t>
    <rPh sb="0" eb="2">
      <t>カイトウ</t>
    </rPh>
    <rPh sb="2" eb="4">
      <t>タイショウ</t>
    </rPh>
    <phoneticPr fontId="3"/>
  </si>
  <si>
    <t>職種別人数計が現業組合員数を下回る</t>
    <rPh sb="0" eb="3">
      <t>ショクシュベツ</t>
    </rPh>
    <rPh sb="3" eb="5">
      <t>ニンズウ</t>
    </rPh>
    <rPh sb="5" eb="6">
      <t>ケイ</t>
    </rPh>
    <rPh sb="7" eb="9">
      <t>ゲンギョウ</t>
    </rPh>
    <rPh sb="9" eb="12">
      <t>クミアイイン</t>
    </rPh>
    <rPh sb="12" eb="13">
      <t>スウ</t>
    </rPh>
    <rPh sb="14" eb="16">
      <t>シタマワ</t>
    </rPh>
    <phoneticPr fontId="3"/>
  </si>
  <si>
    <t>市川三郷町職員組合</t>
  </si>
  <si>
    <t>17021</t>
  </si>
  <si>
    <t>南部町職員組合</t>
  </si>
  <si>
    <t>17022</t>
  </si>
  <si>
    <t>身延町職員組合</t>
  </si>
  <si>
    <t>17027</t>
  </si>
  <si>
    <t>17029</t>
  </si>
  <si>
    <t>17031</t>
  </si>
  <si>
    <t>忍野村職員組合</t>
  </si>
  <si>
    <t>17032</t>
  </si>
  <si>
    <t>35066</t>
  </si>
  <si>
    <t>鳥取市社会福祉協議会職員労働組合</t>
  </si>
  <si>
    <t>35069</t>
  </si>
  <si>
    <t>鳥取県住宅供給公社職員労働組合</t>
  </si>
  <si>
    <t>35076</t>
  </si>
  <si>
    <t>伯耆の国職員労働組合</t>
  </si>
  <si>
    <t>35077</t>
  </si>
  <si>
    <t>若桜町社会福祉協議会労働組合</t>
  </si>
  <si>
    <t>35080</t>
  </si>
  <si>
    <t>北栄町社会福祉協議会職員労働組合</t>
  </si>
  <si>
    <t>35081</t>
  </si>
  <si>
    <t>琴浦町社会福祉協議会職員労働組合</t>
  </si>
  <si>
    <t>35082</t>
  </si>
  <si>
    <t>日南福祉会職員労働組合</t>
  </si>
  <si>
    <t>35084</t>
  </si>
  <si>
    <t>鳥取県市町村職員共済組合施設職員労働組合</t>
  </si>
  <si>
    <t>36001</t>
  </si>
  <si>
    <t>36002</t>
  </si>
  <si>
    <t>松江市職員ユニオン</t>
  </si>
  <si>
    <t>36003</t>
  </si>
  <si>
    <t>36004</t>
  </si>
  <si>
    <t>浜田市職員労働組合</t>
  </si>
  <si>
    <t>36005</t>
  </si>
  <si>
    <t>益田市職員労働組合</t>
  </si>
  <si>
    <t>42福岡県国民健康保険団体連合会労働組合</t>
  </si>
  <si>
    <t>42大野城市職員労働組合</t>
  </si>
  <si>
    <t>42太宰府市職員労働組合</t>
  </si>
  <si>
    <t>42春日市職員労働組合</t>
  </si>
  <si>
    <t>42自治労筑前町職員労働組合</t>
  </si>
  <si>
    <t>42自治労東峰村職員労働組合</t>
  </si>
  <si>
    <t>42福岡県嘱託非常勤職員組合</t>
  </si>
  <si>
    <t>42自治労福岡県社会福祉労働組合</t>
  </si>
  <si>
    <t>42福岡県社会福祉協議会職員労働組合</t>
  </si>
  <si>
    <t>42春日市社会福祉協議会職員労働組合</t>
  </si>
  <si>
    <t>42福岡県南広域水道企業団職員労働組合</t>
  </si>
  <si>
    <t>42北九州市ホームヘルパー協議会</t>
  </si>
  <si>
    <t>42瀬高町保育所労働組合</t>
  </si>
  <si>
    <t>42(財)福岡県企業振興公社職員労働組合</t>
  </si>
  <si>
    <t>42行橋市社会福祉協議会職員労働組合</t>
  </si>
  <si>
    <t>42自治労日本モーターボート競走会労働組合福岡県支部</t>
  </si>
  <si>
    <t>42久留米競輪労働組合</t>
  </si>
  <si>
    <t>42自治労アミカス嘱託職員ユニオン</t>
  </si>
  <si>
    <t>42ふくおか福祉サービス協会ユニオン</t>
  </si>
  <si>
    <t>42自治労京築地区水道企業団職員労働組合</t>
  </si>
  <si>
    <t>42久山町職員組合</t>
  </si>
  <si>
    <t>執行委員長</t>
    <rPh sb="0" eb="2">
      <t>シッコウ</t>
    </rPh>
    <rPh sb="2" eb="5">
      <t>イインチョウ</t>
    </rPh>
    <phoneticPr fontId="3"/>
  </si>
  <si>
    <t>14みなとユニオン</t>
  </si>
  <si>
    <t>自治労武蔵野市保育嘱託労働組合</t>
  </si>
  <si>
    <t>14自治労武蔵野市保育嘱託労働組合</t>
  </si>
  <si>
    <t>14青梅市学校給食配膳員労働組合</t>
  </si>
  <si>
    <t>14自治労町田市役所ユニオン</t>
  </si>
  <si>
    <t>14黎明会労働組合</t>
  </si>
  <si>
    <t>14自治労日神サービス労働組合</t>
  </si>
  <si>
    <t>14自治労調布市非正規職員労働組合</t>
  </si>
  <si>
    <t>14三鷹市シルバーピアユニオン</t>
  </si>
  <si>
    <t>14自治労調布市社会福祉協議会労働組合</t>
  </si>
  <si>
    <t>練馬区立図書館専門員労働組合</t>
  </si>
  <si>
    <t>14練馬区立図書館専門員労働組合</t>
  </si>
  <si>
    <t>14練馬区社会福祉事業団労働組合</t>
  </si>
  <si>
    <t>14財団法人東京都高齢者事業振興財団労働組合</t>
  </si>
  <si>
    <t>14自治労調布市福祉･教育ユニオン</t>
  </si>
  <si>
    <t>14練馬区非常勤職員労働組合</t>
  </si>
  <si>
    <t>14自治労多摩ニュータウン環境労働組合</t>
  </si>
  <si>
    <t>14自治労昭島市ワーデン労働組合</t>
  </si>
  <si>
    <t>14自治労昭島市社会福祉協議会職員労働組合</t>
  </si>
  <si>
    <t>14自治労多摩市嘱託ユニオン</t>
  </si>
  <si>
    <t>14町田市社会福祉協議会学童ユニオン</t>
  </si>
  <si>
    <t>14立川市社会福祉協議会職員労働組合</t>
  </si>
  <si>
    <t>14多摩療護園労働組合</t>
  </si>
  <si>
    <t>14自治労東京都本部地域公共連合労働組合</t>
  </si>
  <si>
    <t>14自治労西東京市学童クラブユニオン</t>
  </si>
  <si>
    <t>14東京職業安定行政職員労働組合</t>
  </si>
  <si>
    <t>14自治労東久留米学童ユニオン</t>
  </si>
  <si>
    <t>14東京ケアユニオン</t>
  </si>
  <si>
    <t>14日本クリーン労働組合</t>
  </si>
  <si>
    <t>14東京援護協会ユニオン</t>
  </si>
  <si>
    <t>14東京都学校事務職員労働組合</t>
  </si>
  <si>
    <t>14自治労福田会ユニオン</t>
  </si>
  <si>
    <t>14自治労昭島市学童クラブ嘱託指導員労働組合</t>
  </si>
  <si>
    <t>14多摩川競艇労働組合</t>
  </si>
  <si>
    <t>14東京競輪労働組合</t>
  </si>
  <si>
    <t>14大井競走労働組合</t>
  </si>
  <si>
    <t>14豊島区職員労働組合</t>
  </si>
  <si>
    <t>14千代田区社会福祉協議会職員労働組合</t>
  </si>
  <si>
    <t>14荒川区図書館非常勤職員労働組合</t>
  </si>
  <si>
    <t>14自治労調布市社会福祉協議会臨時･嘱託職員労働組合</t>
  </si>
  <si>
    <t>14調布市文化･コミュニティ労働組合</t>
  </si>
  <si>
    <t>14国分寺市嘱託職員労働組合</t>
  </si>
  <si>
    <t>14自治労東京かたばみ会職員組合</t>
  </si>
  <si>
    <t>14自治労荒川区警備職員労働組合</t>
  </si>
  <si>
    <t>14青梅市立総合病院労働組合</t>
  </si>
  <si>
    <t>14自治労町田市図書館嘱託員労働組合</t>
  </si>
  <si>
    <t>14中央区職員労働組合</t>
  </si>
  <si>
    <t>14新宿区職員労働組合</t>
  </si>
  <si>
    <t>14港区職員労働組合</t>
  </si>
  <si>
    <t>14千代田区職員労働組合</t>
  </si>
  <si>
    <t>14荒川区職員労働組合</t>
  </si>
  <si>
    <t>14北区職員労働組合</t>
  </si>
  <si>
    <t>14渋谷区職員労働組合</t>
  </si>
  <si>
    <t>14大田区職員労働組合</t>
  </si>
  <si>
    <t>14中野区職員労働組合</t>
  </si>
  <si>
    <t>14練馬区職員労働組合</t>
  </si>
  <si>
    <t>14江戸川区職員労働組合</t>
  </si>
  <si>
    <t>14葛飾区職員労働組合</t>
  </si>
  <si>
    <t>14東京清掃労働組合</t>
  </si>
  <si>
    <t>14自治労日の出町サービス総合センター労働組合</t>
  </si>
  <si>
    <t>14公立阿伎留医療センター職員組合</t>
  </si>
  <si>
    <t>156</t>
  </si>
  <si>
    <t>14品川総合福祉センター労働組合</t>
  </si>
  <si>
    <t>14東京都農業共済組合職員労働組合</t>
  </si>
  <si>
    <t>14自治労町田市民病院ユニオン</t>
  </si>
  <si>
    <t>自治労昭島市民図書館ユニオン</t>
  </si>
  <si>
    <t>14自治労昭島市民図書館ユニオン</t>
  </si>
  <si>
    <t>14159</t>
  </si>
  <si>
    <t>14160</t>
  </si>
  <si>
    <t>セラムけあらーずユニオン東京</t>
  </si>
  <si>
    <t>14セラムけあらーずユニオン東京</t>
  </si>
  <si>
    <t>14161</t>
  </si>
  <si>
    <t>14全国一般海運連合協議会</t>
  </si>
  <si>
    <t>14162</t>
  </si>
  <si>
    <t>164</t>
  </si>
  <si>
    <t>東村山市嘱託職員労働組合</t>
  </si>
  <si>
    <t>14東村山市嘱託職員労働組合</t>
  </si>
  <si>
    <t>14164</t>
  </si>
  <si>
    <t>武蔵野市給食・食育振興財団職員労働組合</t>
  </si>
  <si>
    <t>14武蔵野市給食・食育振興財団職員労働組合</t>
  </si>
  <si>
    <t>14165</t>
  </si>
  <si>
    <t>東京都宅建協会職員組合</t>
  </si>
  <si>
    <t>14東京都宅建協会職員組合</t>
  </si>
  <si>
    <t>14166</t>
  </si>
  <si>
    <t>日本モーターボート競走会労働組合東京都支部</t>
  </si>
  <si>
    <t>14日本モーターボート競走会労働組合東京都支部</t>
  </si>
  <si>
    <t>14167</t>
  </si>
  <si>
    <t>168</t>
  </si>
  <si>
    <t>平和島ボート労働組合</t>
  </si>
  <si>
    <t>14平和島ボート労働組合</t>
  </si>
  <si>
    <t>14168</t>
  </si>
  <si>
    <t>自治労多摩市障害者福祉協会労働組合</t>
  </si>
  <si>
    <t>14自治労多摩市障害者福祉協会労働組合</t>
  </si>
  <si>
    <t>14169</t>
  </si>
  <si>
    <t>調布ゆうあい福祉公社職員労働組合</t>
  </si>
  <si>
    <t>14調布ゆうあい福祉公社職員労働組合</t>
  </si>
  <si>
    <t>14170</t>
  </si>
  <si>
    <t>東京都予防医学協会労働組合</t>
  </si>
  <si>
    <t>14東京都予防医学協会労働組合</t>
  </si>
  <si>
    <t>14171</t>
  </si>
  <si>
    <t>千葉</t>
  </si>
  <si>
    <t>15千葉市職員労働組合</t>
  </si>
  <si>
    <t>15我孫子市職員組合</t>
  </si>
  <si>
    <t>鎌ケ谷市職員組合</t>
  </si>
  <si>
    <t>15鎌ケ谷市職員組合</t>
  </si>
  <si>
    <t>15神崎町職員労働組合</t>
  </si>
  <si>
    <t>15芝山町職員組合</t>
  </si>
  <si>
    <t>15香取市職員組合</t>
  </si>
  <si>
    <t>15茂原市役所職員組合</t>
  </si>
  <si>
    <t>15千葉県社会保険職員組合</t>
  </si>
  <si>
    <t>15千葉県市町村職員共済組合職員労働組合</t>
  </si>
  <si>
    <t>15柏現業労働組合</t>
  </si>
  <si>
    <t>15流山市職員組合</t>
  </si>
  <si>
    <t>15北千葉広域水道労働組合</t>
  </si>
  <si>
    <t>15千葉県社会福祉事業団労働組合</t>
  </si>
  <si>
    <t>自治労銚子市役所職員労働組</t>
  </si>
  <si>
    <t>15自治労銚子市役所職員労働組</t>
  </si>
  <si>
    <t>15自治労松戸市職員組合</t>
  </si>
  <si>
    <t>15市川市職員組合</t>
  </si>
  <si>
    <t>15千葉県国民健康保険団体連合会職員労働組合</t>
  </si>
  <si>
    <t>15クリーンセンター職員労働組合</t>
  </si>
  <si>
    <t>15柏市役所職員組合</t>
  </si>
  <si>
    <t>15千葉県同和対策委託推進員組合</t>
  </si>
  <si>
    <t>15自治労千葉県本部直属支部</t>
  </si>
  <si>
    <t>15自治労船橋市役所職員労働組合</t>
  </si>
  <si>
    <t>15柏市福祉公社ワーカーズユニオン</t>
  </si>
  <si>
    <t>15千葉市保育所非常勤職員連絡会</t>
  </si>
  <si>
    <t>15自治労松戸市短時間保育職員組合</t>
  </si>
  <si>
    <t>15日本ヘルス工業千葉労働組合</t>
  </si>
  <si>
    <t>15自治労ちば公共サービスユニオン</t>
  </si>
  <si>
    <t>15柏市時間外保育職員組合</t>
  </si>
  <si>
    <t>15柏市水道労働組合</t>
  </si>
  <si>
    <t>15我孫子市学童保育指導員組合</t>
  </si>
  <si>
    <t>15松戸競輪労働組合</t>
  </si>
  <si>
    <t>船橋オートレース従業員労働組合</t>
  </si>
  <si>
    <t>15船橋オートレース従業員労働組合</t>
  </si>
  <si>
    <t>15千葉競輪労働組合</t>
  </si>
  <si>
    <t>15自治労千葉県本部書記協議会</t>
  </si>
  <si>
    <t>15銚子市社会福祉事業団職員労働組合</t>
  </si>
  <si>
    <t>15市川市保育関係職員労働組合</t>
  </si>
  <si>
    <t>15山武市職員組合</t>
  </si>
  <si>
    <t>15東日本小型自動車競走会労働組合</t>
  </si>
  <si>
    <t>15全国一般千葉地方労働組合</t>
  </si>
  <si>
    <t>千葉セラム委託医療ユニオン</t>
  </si>
  <si>
    <t>15千葉セラム委託医療ユニオン</t>
  </si>
  <si>
    <t>15084</t>
  </si>
  <si>
    <t>自治労松戸市清掃労働組合</t>
  </si>
  <si>
    <t>15自治労松戸市清掃労働組合</t>
  </si>
  <si>
    <t>15085</t>
  </si>
  <si>
    <t>ちば県民保健予防財団労働組合</t>
  </si>
  <si>
    <t>15ちば県民保健予防財団労働組合</t>
  </si>
  <si>
    <t>15086</t>
  </si>
  <si>
    <t>自治労クリーンセンターしらさぎ労働組合</t>
  </si>
  <si>
    <t>15自治労クリーンセンターしらさぎ労働組合</t>
  </si>
  <si>
    <t>15087</t>
  </si>
  <si>
    <t>神奈川</t>
  </si>
  <si>
    <t>16自治労横浜市従業員労働組合</t>
  </si>
  <si>
    <t>16川崎市職員労働組合</t>
  </si>
  <si>
    <t>16横須賀市職員労働組合</t>
  </si>
  <si>
    <t>16厚木市職員組合</t>
  </si>
  <si>
    <t>16相模原市職員労働組合</t>
  </si>
  <si>
    <t>16自治労神奈川県公営企業労働組合</t>
  </si>
  <si>
    <t>16大和市職員組合</t>
  </si>
  <si>
    <t>16逗子市職員労働組合</t>
  </si>
  <si>
    <t>イヨボヤの里開発公社労働組合</t>
  </si>
  <si>
    <t>09134</t>
  </si>
  <si>
    <t>村上市社会福祉協議会労働組合</t>
  </si>
  <si>
    <t>09135</t>
  </si>
  <si>
    <t>ごせん福祉会職員労働組合</t>
  </si>
  <si>
    <t>10001</t>
  </si>
  <si>
    <t>10002</t>
  </si>
  <si>
    <t>10003</t>
  </si>
  <si>
    <t>前橋市役所職員労働組合</t>
  </si>
  <si>
    <t>10005</t>
  </si>
  <si>
    <t>桐生市役所職員労働組合連合会</t>
  </si>
  <si>
    <t>10006</t>
  </si>
  <si>
    <t>伊勢崎市職員労働組合</t>
  </si>
  <si>
    <t>10007</t>
  </si>
  <si>
    <t>太田市役所職員労働組合</t>
  </si>
  <si>
    <t>10009</t>
  </si>
  <si>
    <t>沼田市役所職員労働組合</t>
  </si>
  <si>
    <t>10010</t>
  </si>
  <si>
    <t>富岡市役所職員労働組合</t>
  </si>
  <si>
    <t>10011</t>
  </si>
  <si>
    <t>渋川市役所職員労働組合</t>
  </si>
  <si>
    <t>10012</t>
  </si>
  <si>
    <t>藤岡市役所職員労働組合</t>
  </si>
  <si>
    <t>10013</t>
  </si>
  <si>
    <t>安中市職員労働組合</t>
  </si>
  <si>
    <t>10015</t>
  </si>
  <si>
    <t>高崎市役所職員労働組合</t>
  </si>
  <si>
    <t>10031</t>
  </si>
  <si>
    <t>榛東村職員組合</t>
  </si>
  <si>
    <t>10032</t>
  </si>
  <si>
    <t>吉岡町職員組合</t>
  </si>
  <si>
    <t>10040</t>
  </si>
  <si>
    <t>甘楽町職員労働組合</t>
  </si>
  <si>
    <t>10042</t>
  </si>
  <si>
    <t>中之条町職員労働組合</t>
  </si>
  <si>
    <t>10044</t>
  </si>
  <si>
    <t>東吾妻町職員組合</t>
  </si>
  <si>
    <t>10045</t>
  </si>
  <si>
    <t>長野原町職員組合</t>
  </si>
  <si>
    <t>10046</t>
  </si>
  <si>
    <t>嬬恋村職員組合</t>
  </si>
  <si>
    <t>10047</t>
  </si>
  <si>
    <t>草津町職員組合</t>
  </si>
  <si>
    <t>10051</t>
  </si>
  <si>
    <t>片品村職員組合</t>
  </si>
  <si>
    <t>10052</t>
  </si>
  <si>
    <t>みなかみ町職員組合</t>
  </si>
  <si>
    <t>10055</t>
  </si>
  <si>
    <t>昭和村職員労働組合</t>
  </si>
  <si>
    <t>10059</t>
  </si>
  <si>
    <t>玉村町職員組合</t>
  </si>
  <si>
    <t>10063</t>
  </si>
  <si>
    <t>みどり市職員労働組合</t>
  </si>
  <si>
    <t>10065</t>
  </si>
  <si>
    <t>大泉町職員労働組合</t>
  </si>
  <si>
    <t>10066</t>
  </si>
  <si>
    <t>邑楽町職員労働組合</t>
  </si>
  <si>
    <t>10069</t>
  </si>
  <si>
    <t>自治労群馬県本部直属支部</t>
  </si>
  <si>
    <t>10070</t>
  </si>
  <si>
    <t>群馬県埋蔵文化財調査事業団労働組合</t>
  </si>
  <si>
    <t>10074</t>
  </si>
  <si>
    <t>44087</t>
  </si>
  <si>
    <t>放射線影響研究所労働組合長崎支部</t>
  </si>
  <si>
    <t>44088</t>
  </si>
  <si>
    <t>長崎県土地改良事業団体連合会職員組合</t>
  </si>
  <si>
    <t>44090</t>
  </si>
  <si>
    <t>自治労長崎総合情報センター労働組合</t>
  </si>
  <si>
    <t>44091</t>
  </si>
  <si>
    <t>44093</t>
  </si>
  <si>
    <t>自治労平戸市振興公社労働組合</t>
  </si>
  <si>
    <t>44095</t>
  </si>
  <si>
    <t>有明フェリー振興労働組合</t>
  </si>
  <si>
    <t>44096</t>
  </si>
  <si>
    <t>長崎県産業振興財団労働組合</t>
  </si>
  <si>
    <t>44099</t>
  </si>
  <si>
    <t>44100</t>
  </si>
  <si>
    <t>南島原市社会福祉協議会職員労働組合</t>
  </si>
  <si>
    <t>44101</t>
  </si>
  <si>
    <t>自治労新上五島町学校給食職員労働組合</t>
  </si>
  <si>
    <t>44105</t>
  </si>
  <si>
    <t>44107</t>
  </si>
  <si>
    <t>男鹿地区衛生処理一部事務組合職員労働組合</t>
  </si>
  <si>
    <t>06070</t>
  </si>
  <si>
    <t>06071</t>
  </si>
  <si>
    <t>大館市社会福祉協議会職員労働組合</t>
  </si>
  <si>
    <t>上勝町職員組合</t>
  </si>
  <si>
    <t>39049</t>
  </si>
  <si>
    <t>徳島県市町村職員共済組合職員労働組合</t>
  </si>
  <si>
    <t>39051</t>
  </si>
  <si>
    <t>39052</t>
  </si>
  <si>
    <t>39053</t>
  </si>
  <si>
    <t>佐那河内村職員組合</t>
  </si>
  <si>
    <t>39054</t>
  </si>
  <si>
    <t>神山町職員組合</t>
  </si>
  <si>
    <t>39057</t>
  </si>
  <si>
    <t>海部老人ホーム職員労働組合</t>
  </si>
  <si>
    <t>39060</t>
  </si>
  <si>
    <t>美馬西部学校給食組合職員労働組合</t>
  </si>
  <si>
    <t>39062</t>
  </si>
  <si>
    <t>藍住町職員労働組合</t>
  </si>
  <si>
    <t>39064</t>
  </si>
  <si>
    <t>うらら荘職員労働組合</t>
  </si>
  <si>
    <t>39065</t>
  </si>
  <si>
    <t>海部美化センター職員労働組合</t>
  </si>
  <si>
    <t>39066</t>
  </si>
  <si>
    <t>北島町職員労働組合</t>
  </si>
  <si>
    <t>39067</t>
  </si>
  <si>
    <t>財団法人徳島県水産振興公害対策基金職員労働組合</t>
  </si>
  <si>
    <t>39070</t>
  </si>
  <si>
    <t>32188</t>
  </si>
  <si>
    <t>32189</t>
  </si>
  <si>
    <t>全国一般兵庫地方労働組合</t>
  </si>
  <si>
    <t>32191</t>
  </si>
  <si>
    <t>伊丹市社会福祉事業団労働組合</t>
  </si>
  <si>
    <t>32192</t>
  </si>
  <si>
    <t>兵庫県くにうみ・公園労働組合</t>
  </si>
  <si>
    <t>32193</t>
  </si>
  <si>
    <t>美作老人ホーム職員労働組合</t>
  </si>
  <si>
    <t>33082</t>
  </si>
  <si>
    <t>01</t>
  </si>
  <si>
    <t>02</t>
  </si>
  <si>
    <t>03</t>
  </si>
  <si>
    <t>04</t>
  </si>
  <si>
    <t>10</t>
  </si>
  <si>
    <t>05</t>
  </si>
  <si>
    <t>11</t>
  </si>
  <si>
    <t>09</t>
  </si>
  <si>
    <t>13</t>
  </si>
  <si>
    <t>07</t>
  </si>
  <si>
    <t>08</t>
  </si>
  <si>
    <t>06</t>
  </si>
  <si>
    <t>12</t>
  </si>
  <si>
    <t>善通寺市職員組合</t>
  </si>
  <si>
    <t>38005</t>
  </si>
  <si>
    <t>坂出市役所職員組合</t>
  </si>
  <si>
    <t>38006</t>
  </si>
  <si>
    <t>観音寺市職員労働組合</t>
  </si>
  <si>
    <t>38007</t>
  </si>
  <si>
    <t>小豆島町職員組合</t>
  </si>
  <si>
    <t>38011</t>
  </si>
  <si>
    <t>土庄町職員組合</t>
  </si>
  <si>
    <t>38012</t>
  </si>
  <si>
    <t>宇多津町職員組合</t>
  </si>
  <si>
    <t>38014</t>
  </si>
  <si>
    <t>琴平町職員組合</t>
  </si>
  <si>
    <t>38016</t>
  </si>
  <si>
    <t>三豊市職員労働組合</t>
  </si>
  <si>
    <t>38023</t>
  </si>
  <si>
    <t>38026</t>
  </si>
  <si>
    <t>38030</t>
  </si>
  <si>
    <t>38033</t>
  </si>
  <si>
    <t>多度津町職員組合</t>
  </si>
  <si>
    <t>38037</t>
  </si>
  <si>
    <t>14085</t>
  </si>
  <si>
    <t>練馬区非常勤職員労働組合</t>
  </si>
  <si>
    <t>14086</t>
  </si>
  <si>
    <t>14090</t>
  </si>
  <si>
    <t>自治労昭島市ワーデン労働組合</t>
  </si>
  <si>
    <t>14091</t>
  </si>
  <si>
    <t>自治労昭島市社会福祉協議会職員労働組合</t>
  </si>
  <si>
    <t>14092</t>
  </si>
  <si>
    <t>自治労多摩市嘱託ユニオン</t>
  </si>
  <si>
    <t>14096</t>
  </si>
  <si>
    <t>町田市社会福祉協議会学童ユニオン</t>
  </si>
  <si>
    <t>14100</t>
  </si>
  <si>
    <t>立川市社会福祉協議会職員労働組合</t>
  </si>
  <si>
    <t>14102</t>
  </si>
  <si>
    <t>多摩療護園労働組合</t>
  </si>
  <si>
    <t>14103</t>
  </si>
  <si>
    <t>自治労東京都本部地域公共連合労働組合</t>
  </si>
  <si>
    <t>14104</t>
  </si>
  <si>
    <t>自治労西東京市学童クラブユニオン</t>
  </si>
  <si>
    <t>14105</t>
  </si>
  <si>
    <t>東京職業安定行政職員労働組合</t>
  </si>
  <si>
    <t>14107</t>
  </si>
  <si>
    <t>自治労東久留米学童ユニオン</t>
  </si>
  <si>
    <t>14109</t>
  </si>
  <si>
    <t>東京ケアユニオン</t>
  </si>
  <si>
    <t>14110</t>
  </si>
  <si>
    <t>日本クリーン労働組合</t>
  </si>
  <si>
    <t>14111</t>
  </si>
  <si>
    <t>東京援護協会ユニオン</t>
  </si>
  <si>
    <t>14113</t>
  </si>
  <si>
    <t>東京都学校事務職員労働組合</t>
  </si>
  <si>
    <t>14116</t>
  </si>
  <si>
    <t>自治労福田会ユニオン</t>
  </si>
  <si>
    <t>14117</t>
  </si>
  <si>
    <t>自治労昭島市学童クラブ嘱託指導員労働組合</t>
  </si>
  <si>
    <t>14119</t>
  </si>
  <si>
    <t>多摩川競艇労働組合</t>
  </si>
  <si>
    <t>14120</t>
  </si>
  <si>
    <t>東京競輪労働組合</t>
  </si>
  <si>
    <t>14122</t>
  </si>
  <si>
    <t>大井競走労働組合</t>
  </si>
  <si>
    <t>14123</t>
  </si>
  <si>
    <t>14124</t>
  </si>
  <si>
    <t>千代田区社会福祉協議会職員労働組合</t>
  </si>
  <si>
    <t>14126</t>
  </si>
  <si>
    <t>日置市職員労働組合</t>
  </si>
  <si>
    <t>48117</t>
  </si>
  <si>
    <t>鹿児島県国民健康保険団体連合会職員労働組合</t>
  </si>
  <si>
    <t>48119</t>
  </si>
  <si>
    <t>48122</t>
  </si>
  <si>
    <t>48126</t>
  </si>
  <si>
    <t>48131</t>
  </si>
  <si>
    <t>鹿児島市船舶部職員労働組合</t>
  </si>
  <si>
    <t>48134</t>
  </si>
  <si>
    <t>湧水町職員労働組合</t>
  </si>
  <si>
    <t>48135</t>
  </si>
  <si>
    <t>曽於市職員組合</t>
  </si>
  <si>
    <t>48136</t>
  </si>
  <si>
    <t>錦江町職員組合</t>
  </si>
  <si>
    <t>48137</t>
  </si>
  <si>
    <t>枕崎市社会福祉協議会労働組合</t>
  </si>
  <si>
    <t>48138</t>
  </si>
  <si>
    <t>自治労鹿児島県本部書記局職員労働組合</t>
  </si>
  <si>
    <t>48139</t>
  </si>
  <si>
    <t>県本部名</t>
    <rPh sb="0" eb="3">
      <t>ケンホンブ</t>
    </rPh>
    <rPh sb="3" eb="4">
      <t>メイ</t>
    </rPh>
    <phoneticPr fontId="3"/>
  </si>
  <si>
    <t>単組名</t>
    <rPh sb="0" eb="2">
      <t>タンソ</t>
    </rPh>
    <rPh sb="2" eb="3">
      <t>メイ</t>
    </rPh>
    <phoneticPr fontId="3"/>
  </si>
  <si>
    <t>登録番号</t>
    <rPh sb="0" eb="2">
      <t>トウロク</t>
    </rPh>
    <rPh sb="2" eb="4">
      <t>バンゴウ</t>
    </rPh>
    <phoneticPr fontId="3"/>
  </si>
  <si>
    <t>連絡先</t>
    <rPh sb="0" eb="3">
      <t>レンラクサキ</t>
    </rPh>
    <phoneticPr fontId="3"/>
  </si>
  <si>
    <t>団体区分</t>
    <rPh sb="0" eb="2">
      <t>ダンタイ</t>
    </rPh>
    <rPh sb="2" eb="4">
      <t>クブン</t>
    </rPh>
    <phoneticPr fontId="3"/>
  </si>
  <si>
    <t>競合組合</t>
    <rPh sb="0" eb="2">
      <t>キョウゴウ</t>
    </rPh>
    <rPh sb="2" eb="4">
      <t>クミアイ</t>
    </rPh>
    <phoneticPr fontId="3"/>
  </si>
  <si>
    <t>競合組合名</t>
    <rPh sb="0" eb="2">
      <t>キョウゴウ</t>
    </rPh>
    <rPh sb="2" eb="4">
      <t>クミアイ</t>
    </rPh>
    <rPh sb="4" eb="5">
      <t>メイ</t>
    </rPh>
    <phoneticPr fontId="3"/>
  </si>
  <si>
    <t>競合組合員数</t>
    <rPh sb="0" eb="2">
      <t>キョウゴウ</t>
    </rPh>
    <rPh sb="2" eb="5">
      <t>クミアイイン</t>
    </rPh>
    <rPh sb="5" eb="6">
      <t>スウ</t>
    </rPh>
    <phoneticPr fontId="3"/>
  </si>
  <si>
    <t>上部団体性格</t>
    <rPh sb="0" eb="2">
      <t>ジョウブ</t>
    </rPh>
    <rPh sb="2" eb="4">
      <t>ダンタイ</t>
    </rPh>
    <rPh sb="4" eb="6">
      <t>セイカク</t>
    </rPh>
    <phoneticPr fontId="3"/>
  </si>
  <si>
    <t>フリガナ</t>
    <phoneticPr fontId="3"/>
  </si>
  <si>
    <t>b女性組合員</t>
    <rPh sb="1" eb="3">
      <t>ジョセイ</t>
    </rPh>
    <rPh sb="3" eb="6">
      <t>クミアイイン</t>
    </rPh>
    <phoneticPr fontId="3"/>
  </si>
  <si>
    <t>①a正規組織対象</t>
    <rPh sb="2" eb="4">
      <t>セイキ</t>
    </rPh>
    <rPh sb="4" eb="6">
      <t>ソシキ</t>
    </rPh>
    <rPh sb="6" eb="8">
      <t>タイショウ</t>
    </rPh>
    <phoneticPr fontId="3"/>
  </si>
  <si>
    <t>b正規組合員</t>
    <rPh sb="1" eb="3">
      <t>セイキ</t>
    </rPh>
    <rPh sb="3" eb="6">
      <t>クミアイイン</t>
    </rPh>
    <phoneticPr fontId="3"/>
  </si>
  <si>
    <t>c正規女性</t>
    <rPh sb="1" eb="3">
      <t>セイキ</t>
    </rPh>
    <rPh sb="3" eb="5">
      <t>ジョセイ</t>
    </rPh>
    <phoneticPr fontId="3"/>
  </si>
  <si>
    <t>d正規未加入</t>
    <rPh sb="1" eb="3">
      <t>セイキ</t>
    </rPh>
    <rPh sb="3" eb="6">
      <t>ミカニュウ</t>
    </rPh>
    <phoneticPr fontId="3"/>
  </si>
  <si>
    <t>e管理職</t>
    <rPh sb="1" eb="4">
      <t>カンリショク</t>
    </rPh>
    <phoneticPr fontId="3"/>
  </si>
  <si>
    <t>②(1)a事務組合組合員</t>
    <rPh sb="5" eb="7">
      <t>ジム</t>
    </rPh>
    <rPh sb="7" eb="9">
      <t>クミアイ</t>
    </rPh>
    <rPh sb="9" eb="12">
      <t>クミアイイン</t>
    </rPh>
    <phoneticPr fontId="3"/>
  </si>
  <si>
    <t>b女性</t>
    <rPh sb="1" eb="3">
      <t>ジョセイ</t>
    </rPh>
    <phoneticPr fontId="3"/>
  </si>
  <si>
    <t>cパート組合員</t>
    <rPh sb="4" eb="7">
      <t>クミアイイン</t>
    </rPh>
    <phoneticPr fontId="3"/>
  </si>
  <si>
    <t>d女性</t>
    <rPh sb="1" eb="3">
      <t>ジョセイ</t>
    </rPh>
    <phoneticPr fontId="3"/>
  </si>
  <si>
    <t>(2)a公社組合員</t>
    <rPh sb="4" eb="6">
      <t>コウシャ</t>
    </rPh>
    <rPh sb="6" eb="9">
      <t>クミアイイン</t>
    </rPh>
    <phoneticPr fontId="3"/>
  </si>
  <si>
    <t>(3)a社協組合員</t>
    <rPh sb="4" eb="6">
      <t>シャキョウ</t>
    </rPh>
    <rPh sb="6" eb="9">
      <t>クミアイイン</t>
    </rPh>
    <phoneticPr fontId="3"/>
  </si>
  <si>
    <t>(4)a民間</t>
    <rPh sb="4" eb="6">
      <t>ミンカン</t>
    </rPh>
    <phoneticPr fontId="3"/>
  </si>
  <si>
    <t>自治労香川県本部書記労働組合</t>
  </si>
  <si>
    <t>38038</t>
  </si>
  <si>
    <t>直島町職員組合</t>
  </si>
  <si>
    <t>38039</t>
  </si>
  <si>
    <t>東かがわ市職員労働組合</t>
  </si>
  <si>
    <t>38041</t>
  </si>
  <si>
    <t>38042</t>
  </si>
  <si>
    <t>坂出市教育委員会従業員労働組合</t>
  </si>
  <si>
    <t>38043</t>
  </si>
  <si>
    <t>香川県市町村職員共済組合職員労働組合</t>
  </si>
  <si>
    <t>38045</t>
  </si>
  <si>
    <t>49嘉手納町職員労働組合</t>
  </si>
  <si>
    <t>49読谷村職員労働組合</t>
  </si>
  <si>
    <t>49北谷町職員労働組合</t>
  </si>
  <si>
    <t>49浦添市職員労働組合</t>
  </si>
  <si>
    <t>49糸満市職員労働組合</t>
  </si>
  <si>
    <t>49南風原町職員労働組合</t>
  </si>
  <si>
    <t>49大宜味村職員労働組合</t>
  </si>
  <si>
    <t>49名護市職員労働組合</t>
  </si>
  <si>
    <t>49宮古島市職員労働組合</t>
  </si>
  <si>
    <t>49竹富町職員労働組合</t>
  </si>
  <si>
    <t>49恩納村職員労働組合</t>
  </si>
  <si>
    <t>49北中城村職員労働組合</t>
  </si>
  <si>
    <t>49与那原町職員労働組合</t>
  </si>
  <si>
    <t>49石垣市職員労働組合</t>
  </si>
  <si>
    <t>49西原町職員労働組合</t>
  </si>
  <si>
    <t>49宜野湾市職員労働組合</t>
  </si>
  <si>
    <t>49豊見城市職員労働組合</t>
  </si>
  <si>
    <t>49中城村職員労働組合</t>
  </si>
  <si>
    <t>49南部水道企業団職員労働組合</t>
  </si>
  <si>
    <t>49八重瀬町職員労働組合</t>
  </si>
  <si>
    <t>49今帰仁村職員労働組合</t>
  </si>
  <si>
    <t>沖縄県関係職員連合労働組合</t>
  </si>
  <si>
    <t>49沖縄県関係職員連合労働組合</t>
  </si>
  <si>
    <t>49倉浜衛生施設職員労働組合</t>
  </si>
  <si>
    <t>49久米島町職員労働組合</t>
  </si>
  <si>
    <t>49本部町職員労働組合</t>
  </si>
  <si>
    <t>49金武町職員労働組合</t>
  </si>
  <si>
    <t>49宜野座村職員労働組合</t>
  </si>
  <si>
    <t>49与那国町職員労働組合</t>
  </si>
  <si>
    <t>49沖縄県市町村共済組合職員労働組合</t>
  </si>
  <si>
    <t>49自治労産業振興公社職員労働組合</t>
  </si>
  <si>
    <t>49沖縄県保健医療福祉事業団職員労働組合</t>
  </si>
  <si>
    <t>49南城市職員労働組合</t>
  </si>
  <si>
    <t>宮古島市水道事業職員労働組合</t>
  </si>
  <si>
    <t>49宮古島市水道事業職員労働組合</t>
  </si>
  <si>
    <t>49沖縄県国民健康保険団体連合会職員労働組合</t>
  </si>
  <si>
    <t>49自治労土地改良事業団体連合会労働組合</t>
  </si>
  <si>
    <t>06 自治体の臨時・非常勤労組</t>
    <phoneticPr fontId="3"/>
  </si>
  <si>
    <t>02 県都・政令市</t>
    <phoneticPr fontId="3"/>
  </si>
  <si>
    <t>05 事務組合･広域連合</t>
    <phoneticPr fontId="3"/>
  </si>
  <si>
    <t>07 公社事業団</t>
    <phoneticPr fontId="3"/>
  </si>
  <si>
    <t>幸寿会職員労働組合</t>
  </si>
  <si>
    <t>26幸寿会職員労働組合</t>
  </si>
  <si>
    <t>26石部ウェルフェアユニオン</t>
  </si>
  <si>
    <t>26長浜市社会福祉協議会職員労働組合</t>
  </si>
  <si>
    <t>26甲賀市社会福祉協議会職員労働組合</t>
  </si>
  <si>
    <t>26湖南市文化体育振興事業団職員労働組合</t>
  </si>
  <si>
    <t>26長浜文化スポーツ振興事業団職員労働組合</t>
  </si>
  <si>
    <t>26守山市文化体育振興事業団職員労働組合</t>
  </si>
  <si>
    <t>26びわこ競走労働組合</t>
  </si>
  <si>
    <t>26真寿会職員労働組合</t>
  </si>
  <si>
    <t>26湖南市社会福祉協議会職員労働組合</t>
  </si>
  <si>
    <t>26甲賀広域行政組合職員労働組合</t>
  </si>
  <si>
    <t>平塚市役所職員労働組合</t>
  </si>
  <si>
    <t>16030</t>
  </si>
  <si>
    <t>寒川町職員労働組合</t>
  </si>
  <si>
    <t>16032</t>
  </si>
  <si>
    <t>葉山町職員労働組合</t>
  </si>
  <si>
    <t>16033</t>
  </si>
  <si>
    <t>横浜市立大学病院従業員労働組合</t>
  </si>
  <si>
    <t>16035</t>
  </si>
  <si>
    <t>神奈川県総合リハビリテーションセンター労働組合</t>
  </si>
  <si>
    <t>16036</t>
  </si>
  <si>
    <t>神奈川県自治体労組書記局労働組合</t>
  </si>
  <si>
    <t>16037</t>
  </si>
  <si>
    <t>開成町職員組合</t>
  </si>
  <si>
    <t>16038</t>
  </si>
  <si>
    <t>山北町職員組合</t>
  </si>
  <si>
    <t>16039</t>
  </si>
  <si>
    <t>大井町職員組合</t>
  </si>
  <si>
    <t>④　高齢再任用・再雇用制度による採用職員の組織状況</t>
    <rPh sb="2" eb="4">
      <t>コウレイ</t>
    </rPh>
    <rPh sb="4" eb="7">
      <t>サイニンヨウ</t>
    </rPh>
    <rPh sb="8" eb="11">
      <t>サイコヨウ</t>
    </rPh>
    <rPh sb="11" eb="13">
      <t>セイド</t>
    </rPh>
    <rPh sb="16" eb="18">
      <t>サイヨウ</t>
    </rPh>
    <rPh sb="18" eb="20">
      <t>ショクイン</t>
    </rPh>
    <rPh sb="21" eb="23">
      <t>ソシキ</t>
    </rPh>
    <rPh sb="23" eb="25">
      <t>ジョウキョウ</t>
    </rPh>
    <phoneticPr fontId="3"/>
  </si>
  <si>
    <t>③a臨職等数</t>
    <rPh sb="2" eb="4">
      <t>リンショク</t>
    </rPh>
    <rPh sb="4" eb="5">
      <t>トウ</t>
    </rPh>
    <rPh sb="5" eb="6">
      <t>スウ</t>
    </rPh>
    <phoneticPr fontId="3"/>
  </si>
  <si>
    <t>b組合員</t>
    <rPh sb="1" eb="4">
      <t>クミアイイン</t>
    </rPh>
    <phoneticPr fontId="3"/>
  </si>
  <si>
    <t>c女性</t>
    <rPh sb="1" eb="3">
      <t>ジョセイ</t>
    </rPh>
    <phoneticPr fontId="3"/>
  </si>
  <si>
    <t>d組合員</t>
    <rPh sb="1" eb="4">
      <t>クミアイイン</t>
    </rPh>
    <phoneticPr fontId="3"/>
  </si>
  <si>
    <t>11008</t>
  </si>
  <si>
    <t>11009</t>
  </si>
  <si>
    <t>11010</t>
  </si>
  <si>
    <t>栃木市職員労働組合</t>
  </si>
  <si>
    <t>11011</t>
  </si>
  <si>
    <t>日光市職員労働組合</t>
  </si>
  <si>
    <t>11013</t>
  </si>
  <si>
    <t>栃木県企業局労働組合</t>
  </si>
  <si>
    <t>11020</t>
  </si>
  <si>
    <t>42111</t>
  </si>
  <si>
    <t>自治労嘉麻市職員労働組合</t>
  </si>
  <si>
    <t>組合員数計</t>
    <rPh sb="0" eb="3">
      <t>クミアイイン</t>
    </rPh>
    <rPh sb="3" eb="4">
      <t>スウ</t>
    </rPh>
    <rPh sb="4" eb="5">
      <t>ケイ</t>
    </rPh>
    <phoneticPr fontId="3"/>
  </si>
  <si>
    <t>女性組合員計</t>
    <rPh sb="0" eb="2">
      <t>ジョセイ</t>
    </rPh>
    <rPh sb="2" eb="5">
      <t>クミアイイン</t>
    </rPh>
    <rPh sb="5" eb="6">
      <t>ケイ</t>
    </rPh>
    <phoneticPr fontId="3"/>
  </si>
  <si>
    <t>組合員が多すぎる</t>
    <rPh sb="0" eb="3">
      <t>クミアイイン</t>
    </rPh>
    <rPh sb="4" eb="5">
      <t>オオ</t>
    </rPh>
    <phoneticPr fontId="3"/>
  </si>
  <si>
    <t>組合員内訳完了</t>
    <rPh sb="0" eb="3">
      <t>クミアイイン</t>
    </rPh>
    <rPh sb="3" eb="5">
      <t>ウチワケ</t>
    </rPh>
    <rPh sb="5" eb="7">
      <t>カンリョウ</t>
    </rPh>
    <phoneticPr fontId="3"/>
  </si>
  <si>
    <t>女性組合員計を下回る</t>
    <rPh sb="0" eb="2">
      <t>ジョセイ</t>
    </rPh>
    <rPh sb="2" eb="5">
      <t>クミアイイン</t>
    </rPh>
    <rPh sb="5" eb="6">
      <t>ケイ</t>
    </rPh>
    <rPh sb="7" eb="8">
      <t>シタ</t>
    </rPh>
    <rPh sb="8" eb="9">
      <t>マワ</t>
    </rPh>
    <phoneticPr fontId="3"/>
  </si>
  <si>
    <t>下位区分を下回る</t>
    <rPh sb="0" eb="2">
      <t>カイ</t>
    </rPh>
    <rPh sb="2" eb="4">
      <t>クブン</t>
    </rPh>
    <rPh sb="5" eb="7">
      <t>シタマワ</t>
    </rPh>
    <phoneticPr fontId="3"/>
  </si>
  <si>
    <t>回答対象でない</t>
    <rPh sb="0" eb="2">
      <t>カイトウ</t>
    </rPh>
    <rPh sb="2" eb="4">
      <t>タイショウ</t>
    </rPh>
    <phoneticPr fontId="3"/>
  </si>
  <si>
    <t>上位区分を上回る</t>
    <rPh sb="0" eb="2">
      <t>ジョウイ</t>
    </rPh>
    <rPh sb="2" eb="4">
      <t>クブン</t>
    </rPh>
    <rPh sb="5" eb="7">
      <t>ウワマワ</t>
    </rPh>
    <phoneticPr fontId="3"/>
  </si>
  <si>
    <t>組合員計があわない</t>
    <rPh sb="0" eb="3">
      <t>クミアイイン</t>
    </rPh>
    <rPh sb="3" eb="4">
      <t>ケイ</t>
    </rPh>
    <phoneticPr fontId="3"/>
  </si>
  <si>
    <t>26065</t>
  </si>
  <si>
    <t>長浜市社会福祉協議会職員労働組合</t>
  </si>
  <si>
    <t>26067</t>
  </si>
  <si>
    <t>甲賀市社会福祉協議会職員労働組合</t>
  </si>
  <si>
    <t>26068</t>
  </si>
  <si>
    <t>共済、団体生命、労金事務、生協等の費用負担で雇用しているものも含みます。</t>
    <phoneticPr fontId="3"/>
  </si>
  <si>
    <t>共済、団体生命、労金事務、生協等の費用負担で雇用しているものも含みます。</t>
    <phoneticPr fontId="3"/>
  </si>
  <si>
    <t>「06自治体の臨時・非常勤労組」は、「01都道府県」　～　「05事務組合・広域連合」における組合。</t>
    <phoneticPr fontId="3"/>
  </si>
  <si>
    <t>38071</t>
  </si>
  <si>
    <t>善通寺市学校給食センター臨時職員労働組合</t>
  </si>
  <si>
    <t>38072</t>
  </si>
  <si>
    <t>38073</t>
  </si>
  <si>
    <t>丸亀市立保育所臨時職員労働組合</t>
  </si>
  <si>
    <t>38074</t>
  </si>
  <si>
    <t>全国一般香川地方労働組合</t>
  </si>
  <si>
    <t>38075</t>
  </si>
  <si>
    <t>阿波市職員労働組合連合会</t>
  </si>
  <si>
    <t>39022</t>
  </si>
  <si>
    <t>39038</t>
  </si>
  <si>
    <t>徳島県建設技術センター労働組合</t>
  </si>
  <si>
    <t>日本モーターボート競走会労働組合徳島支部</t>
  </si>
  <si>
    <t>社団法人徳島市シルバー人材センター職員労働組合</t>
  </si>
  <si>
    <t>社会福祉法人　上板町社会福祉協議会職員労働組合</t>
  </si>
  <si>
    <t>39101</t>
  </si>
  <si>
    <t>小松島競輪労働組合</t>
  </si>
  <si>
    <t>39102</t>
  </si>
  <si>
    <t>自治労徳島県本部公共民間サービスユニオン</t>
  </si>
  <si>
    <t>39103</t>
  </si>
  <si>
    <t>全国一般徳島地方労働組合</t>
  </si>
  <si>
    <t>39104</t>
  </si>
  <si>
    <t>愛媛県公営企業病院労働組合</t>
  </si>
  <si>
    <t>40067</t>
  </si>
  <si>
    <t>新居浜医療生協中央労働組合</t>
  </si>
  <si>
    <t>40068</t>
  </si>
  <si>
    <t>全国一般愛媛地方労働組合</t>
  </si>
  <si>
    <t>40069</t>
  </si>
  <si>
    <t>高知県火災･中小企業共済職員労働組合</t>
  </si>
  <si>
    <t>高知市都市整備公社職員労働組合</t>
  </si>
  <si>
    <t>41076</t>
  </si>
  <si>
    <t>中土佐町社会福祉協議会職員労働組合</t>
  </si>
  <si>
    <t>41077</t>
  </si>
  <si>
    <t>自治労みやま市職員労働組合</t>
  </si>
  <si>
    <t>自治労飯塚市職員労働組合</t>
  </si>
  <si>
    <t>自治労京都市職員労働組合</t>
  </si>
  <si>
    <t>27054</t>
  </si>
  <si>
    <t>自治労城陽市職員組合</t>
  </si>
  <si>
    <t>27055</t>
  </si>
  <si>
    <t>27056</t>
  </si>
  <si>
    <t>福知山市役所職員労働組合</t>
  </si>
  <si>
    <t>27057</t>
  </si>
  <si>
    <t>自治労京丹後市職員組合</t>
  </si>
  <si>
    <t>27058</t>
  </si>
  <si>
    <t>自治労京都市交響楽団音楽家労働組合</t>
  </si>
  <si>
    <t>27060</t>
  </si>
  <si>
    <t>27061</t>
  </si>
  <si>
    <t>福知山市公営企業労働組合</t>
  </si>
  <si>
    <t>27062</t>
  </si>
  <si>
    <t>自治労京都府本部書記労働組合</t>
  </si>
  <si>
    <t>27063</t>
  </si>
  <si>
    <t>福知山市民病院職員労働組合</t>
  </si>
  <si>
    <t>27064</t>
  </si>
  <si>
    <t>27067</t>
  </si>
  <si>
    <t>27068</t>
  </si>
  <si>
    <t>京都公共サービスユニオン</t>
  </si>
  <si>
    <t>27069</t>
  </si>
  <si>
    <t>京都市埋蔵文化財研究所職員労働組合</t>
  </si>
  <si>
    <t>27070</t>
  </si>
  <si>
    <t>京都介護福祉ユニオン</t>
  </si>
  <si>
    <t>27071</t>
  </si>
  <si>
    <t>京都競輪労働組合</t>
  </si>
  <si>
    <t>27075</t>
  </si>
  <si>
    <t>宇治市学童保育指導員労働組合</t>
  </si>
  <si>
    <t>27076</t>
  </si>
  <si>
    <t>京都市住宅供給公社職員労働組合</t>
  </si>
  <si>
    <t>27078</t>
  </si>
  <si>
    <t>関西日仏学館労働組合</t>
  </si>
  <si>
    <t>28001</t>
  </si>
  <si>
    <t>28002</t>
  </si>
  <si>
    <t>奈良市職員組合</t>
  </si>
  <si>
    <t>28003</t>
  </si>
  <si>
    <t>奈良市従業員組合</t>
  </si>
  <si>
    <t>28005</t>
  </si>
  <si>
    <t>自治労長崎市役所職員労働組合連合会</t>
  </si>
  <si>
    <t>時津町職員組合</t>
  </si>
  <si>
    <t>長崎県障害者福祉事業団職員労働組合</t>
  </si>
  <si>
    <t>自治労長崎県国民健康保険団体連合会職員労働組合</t>
  </si>
  <si>
    <t>南島原市学校給食職員労働組合</t>
  </si>
  <si>
    <t>大村競艇場労働組合</t>
  </si>
  <si>
    <t>長崎県住宅供給公社職員組合</t>
  </si>
  <si>
    <t>対馬市社会福祉協議会職員労働組合</t>
  </si>
  <si>
    <t>全国一般長崎地方労働組合</t>
  </si>
  <si>
    <t>44119</t>
  </si>
  <si>
    <t>奈留病院職員労働組合</t>
  </si>
  <si>
    <t>44120</t>
  </si>
  <si>
    <t>大分県職員連合労働組合</t>
  </si>
  <si>
    <t>豊後大野市職員連合労働組合</t>
  </si>
  <si>
    <t>書記労働組合</t>
  </si>
  <si>
    <t>全国一般大分地方労働組合</t>
  </si>
  <si>
    <t>45110</t>
  </si>
  <si>
    <t>市町村職員共済組合職員組合</t>
  </si>
  <si>
    <t>都城医師会職員組合</t>
  </si>
  <si>
    <t>46061</t>
  </si>
  <si>
    <t>熊本県職員連合労働組合</t>
  </si>
  <si>
    <t>和水町職員組合</t>
  </si>
  <si>
    <t>菊池環境保全組合職員労働組合</t>
  </si>
  <si>
    <t>阿蘇広域行政職員組合</t>
  </si>
  <si>
    <t>宇城広域連合職員労働組合</t>
  </si>
  <si>
    <t>上天草市立上天草総合病院労働組合</t>
  </si>
  <si>
    <t>47157</t>
  </si>
  <si>
    <t>47158</t>
  </si>
  <si>
    <t>自治労全国一般熊本労働組合</t>
  </si>
  <si>
    <t>47160</t>
  </si>
  <si>
    <t>鹿児島県関係職員労働組合</t>
  </si>
  <si>
    <t>伊佐市職員労働組合</t>
  </si>
  <si>
    <t>南九州市職員労働組合</t>
  </si>
  <si>
    <t>知名町職員労働組合</t>
  </si>
  <si>
    <t>瀬戸内町職員組合</t>
  </si>
  <si>
    <t>南種子町職員労働組合</t>
  </si>
  <si>
    <t>屋久島町職員労働組合</t>
  </si>
  <si>
    <t>東串良町役場職員組合</t>
  </si>
  <si>
    <t>沖永良部バス職員労働組合</t>
  </si>
  <si>
    <t>大崎町職員組合</t>
  </si>
  <si>
    <t>鹿児島市衛生公社職員労働組合</t>
  </si>
  <si>
    <t>社会福祉法人南恵会徳州園職員労働組合</t>
  </si>
  <si>
    <t>桃源郷労働組合</t>
  </si>
  <si>
    <t>48148</t>
  </si>
  <si>
    <t>出水市職員等労働組合連合会</t>
  </si>
  <si>
    <t>48149</t>
  </si>
  <si>
    <t>長島町職員労働組合</t>
  </si>
  <si>
    <t>48150</t>
  </si>
  <si>
    <t>自治労いちき串木野市嘱託職員等労働組合</t>
  </si>
  <si>
    <t>48152</t>
  </si>
  <si>
    <t>鹿児島共済会職員労働組合</t>
  </si>
  <si>
    <t>48153</t>
  </si>
  <si>
    <t>奄美市社会福祉協議会職員労働組合</t>
  </si>
  <si>
    <t>48154</t>
  </si>
  <si>
    <t>沖永良部バス企業団非正規職員労働組合</t>
  </si>
  <si>
    <t>48156</t>
  </si>
  <si>
    <t>自治労全国一般鹿児島地方労働組合</t>
  </si>
  <si>
    <t>48157</t>
  </si>
  <si>
    <t>阿久根市社会福祉協議会労働組合</t>
  </si>
  <si>
    <t>48158</t>
  </si>
  <si>
    <t>与那原町職員労働組合</t>
  </si>
  <si>
    <t>八重瀬町職員労働組合</t>
  </si>
  <si>
    <t>沖縄こども未来ゾーン労働組合</t>
  </si>
  <si>
    <t>沖縄県住宅供給公社労働組合</t>
  </si>
  <si>
    <t>（１）組合事務所の有無</t>
    <rPh sb="3" eb="5">
      <t>クミアイ</t>
    </rPh>
    <rPh sb="5" eb="8">
      <t>ジムショ</t>
    </rPh>
    <phoneticPr fontId="3"/>
  </si>
  <si>
    <t>21048</t>
  </si>
  <si>
    <t>39098</t>
  </si>
  <si>
    <t>徳島県病院局職員労働組合</t>
  </si>
  <si>
    <t>39100</t>
  </si>
  <si>
    <t>徳島市民病院職員労働組合</t>
  </si>
  <si>
    <t>40001</t>
  </si>
  <si>
    <t>愛媛県職員労働組合</t>
  </si>
  <si>
    <t>40010</t>
  </si>
  <si>
    <t>１．団体区分</t>
    <rPh sb="2" eb="4">
      <t>ダンタイ</t>
    </rPh>
    <rPh sb="4" eb="6">
      <t>クブン</t>
    </rPh>
    <phoneticPr fontId="3"/>
  </si>
  <si>
    <t>交渉</t>
    <rPh sb="0" eb="2">
      <t>コウショウ</t>
    </rPh>
    <phoneticPr fontId="3"/>
  </si>
  <si>
    <t>職場オルグなど</t>
    <rPh sb="0" eb="2">
      <t>ショクバ</t>
    </rPh>
    <phoneticPr fontId="3"/>
  </si>
  <si>
    <t>22052</t>
  </si>
  <si>
    <t>清水町職員組合</t>
  </si>
  <si>
    <t>22053</t>
  </si>
  <si>
    <t>自治労静岡地域公共サービスユニオン</t>
  </si>
  <si>
    <t>22055</t>
  </si>
  <si>
    <t>日本ヘルス工業静岡労働組合</t>
  </si>
  <si>
    <t>22056</t>
  </si>
  <si>
    <t>自治労静岡福祉ユニオン</t>
  </si>
  <si>
    <t>22057</t>
  </si>
  <si>
    <t>静岡競輪労働組合</t>
  </si>
  <si>
    <t>22058</t>
  </si>
  <si>
    <t>伊東競輪労働組合</t>
  </si>
  <si>
    <t>23006</t>
  </si>
  <si>
    <t>岡崎市職員組合</t>
  </si>
  <si>
    <t>23007</t>
  </si>
  <si>
    <t>岡崎市従業員労働組合</t>
  </si>
  <si>
    <t>23009</t>
  </si>
  <si>
    <t>23012</t>
  </si>
  <si>
    <t>津島市職員組合</t>
  </si>
  <si>
    <t>23018</t>
  </si>
  <si>
    <t>小牧市職員組合</t>
  </si>
  <si>
    <t>23021</t>
  </si>
  <si>
    <t>稲沢市職員労働組合</t>
  </si>
  <si>
    <t>23036</t>
  </si>
  <si>
    <t>35003</t>
  </si>
  <si>
    <t>鳥取市役所職員労働組合</t>
  </si>
  <si>
    <t>35005</t>
  </si>
  <si>
    <t>米子市職員労働組合</t>
  </si>
  <si>
    <t>35006</t>
  </si>
  <si>
    <t>倉吉市職員労働組合</t>
  </si>
  <si>
    <t>35007</t>
  </si>
  <si>
    <t>岩美町労働組合連合会</t>
  </si>
  <si>
    <t>35010</t>
  </si>
  <si>
    <t>三朝町職員労働組合</t>
  </si>
  <si>
    <t>35012</t>
  </si>
  <si>
    <t>琴浦町職員労働組合</t>
  </si>
  <si>
    <t>現業職関連の評議会・部会</t>
    <rPh sb="0" eb="3">
      <t>ゲンギョウショク</t>
    </rPh>
    <rPh sb="3" eb="5">
      <t>カンレン</t>
    </rPh>
    <rPh sb="6" eb="9">
      <t>ヒョウギカイ</t>
    </rPh>
    <rPh sb="10" eb="12">
      <t>ブカイ</t>
    </rPh>
    <phoneticPr fontId="3"/>
  </si>
  <si>
    <t>衛生医療職関連の評議会・部会</t>
    <rPh sb="0" eb="2">
      <t>エイセイ</t>
    </rPh>
    <rPh sb="2" eb="5">
      <t>イリョウショク</t>
    </rPh>
    <rPh sb="5" eb="7">
      <t>カンレン</t>
    </rPh>
    <rPh sb="8" eb="11">
      <t>ヒョウギカイ</t>
    </rPh>
    <rPh sb="12" eb="14">
      <t>ブカイ</t>
    </rPh>
    <phoneticPr fontId="3"/>
  </si>
  <si>
    <t>社会福祉職関連の評議会・部会</t>
    <rPh sb="0" eb="2">
      <t>シャカイ</t>
    </rPh>
    <rPh sb="2" eb="4">
      <t>フクシ</t>
    </rPh>
    <rPh sb="4" eb="5">
      <t>ショク</t>
    </rPh>
    <rPh sb="5" eb="7">
      <t>カンレン</t>
    </rPh>
    <rPh sb="8" eb="11">
      <t>ヒョウギカイ</t>
    </rPh>
    <rPh sb="12" eb="14">
      <t>ブカイ</t>
    </rPh>
    <phoneticPr fontId="3"/>
  </si>
  <si>
    <t>（１）現業職種の組合員の人数</t>
    <rPh sb="3" eb="5">
      <t>ゲンギョウ</t>
    </rPh>
    <rPh sb="5" eb="7">
      <t>ショクシュ</t>
    </rPh>
    <rPh sb="8" eb="11">
      <t>クミアイイン</t>
    </rPh>
    <rPh sb="12" eb="14">
      <t>ニンズウ</t>
    </rPh>
    <phoneticPr fontId="3"/>
  </si>
  <si>
    <t>清　掃</t>
    <rPh sb="0" eb="1">
      <t>キヨシ</t>
    </rPh>
    <rPh sb="2" eb="3">
      <t>ハ</t>
    </rPh>
    <phoneticPr fontId="3"/>
  </si>
  <si>
    <t>学校給食</t>
    <rPh sb="0" eb="2">
      <t>ガッコウ</t>
    </rPh>
    <rPh sb="2" eb="4">
      <t>キュウショク</t>
    </rPh>
    <phoneticPr fontId="3"/>
  </si>
  <si>
    <t>学校用務</t>
    <rPh sb="0" eb="2">
      <t>ガッコウ</t>
    </rPh>
    <rPh sb="2" eb="4">
      <t>ヨウム</t>
    </rPh>
    <phoneticPr fontId="3"/>
  </si>
  <si>
    <t>左記以外の一般現業</t>
    <rPh sb="0" eb="2">
      <t>サキ</t>
    </rPh>
    <rPh sb="2" eb="4">
      <t>イガイ</t>
    </rPh>
    <rPh sb="5" eb="7">
      <t>イッパン</t>
    </rPh>
    <rPh sb="7" eb="9">
      <t>ゲンギョウ</t>
    </rPh>
    <phoneticPr fontId="3"/>
  </si>
  <si>
    <t>高森町職員組合</t>
  </si>
  <si>
    <t>18043</t>
  </si>
  <si>
    <t>18046</t>
  </si>
  <si>
    <t>18047</t>
  </si>
  <si>
    <t>飯綱町職員労働組合</t>
  </si>
  <si>
    <t>18050</t>
  </si>
  <si>
    <t>自治労佐久市職員労働組合</t>
  </si>
  <si>
    <t>18052</t>
  </si>
  <si>
    <t>信濃町職員労働組合</t>
  </si>
  <si>
    <t>18054</t>
  </si>
  <si>
    <t>長野県市町村職員共済組合職員組合</t>
  </si>
  <si>
    <t>18057</t>
  </si>
  <si>
    <t>山形村職員労働組合</t>
  </si>
  <si>
    <t>18059</t>
  </si>
  <si>
    <t>長和町職員労働組合</t>
  </si>
  <si>
    <t>18061</t>
  </si>
  <si>
    <t>青木村職員組合</t>
  </si>
  <si>
    <t>18062</t>
  </si>
  <si>
    <t>辰野町職員労働組合</t>
  </si>
  <si>
    <t>18064</t>
  </si>
  <si>
    <t>宮田村職員労働組合</t>
  </si>
  <si>
    <t>18065</t>
  </si>
  <si>
    <t>南箕輪村職員労働組合</t>
  </si>
  <si>
    <t>18067</t>
  </si>
  <si>
    <t>中川村職員労働組合</t>
  </si>
  <si>
    <t>18070</t>
  </si>
  <si>
    <t>東御市職員労働組合</t>
  </si>
  <si>
    <t>18075</t>
  </si>
  <si>
    <t>小海町職員労働組合</t>
  </si>
  <si>
    <t>18076</t>
  </si>
  <si>
    <t>立科町職員労働組合</t>
  </si>
  <si>
    <t>18077</t>
  </si>
  <si>
    <t>18078</t>
  </si>
  <si>
    <t>木曽町職員労働組合</t>
  </si>
  <si>
    <t>18079</t>
  </si>
  <si>
    <t>（２）団体区分05,07,08,09,10,11,12,13</t>
    <rPh sb="3" eb="5">
      <t>ダンタイ</t>
    </rPh>
    <rPh sb="5" eb="7">
      <t>クブン</t>
    </rPh>
    <phoneticPr fontId="3"/>
  </si>
  <si>
    <t>全国一般</t>
    <rPh sb="0" eb="2">
      <t>ゼンコク</t>
    </rPh>
    <rPh sb="2" eb="4">
      <t>イッパン</t>
    </rPh>
    <phoneticPr fontId="3"/>
  </si>
  <si>
    <t>（３）団体区分06</t>
    <rPh sb="3" eb="5">
      <t>ダンタイ</t>
    </rPh>
    <rPh sb="5" eb="7">
      <t>クブン</t>
    </rPh>
    <phoneticPr fontId="3"/>
  </si>
  <si>
    <t>３．単組における職員の組織状況（１）団体区分01,02,03,04</t>
    <rPh sb="2" eb="4">
      <t>タンソ</t>
    </rPh>
    <rPh sb="8" eb="10">
      <t>ショクイン</t>
    </rPh>
    <rPh sb="11" eb="13">
      <t>ソシキ</t>
    </rPh>
    <rPh sb="13" eb="15">
      <t>ジョウキョウ</t>
    </rPh>
    <rPh sb="18" eb="20">
      <t>ダンタイ</t>
    </rPh>
    <rPh sb="20" eb="22">
      <t>クブン</t>
    </rPh>
    <phoneticPr fontId="3"/>
  </si>
  <si>
    <t>５．組合員の種類</t>
    <rPh sb="2" eb="5">
      <t>クミアイイン</t>
    </rPh>
    <rPh sb="6" eb="8">
      <t>シュルイ</t>
    </rPh>
    <phoneticPr fontId="3"/>
  </si>
  <si>
    <t>組合員数計があわない</t>
    <rPh sb="0" eb="3">
      <t>クミアイイン</t>
    </rPh>
    <rPh sb="3" eb="4">
      <t>カズ</t>
    </rPh>
    <rPh sb="4" eb="5">
      <t>ケイ</t>
    </rPh>
    <phoneticPr fontId="3"/>
  </si>
  <si>
    <t>下限を下回る</t>
    <rPh sb="0" eb="2">
      <t>カゲン</t>
    </rPh>
    <rPh sb="3" eb="5">
      <t>シタマワ</t>
    </rPh>
    <phoneticPr fontId="3"/>
  </si>
  <si>
    <t>上限を上回る</t>
    <rPh sb="0" eb="2">
      <t>ジョウゲン</t>
    </rPh>
    <rPh sb="3" eb="5">
      <t>ウワマワ</t>
    </rPh>
    <phoneticPr fontId="3"/>
  </si>
  <si>
    <t>ほのぼの苑職員労働組合</t>
  </si>
  <si>
    <t>21049</t>
  </si>
  <si>
    <t>越前市社会福祉協議会職員労働組合</t>
  </si>
  <si>
    <t>21051</t>
  </si>
  <si>
    <t>福井市社会福祉協議会職員労働組合</t>
  </si>
  <si>
    <t>21052</t>
  </si>
  <si>
    <t>21054</t>
  </si>
  <si>
    <t>越前市公民館職員組合</t>
  </si>
  <si>
    <t>21055</t>
  </si>
  <si>
    <t>大野市シルバー人材センター職員労働組合</t>
  </si>
  <si>
    <t>21056</t>
  </si>
  <si>
    <t>永平寺町職員組合</t>
  </si>
  <si>
    <t>21057</t>
  </si>
  <si>
    <t>21059</t>
  </si>
  <si>
    <t>福井県公共サービスユニオン</t>
  </si>
  <si>
    <t>21060</t>
  </si>
  <si>
    <t>鯖江市公民館職員労働組合</t>
  </si>
  <si>
    <t>21061</t>
  </si>
  <si>
    <t>21063</t>
  </si>
  <si>
    <t>福井競輪労働組合</t>
  </si>
  <si>
    <t>22001</t>
  </si>
  <si>
    <t>22003</t>
  </si>
  <si>
    <t>1頁</t>
    <rPh sb="1" eb="2">
      <t>ページ</t>
    </rPh>
    <phoneticPr fontId="3"/>
  </si>
  <si>
    <t>2頁</t>
    <rPh sb="1" eb="2">
      <t>ページ</t>
    </rPh>
    <phoneticPr fontId="3"/>
  </si>
  <si>
    <t>3頁</t>
    <rPh sb="1" eb="2">
      <t>ページ</t>
    </rPh>
    <phoneticPr fontId="3"/>
  </si>
  <si>
    <t>4頁</t>
    <rPh sb="1" eb="2">
      <t>ページ</t>
    </rPh>
    <phoneticPr fontId="3"/>
  </si>
  <si>
    <t>5頁</t>
    <rPh sb="1" eb="2">
      <t>ページ</t>
    </rPh>
    <phoneticPr fontId="3"/>
  </si>
  <si>
    <t>6頁</t>
    <rPh sb="1" eb="2">
      <t>ページ</t>
    </rPh>
    <phoneticPr fontId="3"/>
  </si>
  <si>
    <t>7頁</t>
    <rPh sb="1" eb="2">
      <t>ページ</t>
    </rPh>
    <phoneticPr fontId="3"/>
  </si>
  <si>
    <t>8頁</t>
    <rPh sb="1" eb="2">
      <t>ページ</t>
    </rPh>
    <phoneticPr fontId="3"/>
  </si>
  <si>
    <t>（ページごと、該当件数）</t>
    <rPh sb="7" eb="9">
      <t>ガイトウ</t>
    </rPh>
    <rPh sb="9" eb="11">
      <t>ケンスウ</t>
    </rPh>
    <phoneticPr fontId="3"/>
  </si>
  <si>
    <t>自治労新ひだか町職員組合</t>
  </si>
  <si>
    <t>01081</t>
  </si>
  <si>
    <t>平取町職員労働組合</t>
  </si>
  <si>
    <t>01085</t>
  </si>
  <si>
    <t>01086</t>
  </si>
  <si>
    <t>厚岸町職員組合</t>
  </si>
  <si>
    <t>01088</t>
  </si>
  <si>
    <t>01089</t>
  </si>
  <si>
    <t>幕別町職員組合</t>
  </si>
  <si>
    <t>01090</t>
  </si>
  <si>
    <t>士幌町職員組合</t>
  </si>
  <si>
    <t>01091</t>
  </si>
  <si>
    <t>新得町職員組合</t>
  </si>
  <si>
    <t>01092</t>
  </si>
  <si>
    <t>陸別町職員組合</t>
  </si>
  <si>
    <t>01093</t>
  </si>
  <si>
    <t>01094</t>
  </si>
  <si>
    <t>小清水町職員組合</t>
  </si>
  <si>
    <t>01095</t>
  </si>
  <si>
    <t>01097</t>
  </si>
  <si>
    <t>01100</t>
  </si>
  <si>
    <t>01104</t>
  </si>
  <si>
    <t>滝上町職員組合</t>
  </si>
  <si>
    <t>01105</t>
  </si>
  <si>
    <t>01106</t>
  </si>
  <si>
    <t>置戸町職員組合</t>
  </si>
  <si>
    <t>01107</t>
  </si>
  <si>
    <t>津別町職員組合</t>
  </si>
  <si>
    <t>01109</t>
  </si>
  <si>
    <t>01110</t>
  </si>
  <si>
    <t>01113</t>
  </si>
  <si>
    <t>鷹栖町職員組合</t>
  </si>
  <si>
    <t>01115</t>
  </si>
  <si>
    <t>東神楽町職員組合</t>
  </si>
  <si>
    <t>01116</t>
  </si>
  <si>
    <t>初山別村職員組合</t>
  </si>
  <si>
    <t>01117</t>
  </si>
  <si>
    <t>公立阿伎留医療センター職員組合</t>
  </si>
  <si>
    <t>14154</t>
  </si>
  <si>
    <t>円</t>
    <rPh sb="0" eb="1">
      <t>エン</t>
    </rPh>
    <phoneticPr fontId="3"/>
  </si>
  <si>
    <t>（１）大会</t>
    <rPh sb="3" eb="5">
      <t>タイカイ</t>
    </rPh>
    <phoneticPr fontId="3"/>
  </si>
  <si>
    <t>（２）執行委員会</t>
    <rPh sb="3" eb="5">
      <t>シッコウ</t>
    </rPh>
    <rPh sb="5" eb="8">
      <t>イインカイ</t>
    </rPh>
    <phoneticPr fontId="3"/>
  </si>
  <si>
    <t>（２）単組のホームページの有無</t>
    <rPh sb="3" eb="5">
      <t>タンソ</t>
    </rPh>
    <rPh sb="13" eb="15">
      <t>ウム</t>
    </rPh>
    <phoneticPr fontId="3"/>
  </si>
  <si>
    <t>38053</t>
  </si>
  <si>
    <t>高松市スポーツ振興事業団職員組合</t>
  </si>
  <si>
    <t>38054</t>
  </si>
  <si>
    <t>清水園職員労働組合</t>
  </si>
  <si>
    <t>38056</t>
  </si>
  <si>
    <t>多度津町関連職員労働組合</t>
  </si>
  <si>
    <t>38057</t>
  </si>
  <si>
    <t>香川県薬剤師会職員労働組合</t>
  </si>
  <si>
    <t>38059</t>
  </si>
  <si>
    <t>香川県庁消費生活協同組合職員労働組合</t>
  </si>
  <si>
    <t>38060</t>
  </si>
  <si>
    <t>高松市福祉事業団労働組合</t>
  </si>
  <si>
    <t>38062</t>
  </si>
  <si>
    <t>丸亀市給食センター臨時職員労働組合</t>
  </si>
  <si>
    <t>08双葉地方広域市町村圏組合職員労働組合</t>
  </si>
  <si>
    <t>120</t>
  </si>
  <si>
    <t>124</t>
  </si>
  <si>
    <t>08福島県国民健康保険団体連合会職員労働組合</t>
  </si>
  <si>
    <t>08いわき市社会福祉施設事業団職員労働組合</t>
  </si>
  <si>
    <t>08自治労会津美里町職員労働組合</t>
  </si>
  <si>
    <t>08自治労郡山市職員労働組合</t>
  </si>
  <si>
    <t>08福島県社会福祉事業団職員労働組合</t>
  </si>
  <si>
    <t>08福島県土地改良事業団体連合会職員労働組合</t>
  </si>
  <si>
    <t>08自治労いわき市立病院嘱託職員労働組合</t>
  </si>
  <si>
    <t>08自治労喜多方市社会福祉協議会職員労働組合</t>
  </si>
  <si>
    <t>08福島県社会福祉協議会職員組合</t>
  </si>
  <si>
    <t>08相馬地方広域水道企業団職員組合</t>
  </si>
  <si>
    <t>137</t>
  </si>
  <si>
    <t>08双葉地方水道企業団職員労働組合</t>
  </si>
  <si>
    <t>141</t>
  </si>
  <si>
    <t>08自治労福島県公共サービスユニオン</t>
  </si>
  <si>
    <t>08自治労福島市スポーツ振興公社職員労働組合</t>
  </si>
  <si>
    <t>08自治労国見町社会福祉協議会職員労働組合</t>
  </si>
  <si>
    <t>08財団法人いわき市教育文化事業団職員労働組合</t>
  </si>
  <si>
    <t>08自治労会津宮川土地改良区職員労働組合</t>
  </si>
  <si>
    <t>08全国一般福島地方労働組合</t>
  </si>
  <si>
    <t>151</t>
  </si>
  <si>
    <t>自治労福島地方広域行政事務組合職員労働組合</t>
  </si>
  <si>
    <t>08自治労福島地方広域行政事務組合職員労働組合</t>
  </si>
  <si>
    <t>08151</t>
  </si>
  <si>
    <t>自治労川俣町社会福祉協議会職員労働組合</t>
  </si>
  <si>
    <t>08自治労川俣町社会福祉協議会職員労働組合</t>
  </si>
  <si>
    <t>08152</t>
  </si>
  <si>
    <t>新潟</t>
  </si>
  <si>
    <t>09新潟県職員労働組合</t>
  </si>
  <si>
    <t>09新潟市職員労働組合</t>
  </si>
  <si>
    <t>09自治労長岡市職員労働組合</t>
  </si>
  <si>
    <t>09三条市職員労働組合連合会</t>
  </si>
  <si>
    <t>09柏崎市職員労働組合</t>
  </si>
  <si>
    <t>09新発田市職員労働組合</t>
  </si>
  <si>
    <t>09小千谷市職員労働組合</t>
  </si>
  <si>
    <t>09加茂市役所職員労働組合</t>
  </si>
  <si>
    <t>09糸魚川市職員労働組合</t>
  </si>
  <si>
    <t>09十日町市職員労働組合連合会</t>
  </si>
  <si>
    <t>09妙高市役所職員労働組合</t>
  </si>
  <si>
    <t>09佐渡市職員労働組合</t>
  </si>
  <si>
    <t>09燕市職員労働組合</t>
  </si>
  <si>
    <t>09上越市職員労働組合</t>
  </si>
  <si>
    <t>09見附市役所職員組合</t>
  </si>
  <si>
    <t>09阿賀町職員労働組合</t>
  </si>
  <si>
    <t>09魚沼市職員労働組合</t>
  </si>
  <si>
    <t>09阿賀野市職員労働組合</t>
  </si>
  <si>
    <t>09弥彦村役場職員組合</t>
  </si>
  <si>
    <t>09五泉市職員労働組合</t>
  </si>
  <si>
    <t>09村上市職員組合</t>
  </si>
  <si>
    <t>南魚沼市職員労働組合連合会</t>
  </si>
  <si>
    <t>09南魚沼市職員労働組合連合会</t>
  </si>
  <si>
    <t>09自治労新潟県市町村職員共済組合職員労働組合</t>
  </si>
  <si>
    <t>09胎内市職員労働組合連合会</t>
  </si>
  <si>
    <t>09川口町職員組合</t>
  </si>
  <si>
    <t>09田上町職員組合</t>
  </si>
  <si>
    <t>09湯沢町職員労働組合</t>
  </si>
  <si>
    <t>103</t>
  </si>
  <si>
    <t>09新潟県国民健康保険団体連合会職員労働組合</t>
  </si>
  <si>
    <t>09有明職員労働組合</t>
  </si>
  <si>
    <t>09中東福祉会職員労働組合</t>
  </si>
  <si>
    <t>09自治労新潟県本部直属支部</t>
  </si>
  <si>
    <t>108</t>
  </si>
  <si>
    <t>09聖籠町職員組合</t>
  </si>
  <si>
    <t>09五泉地域衛生施設組合職員組合</t>
  </si>
  <si>
    <t>09新潟県土地改良事業団体連合会労働組合</t>
  </si>
  <si>
    <t>09魚沼地域特別養護老人ホーム八色園職員組合</t>
  </si>
  <si>
    <t>121</t>
  </si>
  <si>
    <t>09新潟太陽福祉会労働組合</t>
  </si>
  <si>
    <t>09自治労にいつ保育職員労働組合</t>
  </si>
  <si>
    <t>　調査票は、回答に応じて、セルの色が変化しますが、それぞれの色はそれぞれ次のことを示します。</t>
    <rPh sb="1" eb="4">
      <t>チョウサヒョウ</t>
    </rPh>
    <rPh sb="6" eb="8">
      <t>カイトウ</t>
    </rPh>
    <rPh sb="9" eb="10">
      <t>オウ</t>
    </rPh>
    <rPh sb="16" eb="17">
      <t>イロ</t>
    </rPh>
    <rPh sb="18" eb="20">
      <t>ヘンカ</t>
    </rPh>
    <rPh sb="30" eb="31">
      <t>イロ</t>
    </rPh>
    <rPh sb="36" eb="37">
      <t>ツギ</t>
    </rPh>
    <rPh sb="41" eb="42">
      <t>シメ</t>
    </rPh>
    <phoneticPr fontId="3"/>
  </si>
  <si>
    <t>備考欄</t>
    <rPh sb="0" eb="3">
      <t>ビコウラン</t>
    </rPh>
    <phoneticPr fontId="3"/>
  </si>
  <si>
    <t>設問例）</t>
    <rPh sb="0" eb="2">
      <t>セツモン</t>
    </rPh>
    <rPh sb="2" eb="3">
      <t>レイ</t>
    </rPh>
    <phoneticPr fontId="3"/>
  </si>
  <si>
    <r>
      <t>　また、以下のような選択肢を選ぶ設問では、</t>
    </r>
    <r>
      <rPr>
        <b/>
        <sz val="11"/>
        <rFont val="ＭＳ Ｐ明朝"/>
        <family val="1"/>
        <charset val="128"/>
      </rPr>
      <t>○</t>
    </r>
    <r>
      <rPr>
        <sz val="11"/>
        <rFont val="ＭＳ Ｐ明朝"/>
        <family val="1"/>
        <charset val="128"/>
      </rPr>
      <t>をクリックすると、</t>
    </r>
    <r>
      <rPr>
        <u/>
        <sz val="11"/>
        <rFont val="ＭＳ Ｐ明朝"/>
        <family val="1"/>
        <charset val="128"/>
      </rPr>
      <t>右側の□内に数字が表示</t>
    </r>
    <r>
      <rPr>
        <sz val="11"/>
        <rFont val="ＭＳ Ｐ明朝"/>
        <family val="1"/>
        <charset val="128"/>
      </rPr>
      <t>されます。
　選択を解除する場合には、表示された数字を削除してください。</t>
    </r>
    <rPh sb="4" eb="6">
      <t>イカ</t>
    </rPh>
    <rPh sb="31" eb="33">
      <t>ミギガワ</t>
    </rPh>
    <rPh sb="37" eb="39">
      <t>スウジ</t>
    </rPh>
    <rPh sb="49" eb="51">
      <t>センタク</t>
    </rPh>
    <rPh sb="52" eb="54">
      <t>カイジョ</t>
    </rPh>
    <rPh sb="56" eb="58">
      <t>バアイ</t>
    </rPh>
    <rPh sb="61" eb="63">
      <t>ヒョウジ</t>
    </rPh>
    <rPh sb="66" eb="68">
      <t>スウジ</t>
    </rPh>
    <rPh sb="69" eb="71">
      <t>サクジョ</t>
    </rPh>
    <phoneticPr fontId="3"/>
  </si>
  <si>
    <t>団体区分において、職業安定関係職員（旧国費職員）が独立組合となっている場合は「01都道府県」にしてください。
独立行政法人の病院等の単組の団体区分は「07公社事業団」としてください。</t>
    <phoneticPr fontId="3"/>
  </si>
  <si>
    <t>２（１）の競合（分裂）組合の有無の２の「ある」に回答した単組の場合、二重加盟の組合員、競合（分裂）組合の組合員は組合員対象数に必ず入れてください。</t>
    <phoneticPr fontId="3"/>
  </si>
  <si>
    <t>県市町村等から出向している職員の組合員は含まないでください。</t>
    <phoneticPr fontId="3"/>
  </si>
  <si>
    <t>④高齢再任用・再雇用制度による採用職員について</t>
    <rPh sb="1" eb="3">
      <t>コウレイ</t>
    </rPh>
    <rPh sb="3" eb="6">
      <t>サイニンヨウ</t>
    </rPh>
    <rPh sb="7" eb="10">
      <t>サイコヨウ</t>
    </rPh>
    <rPh sb="10" eb="12">
      <t>セイド</t>
    </rPh>
    <rPh sb="15" eb="17">
      <t>サイヨウ</t>
    </rPh>
    <rPh sb="17" eb="19">
      <t>ショクイン</t>
    </rPh>
    <phoneticPr fontId="3"/>
  </si>
  <si>
    <t>１）　組合員対象数には次の正規職員は除いてください。</t>
    <phoneticPr fontId="3"/>
  </si>
  <si>
    <t>③高齢再任用・再雇用制度による採用職員について</t>
    <rPh sb="1" eb="3">
      <t>コウレイ</t>
    </rPh>
    <rPh sb="3" eb="6">
      <t>サイニンヨウ</t>
    </rPh>
    <rPh sb="7" eb="10">
      <t>サイコヨウ</t>
    </rPh>
    <rPh sb="10" eb="12">
      <t>セイド</t>
    </rPh>
    <rPh sb="15" eb="17">
      <t>サイヨウ</t>
    </rPh>
    <rPh sb="17" eb="19">
      <t>ショクイン</t>
    </rPh>
    <phoneticPr fontId="3"/>
  </si>
  <si>
    <t>16秦野市職員労働組合</t>
  </si>
  <si>
    <t>16海老名市職員労働組合</t>
  </si>
  <si>
    <t>16愛川町職員組合</t>
  </si>
  <si>
    <t>16茅ヶ崎市職員労働組合</t>
  </si>
  <si>
    <t>16藤沢市職員労働組合</t>
  </si>
  <si>
    <t>16綾瀬市職員労働組合</t>
  </si>
  <si>
    <t>16高座職員労働組合</t>
  </si>
  <si>
    <t>16平塚市役所職員労働組合</t>
  </si>
  <si>
    <t>16寒川町職員労働組合</t>
  </si>
  <si>
    <t>16葉山町職員労働組合</t>
  </si>
  <si>
    <t>16横浜市立大学病院従業員労働組合</t>
  </si>
  <si>
    <t>16神奈川県総合リハビリテーションセンター労働組合</t>
  </si>
  <si>
    <t>16神奈川県自治体労組書記局労働組合</t>
  </si>
  <si>
    <t>16開成町職員組合</t>
  </si>
  <si>
    <t>16山北町職員組合</t>
  </si>
  <si>
    <t>16大井町職員組合</t>
  </si>
  <si>
    <t>16南足柄市職員組合</t>
  </si>
  <si>
    <t>16湯河原町職員労働組合</t>
  </si>
  <si>
    <t>16神奈川県市町村職員共済組合職員労働組合</t>
  </si>
  <si>
    <t>16伊勢原市職員組合</t>
  </si>
  <si>
    <t>16神奈川県国民健康保険団体連合会職員労働組合</t>
  </si>
  <si>
    <t>16自治労神奈川県職員労働組合</t>
  </si>
  <si>
    <t>16横浜市芸術文化振興財団労働組合</t>
  </si>
  <si>
    <t>16川崎市市民ミュージアム労働組合</t>
  </si>
  <si>
    <t>16自治労座間市職員組合</t>
  </si>
  <si>
    <t>16秦野市伊勢原市環境衛生組合職員労働組合</t>
  </si>
  <si>
    <t>16藤沢市民会館サービスセンター労働組合</t>
  </si>
  <si>
    <t>16横須賀市健康福祉協会労働組合</t>
  </si>
  <si>
    <t>16鎌倉市社会福祉協議会職員労働組合</t>
  </si>
  <si>
    <t>16藤沢市まちづくり協会職員労働組合</t>
  </si>
  <si>
    <t>16神奈川県学校事務労働組合</t>
  </si>
  <si>
    <t>16かながわ公共サービスユニオン</t>
  </si>
  <si>
    <t>16神奈川県厚生農業協同組合連合会伊勢原協同病院従業員組合</t>
  </si>
  <si>
    <t>藤沢市みらい創造財団職員労働組合</t>
  </si>
  <si>
    <t>16藤沢市みらい創造財団職員労働組合</t>
  </si>
  <si>
    <t>16神奈川競輪競馬労働組合</t>
  </si>
  <si>
    <t>16湘南競輪従業員労働組合</t>
  </si>
  <si>
    <t>16自治労川崎市立病院労働組合</t>
  </si>
  <si>
    <t>16かながわ医療サービスユニオン</t>
  </si>
  <si>
    <t>16全国一般鉄道運輸機構労働組合</t>
  </si>
  <si>
    <t>厚木市環境みどり公社労働組合</t>
  </si>
  <si>
    <t>16厚木市環境みどり公社労働組合</t>
  </si>
  <si>
    <t>16074</t>
  </si>
  <si>
    <t>自治労藤沢市興業公社労働組合</t>
  </si>
  <si>
    <t>16自治労藤沢市興業公社労働組合</t>
  </si>
  <si>
    <t>16075</t>
  </si>
  <si>
    <t>自治労川崎市下水道労働組合</t>
  </si>
  <si>
    <t>16自治労川崎市下水道労働組合</t>
  </si>
  <si>
    <t>16076</t>
  </si>
  <si>
    <t>山梨</t>
  </si>
  <si>
    <t>17山梨県職員労働組合</t>
  </si>
  <si>
    <t>17甲府市職員組合</t>
  </si>
  <si>
    <t>17富士吉田市職員組合</t>
  </si>
  <si>
    <t>17韮崎市職員組合</t>
  </si>
  <si>
    <t>17大月市職員組合</t>
  </si>
  <si>
    <t>17山梨市職員組合</t>
  </si>
  <si>
    <t>17都留市職員組合</t>
  </si>
  <si>
    <t>17甲州市職員組合</t>
  </si>
  <si>
    <t>17笛吹市職員組合</t>
  </si>
  <si>
    <t>17上野原市職員組合</t>
  </si>
  <si>
    <t>17市川三郷町職員組合</t>
  </si>
  <si>
    <t>17南部町職員組合</t>
  </si>
  <si>
    <t>17身延町職員組合</t>
  </si>
  <si>
    <t>17中央市職員組合</t>
  </si>
  <si>
    <t>富士川町職員組合</t>
  </si>
  <si>
    <t>17富士川町職員組合</t>
  </si>
  <si>
    <t>17忍野村職員組合</t>
  </si>
  <si>
    <t>17南アルプス市職員組合</t>
  </si>
  <si>
    <t>17甲斐市職員組合</t>
  </si>
  <si>
    <t>17昭和町職員組合</t>
  </si>
  <si>
    <t>17早川町職員組合</t>
  </si>
  <si>
    <t>17道志村職員組合</t>
  </si>
  <si>
    <t>17丹波山村職員組合</t>
  </si>
  <si>
    <t>17大鶴楽生園職員組合</t>
  </si>
  <si>
    <t>17山梨県市町村職員共済組合職員組合</t>
  </si>
  <si>
    <t>17峡南広域行政組合計算センター職員組合</t>
  </si>
  <si>
    <t>17峡南衛生労働組合</t>
  </si>
  <si>
    <t>17富士吉田市外二ヶ村恩賜県有財産保護組合職員組合</t>
  </si>
  <si>
    <t>17自治労山梨県本部職員組合</t>
  </si>
  <si>
    <t>17山梨県農業共済組合連合会職員労働組合</t>
  </si>
  <si>
    <t>山梨県本部公共民間ユニオン</t>
  </si>
  <si>
    <t>17山梨県本部公共民間ユニオン</t>
  </si>
  <si>
    <t>17山梨市社会福祉協議会牧丘支所ユニオン</t>
  </si>
  <si>
    <t>17甲府市社会福祉事業団職員労働組合</t>
  </si>
  <si>
    <t>17富士河口湖町自治労共済ユニオン</t>
  </si>
  <si>
    <t>17山梨県住宅供給公社労働組合</t>
  </si>
  <si>
    <t>17甲州市勝沼ぶどうの丘労働組合</t>
  </si>
  <si>
    <t>17北杜市職員組合</t>
  </si>
  <si>
    <t>17山梨県林業公社労働組合</t>
  </si>
  <si>
    <t>17甲州市臨時職員労働組合すもも</t>
  </si>
  <si>
    <t>17自治労全国一般山梨中小労働組合</t>
  </si>
  <si>
    <t>山梨県社会福祉事業団職員労働組合</t>
  </si>
  <si>
    <t>17山梨県社会福祉事業団職員労働組合</t>
  </si>
  <si>
    <t>17086</t>
  </si>
  <si>
    <t>長野</t>
  </si>
  <si>
    <t>18長野県職員労働組合</t>
  </si>
  <si>
    <t>18長野市職員労働組合</t>
  </si>
  <si>
    <t>18松本市職員労働組合</t>
  </si>
  <si>
    <t>18岡谷市職員労働組合</t>
  </si>
  <si>
    <t>18飯田市職員労働組合</t>
  </si>
  <si>
    <t>18諏訪市職員労働組合</t>
  </si>
  <si>
    <t>18駒ヶ根市職員労働組合</t>
  </si>
  <si>
    <t>18伊那市職員労働組合</t>
  </si>
  <si>
    <t>18大町市職員労働組合</t>
  </si>
  <si>
    <t>18須坂市職員労働組合</t>
  </si>
  <si>
    <t>18中野市職員労働組合</t>
  </si>
  <si>
    <t>18飯山市職員労働組合</t>
  </si>
  <si>
    <t>18小諸市職員労働組合</t>
  </si>
  <si>
    <t>18茅野市職員労働組合</t>
  </si>
  <si>
    <t>18池田町職員労働組合</t>
  </si>
  <si>
    <t>18安曇野市職員労働組合</t>
  </si>
  <si>
    <t>18下諏訪町職員組合</t>
  </si>
  <si>
    <t>18千曲市職員労働組合</t>
  </si>
  <si>
    <t>18塩尻市職員労働組合</t>
  </si>
  <si>
    <t>18富士見町職員労働組合</t>
  </si>
  <si>
    <t>18豊丘村職員労働組合</t>
  </si>
  <si>
    <t>18阿南町職員組合</t>
  </si>
  <si>
    <t>18天龍村職員労働組合</t>
  </si>
  <si>
    <t>18松川町職員組合</t>
  </si>
  <si>
    <t>18喬木村職員組合</t>
  </si>
  <si>
    <t>18泰阜村役場職員組合</t>
  </si>
  <si>
    <t>18大鹿村職員組合</t>
  </si>
  <si>
    <t>18高森町職員組合</t>
  </si>
  <si>
    <t>18下條村役場職員組合</t>
  </si>
  <si>
    <t>18長野県国民健康保険団体連合会職員労働組合</t>
  </si>
  <si>
    <t>18飯綱町職員労働組合</t>
  </si>
  <si>
    <t>18自治労佐久市職員労働組合</t>
  </si>
  <si>
    <t>18信濃町職員労働組合</t>
  </si>
  <si>
    <t>18長野県市町村職員共済組合職員組合</t>
  </si>
  <si>
    <t>18山形村職員労働組合</t>
  </si>
  <si>
    <t>18長和町職員労働組合</t>
  </si>
  <si>
    <t>18青木村職員組合</t>
  </si>
  <si>
    <t>18辰野町職員労働組合</t>
  </si>
  <si>
    <t>18宮田村職員労働組合</t>
  </si>
  <si>
    <t>18南箕輪村職員労働組合</t>
  </si>
  <si>
    <t>18中川村職員労働組合</t>
  </si>
  <si>
    <t>18東御市職員労働組合</t>
  </si>
  <si>
    <t>18小海町職員労働組合</t>
  </si>
  <si>
    <t>18立科町職員労働組合</t>
  </si>
  <si>
    <t>18山ﾉ内町職員労働組合</t>
  </si>
  <si>
    <t>18木曽町職員労働組合</t>
  </si>
  <si>
    <t>18栄村職員労働組合</t>
  </si>
  <si>
    <t>18箕輪町職員労働組合</t>
  </si>
  <si>
    <t>18南木曽町職員労働組合</t>
  </si>
  <si>
    <t>18川上村職員労働組合</t>
  </si>
  <si>
    <t>18小川村役場職員組合</t>
  </si>
  <si>
    <t>18松川村職員労働組合</t>
  </si>
  <si>
    <t>18野沢温泉村職員労働組合</t>
  </si>
  <si>
    <t>18木島平村職員労働組合</t>
  </si>
  <si>
    <t>18木祖村職員労働組合</t>
  </si>
  <si>
    <t>18白馬村職員労働組合</t>
  </si>
  <si>
    <t>18上松町職員労働組合</t>
  </si>
  <si>
    <t>18長野県企業局労働組合</t>
  </si>
  <si>
    <t>18小谷村職員労働組合</t>
  </si>
  <si>
    <t>18筑北村職員労働組合</t>
  </si>
  <si>
    <t>18南牧村職員労働組合</t>
  </si>
  <si>
    <t>18生坂村職員労働組合</t>
  </si>
  <si>
    <t>18朝日村職員組合</t>
  </si>
  <si>
    <t>18麻績村職員組合</t>
  </si>
  <si>
    <t>18王滝村職員組合</t>
  </si>
  <si>
    <t>18飯島町職員労働組合</t>
  </si>
  <si>
    <t>18大桑村職員組合</t>
  </si>
  <si>
    <t>18佐久穂町立千曲病院労働組合</t>
  </si>
  <si>
    <t>18長野県社会福祉事業団西駒郷職員労働組合</t>
  </si>
  <si>
    <t>18原村職員労働組合</t>
  </si>
  <si>
    <t>18長野県本部書記労働組合</t>
  </si>
  <si>
    <t>18飯田サービスセンター労働組合</t>
  </si>
  <si>
    <t>18長野広域職員労働組合</t>
  </si>
  <si>
    <t>松塩地区広域施設組合職員労働組合</t>
  </si>
  <si>
    <t>18松塩地区広域施設組合職員労働組合</t>
  </si>
  <si>
    <t>18北信広域連合職員労働組合</t>
  </si>
  <si>
    <t>18中信社会福祉協会職員労働組合</t>
  </si>
  <si>
    <t>18木曽広域連合職員労働組合</t>
  </si>
  <si>
    <t>18長野県浄化槽協会労働組合</t>
  </si>
  <si>
    <t>18長野市社会福祉協議会職員労働組合</t>
  </si>
  <si>
    <t>18松本市社会福祉協議会職員労働組合</t>
  </si>
  <si>
    <t>18昭和伊南総合病院職員労働組合</t>
  </si>
  <si>
    <t>18須坂市社会福祉協議会職員労働組合</t>
  </si>
  <si>
    <t>18長野市社会事業協会職員組合</t>
  </si>
  <si>
    <t>18飯田市社会福祉協議会職員労働組合</t>
  </si>
  <si>
    <t>18南信農業共済組合職員労働組合</t>
  </si>
  <si>
    <t>18長野県住宅供給公社労働組合</t>
  </si>
  <si>
    <t>18飯田清掃労働組合</t>
  </si>
  <si>
    <t>18長野若槻園労働組合</t>
  </si>
  <si>
    <t>18川西保健衛生施設組合職員労働組合</t>
  </si>
  <si>
    <t>①許可・契約書の有無</t>
    <rPh sb="1" eb="3">
      <t>キョカ</t>
    </rPh>
    <rPh sb="4" eb="7">
      <t>ケイヤクショ</t>
    </rPh>
    <rPh sb="8" eb="10">
      <t>ウム</t>
    </rPh>
    <phoneticPr fontId="3"/>
  </si>
  <si>
    <t>②許可・契約期間</t>
    <rPh sb="1" eb="3">
      <t>キョカ</t>
    </rPh>
    <rPh sb="4" eb="6">
      <t>ケイヤク</t>
    </rPh>
    <rPh sb="6" eb="8">
      <t>キカン</t>
    </rPh>
    <phoneticPr fontId="3"/>
  </si>
  <si>
    <t>備考</t>
    <rPh sb="0" eb="2">
      <t>ビコウ</t>
    </rPh>
    <phoneticPr fontId="3"/>
  </si>
  <si>
    <t>備考有無</t>
    <rPh sb="0" eb="2">
      <t>ビコウ</t>
    </rPh>
    <rPh sb="2" eb="4">
      <t>ウム</t>
    </rPh>
    <phoneticPr fontId="3"/>
  </si>
  <si>
    <t>26自治労大津市社会福祉事業団職員労働組合</t>
  </si>
  <si>
    <t>26野洲市社会福祉協議会職員労働組合</t>
  </si>
  <si>
    <t>26甲賀創健文化振興事業団職員労働組合</t>
  </si>
  <si>
    <t>26自治労滋賀セラムユニオン</t>
  </si>
  <si>
    <t>26近江和順会労働組合</t>
  </si>
  <si>
    <t>26守山市嘱託職員労働組合</t>
  </si>
  <si>
    <t>26大津市水道ガス検針員労働組合</t>
  </si>
  <si>
    <t>26永源寺町森林組合労働組合</t>
  </si>
  <si>
    <t>26甲賀市臨時・嘱託職員労働組合</t>
  </si>
  <si>
    <t>26全国一般滋賀地方労働組合</t>
  </si>
  <si>
    <t>26リバプール職員労働組合</t>
  </si>
  <si>
    <t>東近江ケーブルネットワーク労働組合</t>
  </si>
  <si>
    <t>26東近江ケーブルネットワーク労働組合</t>
  </si>
  <si>
    <t>26092</t>
  </si>
  <si>
    <t>自治労高島市職員労働組合</t>
  </si>
  <si>
    <t>26自治労高島市職員労働組合</t>
  </si>
  <si>
    <t>26093</t>
  </si>
  <si>
    <t>伊香郡病院組合職員労働組合</t>
  </si>
  <si>
    <t>26伊香郡病院組合職員労働組合</t>
  </si>
  <si>
    <t>26094</t>
  </si>
  <si>
    <t>湖南市臨時嘱託職員労働組合</t>
  </si>
  <si>
    <t>26湖南市臨時嘱託職員労働組合</t>
  </si>
  <si>
    <t>26095</t>
  </si>
  <si>
    <t>東近江市臨時嘱託職員労働組合</t>
  </si>
  <si>
    <t>26東近江市臨時嘱託職員労働組合</t>
  </si>
  <si>
    <t>26096</t>
  </si>
  <si>
    <t>野洲市臨時嘱託職員労働組合</t>
  </si>
  <si>
    <t>26野洲市臨時嘱託職員労働組合</t>
  </si>
  <si>
    <t>26098</t>
  </si>
  <si>
    <t>甲賀・湖南人権センター職員労働組合</t>
  </si>
  <si>
    <t>26甲賀・湖南人権センター職員労働組合</t>
  </si>
  <si>
    <t>26099</t>
  </si>
  <si>
    <t>高島病院労働組合</t>
  </si>
  <si>
    <t>26高島病院労働組合</t>
  </si>
  <si>
    <t>26100</t>
  </si>
  <si>
    <t>京都</t>
  </si>
  <si>
    <t>27京都市学校職員労働組合</t>
  </si>
  <si>
    <t>27京都市学校給食職員労働組合</t>
  </si>
  <si>
    <t>27京田辺市職員組合</t>
  </si>
  <si>
    <t>27井手町職員組合</t>
  </si>
  <si>
    <t>27八幡市職員労働組合</t>
  </si>
  <si>
    <t>27木津川市職員組合</t>
  </si>
  <si>
    <t>27久御山町職員組合</t>
  </si>
  <si>
    <t>27城南衛生管理組合労働組合</t>
  </si>
  <si>
    <t>27笠置町職員組合</t>
  </si>
  <si>
    <t>27宇治田原町職員組合</t>
  </si>
  <si>
    <t>27京都府国民健康保険団体連合会職員労働組合</t>
  </si>
  <si>
    <t>27自治労京都市職員労働組合</t>
  </si>
  <si>
    <t>27自治労城陽市職員組合</t>
  </si>
  <si>
    <t>自治労京都府関係職員労働組合</t>
  </si>
  <si>
    <t>27自治労京都府関係職員労働組合</t>
  </si>
  <si>
    <t>27福知山市役所職員労働組合</t>
  </si>
  <si>
    <t>27自治労京丹後市職員組合</t>
  </si>
  <si>
    <t>27自治労京都市交響楽団音楽家労働組合</t>
  </si>
  <si>
    <t>01160</t>
  </si>
  <si>
    <t>恵庭市職員労働組合</t>
  </si>
  <si>
    <t>01161</t>
  </si>
  <si>
    <t>浜中町役場職員組合</t>
  </si>
  <si>
    <t>01162</t>
  </si>
  <si>
    <t>訓子府町職員組合</t>
  </si>
  <si>
    <t>01163</t>
  </si>
  <si>
    <t>上ノ国町役場職員組合</t>
  </si>
  <si>
    <t>01165</t>
  </si>
  <si>
    <t>01166</t>
  </si>
  <si>
    <t>真狩村役場職員組合</t>
  </si>
  <si>
    <t>01167</t>
  </si>
  <si>
    <t>浦幌町役場職員組合</t>
  </si>
  <si>
    <t>01169</t>
  </si>
  <si>
    <t>松前町職員組合</t>
  </si>
  <si>
    <t>01170</t>
  </si>
  <si>
    <t>新篠津村職員組合</t>
  </si>
  <si>
    <t>01171</t>
  </si>
  <si>
    <t>01172</t>
  </si>
  <si>
    <t>留寿都村役場職員組合</t>
  </si>
  <si>
    <t>01173</t>
  </si>
  <si>
    <t>清里町職員労働組合</t>
  </si>
  <si>
    <t>01175</t>
  </si>
  <si>
    <t>自治労せたな町役場職員組合</t>
  </si>
  <si>
    <t>01177</t>
  </si>
  <si>
    <t>自治労福島市スポーツ振興公社職員労働組合</t>
  </si>
  <si>
    <t>09001</t>
  </si>
  <si>
    <t>新潟県職員労働組合</t>
  </si>
  <si>
    <t>09002</t>
  </si>
  <si>
    <t>新潟市職員労働組合</t>
  </si>
  <si>
    <t>09003</t>
  </si>
  <si>
    <t>玉川村職員労働組合</t>
  </si>
  <si>
    <t>08075</t>
  </si>
  <si>
    <t>葛尾村職員組合</t>
  </si>
  <si>
    <t>08076</t>
  </si>
  <si>
    <t>公立小野町地方綜合病院職員組合</t>
  </si>
  <si>
    <t>08080</t>
  </si>
  <si>
    <t>鏡石町職員組合</t>
  </si>
  <si>
    <t>08081</t>
  </si>
  <si>
    <t>矢吹町職員労働組合</t>
  </si>
  <si>
    <t>08084</t>
  </si>
  <si>
    <t>自治労国見町職員労働組合</t>
  </si>
  <si>
    <t>08085</t>
  </si>
  <si>
    <t>伊達地方衛生処理組合職員労働組合</t>
  </si>
  <si>
    <t>08086</t>
  </si>
  <si>
    <t>桑折町職員労働組合</t>
  </si>
  <si>
    <t>08088</t>
  </si>
  <si>
    <t>泉崎村職員労働組合</t>
  </si>
  <si>
    <t>08094</t>
  </si>
  <si>
    <t>川内村職員労働組合</t>
  </si>
  <si>
    <t>08095</t>
  </si>
  <si>
    <t>中島村職員労働組合</t>
  </si>
  <si>
    <t>08096</t>
  </si>
  <si>
    <t>矢祭町職員組合</t>
  </si>
  <si>
    <t>08098</t>
  </si>
  <si>
    <t>自治労大牟田市職員労働組合</t>
  </si>
  <si>
    <t>42029</t>
  </si>
  <si>
    <t>42030</t>
  </si>
  <si>
    <t>42036</t>
  </si>
  <si>
    <t>福岡県自治体労働組合書記局職員労働組合</t>
  </si>
  <si>
    <t>42041</t>
  </si>
  <si>
    <t>赤村職員労働組合</t>
  </si>
  <si>
    <t>42042</t>
  </si>
  <si>
    <t>42043</t>
  </si>
  <si>
    <t>42049</t>
  </si>
  <si>
    <t>小郡市職員労働組合</t>
  </si>
  <si>
    <t>42050</t>
  </si>
  <si>
    <t>自治労宗像市職員労働組合</t>
  </si>
  <si>
    <t>42051</t>
  </si>
  <si>
    <t>大刀洗町職員労働組合</t>
  </si>
  <si>
    <t>42052</t>
  </si>
  <si>
    <t>42059</t>
  </si>
  <si>
    <t>大川市職員労働組合</t>
  </si>
  <si>
    <t>42062</t>
  </si>
  <si>
    <t>自治労福智町職員労働組合</t>
  </si>
  <si>
    <t>42067</t>
  </si>
  <si>
    <t>42069</t>
  </si>
  <si>
    <t>直方市職員労働組合</t>
  </si>
  <si>
    <t>42072</t>
  </si>
  <si>
    <t>自治労うきは市職員労働組合</t>
  </si>
  <si>
    <t>42079</t>
  </si>
  <si>
    <t>北九州市職員労働組合連合会</t>
  </si>
  <si>
    <t>42085</t>
  </si>
  <si>
    <t>糸田町職員労働組合</t>
  </si>
  <si>
    <t>42086</t>
  </si>
  <si>
    <t>大木町職員労働組合</t>
  </si>
  <si>
    <t>42088</t>
  </si>
  <si>
    <t>猿払村職員組合</t>
  </si>
  <si>
    <t>01118</t>
  </si>
  <si>
    <t>鹿部町職員組合</t>
  </si>
  <si>
    <t>豊明市職員組合</t>
  </si>
  <si>
    <t>23038</t>
  </si>
  <si>
    <t>豊山町職員労働組合</t>
  </si>
  <si>
    <t>23043</t>
  </si>
  <si>
    <t>岡崎市社会福祉団体職員労働組合</t>
  </si>
  <si>
    <t>23044</t>
  </si>
  <si>
    <t>23048</t>
  </si>
  <si>
    <t>愛知県都市職員共済組合職員組合</t>
  </si>
  <si>
    <t>23050</t>
  </si>
  <si>
    <t>23051</t>
  </si>
  <si>
    <t>岡崎市関係施設労働組合</t>
  </si>
  <si>
    <t>23052</t>
  </si>
  <si>
    <t>栄村職員労働組合</t>
  </si>
  <si>
    <t>18082</t>
  </si>
  <si>
    <t>箕輪町職員労働組合</t>
  </si>
  <si>
    <t>18091</t>
  </si>
  <si>
    <t>18092</t>
  </si>
  <si>
    <t>南木曽町職員労働組合</t>
  </si>
  <si>
    <t>18094</t>
  </si>
  <si>
    <t>川上村職員労働組合</t>
  </si>
  <si>
    <t>18095</t>
  </si>
  <si>
    <t>小川村役場職員組合</t>
  </si>
  <si>
    <t>18098</t>
  </si>
  <si>
    <t>松川村職員労働組合</t>
  </si>
  <si>
    <t>18099</t>
  </si>
  <si>
    <t>野沢温泉村職員労働組合</t>
  </si>
  <si>
    <t>18100</t>
  </si>
  <si>
    <t>木島平村職員労働組合</t>
  </si>
  <si>
    <t>18102</t>
  </si>
  <si>
    <t>木祖村職員労働組合</t>
  </si>
  <si>
    <t>18103</t>
  </si>
  <si>
    <t>白馬村職員労働組合</t>
  </si>
  <si>
    <t>18105</t>
  </si>
  <si>
    <t>上松町職員労働組合</t>
  </si>
  <si>
    <t>18107</t>
  </si>
  <si>
    <t>長野県企業局労働組合</t>
  </si>
  <si>
    <t>18108</t>
  </si>
  <si>
    <t>小谷村職員労働組合</t>
  </si>
  <si>
    <t>18111</t>
  </si>
  <si>
    <t>筑北村職員労働組合</t>
  </si>
  <si>
    <t>18116</t>
  </si>
  <si>
    <t>南牧村職員労働組合</t>
  </si>
  <si>
    <t>18117</t>
  </si>
  <si>
    <t>生坂村職員労働組合</t>
  </si>
  <si>
    <t>18121</t>
  </si>
  <si>
    <t>18122</t>
  </si>
  <si>
    <t>麻績村職員組合</t>
  </si>
  <si>
    <t>18123</t>
  </si>
  <si>
    <t>王滝村職員組合</t>
  </si>
  <si>
    <t>18125</t>
  </si>
  <si>
    <t>飯島町職員労働組合</t>
  </si>
  <si>
    <t>18131</t>
  </si>
  <si>
    <t>大桑村職員組合</t>
  </si>
  <si>
    <t>18133</t>
  </si>
  <si>
    <t>18135</t>
  </si>
  <si>
    <t>長野県社会福祉事業団西駒郷職員労働組合</t>
  </si>
  <si>
    <t>18136</t>
  </si>
  <si>
    <t>原村職員労働組合</t>
  </si>
  <si>
    <t>18137</t>
  </si>
  <si>
    <t>長野県本部書記労働組合</t>
  </si>
  <si>
    <t>18139</t>
  </si>
  <si>
    <t>飯田サービスセンター労働組合</t>
  </si>
  <si>
    <t>18141</t>
  </si>
  <si>
    <t>長野広域職員労働組合</t>
  </si>
  <si>
    <t>18142</t>
  </si>
  <si>
    <t>18143</t>
  </si>
  <si>
    <t>北信広域連合職員労働組合</t>
  </si>
  <si>
    <t>18144</t>
  </si>
  <si>
    <t>中信社会福祉協会職員労働組合</t>
  </si>
  <si>
    <t>18146</t>
  </si>
  <si>
    <t>木曽広域連合職員労働組合</t>
  </si>
  <si>
    <t>18147</t>
  </si>
  <si>
    <t>長野県浄化槽協会労働組合</t>
  </si>
  <si>
    <t>18148</t>
  </si>
  <si>
    <t>長野市社会福祉協議会職員労働組合</t>
  </si>
  <si>
    <t>18150</t>
  </si>
  <si>
    <t>松本市社会福祉協議会職員労働組合</t>
  </si>
  <si>
    <t>18151</t>
  </si>
  <si>
    <t>昭和伊南総合病院職員労働組合</t>
  </si>
  <si>
    <t>18152</t>
  </si>
  <si>
    <t>須坂市社会福祉協議会職員労働組合</t>
  </si>
  <si>
    <t>18153</t>
  </si>
  <si>
    <t>長野市社会事業協会職員組合</t>
  </si>
  <si>
    <t>18154</t>
  </si>
  <si>
    <t>飯田市社会福祉協議会職員労働組合</t>
  </si>
  <si>
    <t>18156</t>
  </si>
  <si>
    <t>南信農業共済組合職員労働組合</t>
  </si>
  <si>
    <t>18157</t>
  </si>
  <si>
    <t>長野県住宅供給公社労働組合</t>
  </si>
  <si>
    <t>18159</t>
  </si>
  <si>
    <t>飯田清掃労働組合</t>
  </si>
  <si>
    <t>18164</t>
  </si>
  <si>
    <t>長野若槻園労働組合</t>
  </si>
  <si>
    <t>18165</t>
  </si>
  <si>
    <t>川西保健衛生施設組合職員労働組合</t>
  </si>
  <si>
    <t>18167</t>
  </si>
  <si>
    <t>塩尻市社会福祉協議会職員労働組合</t>
  </si>
  <si>
    <t>18169</t>
  </si>
  <si>
    <t>社会福祉法人信濃友愛会職員労働組合</t>
  </si>
  <si>
    <t>18170</t>
  </si>
  <si>
    <t>長野県土地改良事業団体連合会職員組合</t>
  </si>
  <si>
    <t>18171</t>
  </si>
  <si>
    <t>18172</t>
  </si>
  <si>
    <t>18173</t>
  </si>
  <si>
    <t>長野市給食職員労働組合</t>
  </si>
  <si>
    <t>18174</t>
  </si>
  <si>
    <t>小川村社会福祉協議会職員労働組合</t>
  </si>
  <si>
    <t>18175</t>
  </si>
  <si>
    <t>18178</t>
  </si>
  <si>
    <t>中野市社会福祉協議会職員労働組合</t>
  </si>
  <si>
    <t>長野県林業公社職員労働組合</t>
  </si>
  <si>
    <t>18182</t>
  </si>
  <si>
    <t>自治労長野県本部公共民間サービスユニオン</t>
  </si>
  <si>
    <t>18183</t>
  </si>
  <si>
    <t>北アルプス広域連合職員労働組合</t>
  </si>
  <si>
    <t>18184</t>
  </si>
  <si>
    <t>(財)長野県健康づくり事業団職員労働組合</t>
  </si>
  <si>
    <t>18185</t>
  </si>
  <si>
    <t>18186</t>
  </si>
  <si>
    <t>長野県社会福祉協議会職員組合</t>
  </si>
  <si>
    <t>19001</t>
  </si>
  <si>
    <t>富山県職員労働組合</t>
  </si>
  <si>
    <t>19002</t>
  </si>
  <si>
    <t>19003</t>
  </si>
  <si>
    <t>高岡市職員労働組合</t>
  </si>
  <si>
    <t>19004</t>
  </si>
  <si>
    <t>黒部市職員労働組合</t>
  </si>
  <si>
    <t>19005</t>
  </si>
  <si>
    <t>黒部市民病院職員組合</t>
  </si>
  <si>
    <t>19006</t>
  </si>
  <si>
    <t>魚津市役所職員組合</t>
  </si>
  <si>
    <t>19007</t>
  </si>
  <si>
    <t>滑川市職員組合</t>
  </si>
  <si>
    <t>19008</t>
  </si>
  <si>
    <t>射水市職員労働組合</t>
  </si>
  <si>
    <t>19009</t>
  </si>
  <si>
    <t>氷見市職員労働組合</t>
  </si>
  <si>
    <t>19010</t>
  </si>
  <si>
    <t>朝日町職員組合</t>
  </si>
  <si>
    <t>19011</t>
  </si>
  <si>
    <t>入善町職員組合</t>
  </si>
  <si>
    <t>19014</t>
  </si>
  <si>
    <t>19019</t>
  </si>
  <si>
    <t>小矢部市職員組合</t>
  </si>
  <si>
    <t>19025</t>
  </si>
  <si>
    <t>19026</t>
  </si>
  <si>
    <t>富山県市町村共済組合職員労働組合</t>
  </si>
  <si>
    <t>19028</t>
  </si>
  <si>
    <t>立山町職員組合</t>
  </si>
  <si>
    <t>19029</t>
  </si>
  <si>
    <t>富山県国民健康保険団体連合会職員労働組合</t>
  </si>
  <si>
    <t>19030</t>
  </si>
  <si>
    <t>上市町職員組合</t>
  </si>
  <si>
    <t>19032</t>
  </si>
  <si>
    <t>かみいち総合病院職員組合</t>
  </si>
  <si>
    <t>19034</t>
  </si>
  <si>
    <t>19036</t>
  </si>
  <si>
    <t>19038</t>
  </si>
  <si>
    <t>富山地区広域圏職員労働組合</t>
  </si>
  <si>
    <t>19039</t>
  </si>
  <si>
    <t>新川広域圏職員労働組合</t>
  </si>
  <si>
    <t>19041</t>
  </si>
  <si>
    <t>富山市ファミリーパーク公社職員労働組合</t>
  </si>
  <si>
    <t>19042</t>
  </si>
  <si>
    <t>自治労富山県本部直属支部</t>
  </si>
  <si>
    <t>24049</t>
  </si>
  <si>
    <t>岐阜県公立小中学校事務職員組合</t>
  </si>
  <si>
    <t>25001</t>
  </si>
  <si>
    <t>三重県職員労働組合</t>
  </si>
  <si>
    <t>25002</t>
  </si>
  <si>
    <t>津市職員組合</t>
  </si>
  <si>
    <t>25003</t>
  </si>
  <si>
    <t>自治労伊勢市職員労働組合</t>
  </si>
  <si>
    <t>25004</t>
  </si>
  <si>
    <t>松阪市職員組合</t>
  </si>
  <si>
    <t>25005</t>
  </si>
  <si>
    <t>自治労伊賀市職員労働組合</t>
  </si>
  <si>
    <t>25006</t>
  </si>
  <si>
    <t>鈴鹿市職員労働組合</t>
  </si>
  <si>
    <t>25008</t>
  </si>
  <si>
    <t>自治労亀山市職員組合</t>
  </si>
  <si>
    <t>25009</t>
  </si>
  <si>
    <t>鳥羽市役所職員組合</t>
  </si>
  <si>
    <t>25010</t>
  </si>
  <si>
    <t>自治労熊野市職員労働組合</t>
  </si>
  <si>
    <t>25013</t>
  </si>
  <si>
    <t>名張市職員労働組合</t>
  </si>
  <si>
    <t>25014</t>
  </si>
  <si>
    <t>いなべ市職員労働組合</t>
  </si>
  <si>
    <t>25015</t>
  </si>
  <si>
    <t>菰野町職員組合</t>
  </si>
  <si>
    <t>25024</t>
  </si>
  <si>
    <t>御浜町職員組合</t>
  </si>
  <si>
    <t>25026</t>
  </si>
  <si>
    <t>志摩市職員組合</t>
  </si>
  <si>
    <t>25028</t>
  </si>
  <si>
    <t>紀北町職員組合</t>
  </si>
  <si>
    <t>25031</t>
  </si>
  <si>
    <t>東員町職員組合</t>
  </si>
  <si>
    <t>25033</t>
  </si>
  <si>
    <t>川越町職員組合</t>
  </si>
  <si>
    <t>25038</t>
  </si>
  <si>
    <t>25040</t>
  </si>
  <si>
    <t>明和町職員労働組合</t>
  </si>
  <si>
    <t>25043</t>
  </si>
  <si>
    <t>玉城町職員組合</t>
  </si>
  <si>
    <t>25049</t>
  </si>
  <si>
    <t>紀宝町職員労働組合</t>
  </si>
  <si>
    <t>25051</t>
  </si>
  <si>
    <t>多気町職員組合</t>
  </si>
  <si>
    <t>25052</t>
  </si>
  <si>
    <t>大台町職員組合</t>
  </si>
  <si>
    <t>25056</t>
  </si>
  <si>
    <t>25057</t>
  </si>
  <si>
    <t>四日市港管理組合労働組合</t>
  </si>
  <si>
    <t>25058</t>
  </si>
  <si>
    <t>三重県企業庁労働組合</t>
  </si>
  <si>
    <t>25059</t>
  </si>
  <si>
    <t>菊狭間清掃職員労働組合</t>
  </si>
  <si>
    <t>25062</t>
  </si>
  <si>
    <t>25064</t>
  </si>
  <si>
    <t>自治労三重県本部直属支部</t>
  </si>
  <si>
    <t>25067</t>
  </si>
  <si>
    <t>伊勢広域環境組合職員労働組合</t>
  </si>
  <si>
    <t>25068</t>
  </si>
  <si>
    <t>桑名市職員組合</t>
  </si>
  <si>
    <t>25069</t>
  </si>
  <si>
    <t>東紀州農業共済事務組合職員労働組合</t>
  </si>
  <si>
    <t>水　道</t>
    <rPh sb="0" eb="1">
      <t>ミズ</t>
    </rPh>
    <rPh sb="2" eb="3">
      <t>ミチ</t>
    </rPh>
    <phoneticPr fontId="3"/>
  </si>
  <si>
    <t>下水道</t>
    <rPh sb="0" eb="3">
      <t>ゲスイドウ</t>
    </rPh>
    <phoneticPr fontId="3"/>
  </si>
  <si>
    <t>その他</t>
    <rPh sb="2" eb="3">
      <t>タ</t>
    </rPh>
    <phoneticPr fontId="3"/>
  </si>
  <si>
    <t>採用者数</t>
    <rPh sb="0" eb="3">
      <t>サイヨウシャ</t>
    </rPh>
    <rPh sb="3" eb="4">
      <t>スウ</t>
    </rPh>
    <phoneticPr fontId="3"/>
  </si>
  <si>
    <t>うち組合への
加入人数</t>
    <rPh sb="2" eb="4">
      <t>クミアイ</t>
    </rPh>
    <rPh sb="7" eb="9">
      <t>カニュウ</t>
    </rPh>
    <rPh sb="9" eb="11">
      <t>ニンズウ</t>
    </rPh>
    <phoneticPr fontId="3"/>
  </si>
  <si>
    <t>（加入見込みを含む）</t>
    <rPh sb="1" eb="3">
      <t>カニュウ</t>
    </rPh>
    <rPh sb="3" eb="5">
      <t>ミコ</t>
    </rPh>
    <rPh sb="7" eb="8">
      <t>フク</t>
    </rPh>
    <phoneticPr fontId="3"/>
  </si>
  <si>
    <t>（１）単組本部執行委員数（支部執行部を除く）</t>
    <rPh sb="3" eb="5">
      <t>タンソ</t>
    </rPh>
    <rPh sb="5" eb="7">
      <t>ホンブ</t>
    </rPh>
    <rPh sb="7" eb="9">
      <t>シッコウ</t>
    </rPh>
    <rPh sb="9" eb="12">
      <t>イインスウ</t>
    </rPh>
    <rPh sb="13" eb="15">
      <t>シブ</t>
    </rPh>
    <rPh sb="15" eb="18">
      <t>シッコウブ</t>
    </rPh>
    <rPh sb="19" eb="20">
      <t>ノゾ</t>
    </rPh>
    <phoneticPr fontId="3"/>
  </si>
  <si>
    <t>うち女性執行委員数</t>
    <rPh sb="2" eb="4">
      <t>ジョセイ</t>
    </rPh>
    <rPh sb="4" eb="6">
      <t>シッコウ</t>
    </rPh>
    <rPh sb="6" eb="8">
      <t>イイン</t>
    </rPh>
    <rPh sb="8" eb="9">
      <t>スウ</t>
    </rPh>
    <phoneticPr fontId="3"/>
  </si>
  <si>
    <t>執行委員数</t>
    <rPh sb="0" eb="2">
      <t>シッコウ</t>
    </rPh>
    <rPh sb="2" eb="5">
      <t>イインスウ</t>
    </rPh>
    <phoneticPr fontId="3"/>
  </si>
  <si>
    <t>人　数</t>
    <rPh sb="0" eb="1">
      <t>ヒト</t>
    </rPh>
    <rPh sb="2" eb="3">
      <t>カズ</t>
    </rPh>
    <phoneticPr fontId="3"/>
  </si>
  <si>
    <t>（２）単組休職専従役員数</t>
    <rPh sb="3" eb="5">
      <t>タンソ</t>
    </rPh>
    <rPh sb="5" eb="7">
      <t>キュウショク</t>
    </rPh>
    <rPh sb="7" eb="9">
      <t>センジュウ</t>
    </rPh>
    <rPh sb="9" eb="12">
      <t>ヤクインスウ</t>
    </rPh>
    <phoneticPr fontId="3"/>
  </si>
  <si>
    <t>休職専従役員数</t>
    <rPh sb="0" eb="2">
      <t>キュウショク</t>
    </rPh>
    <rPh sb="2" eb="4">
      <t>センジュウ</t>
    </rPh>
    <rPh sb="4" eb="7">
      <t>ヤクインスウ</t>
    </rPh>
    <phoneticPr fontId="3"/>
  </si>
  <si>
    <t>うち女性休職専従役員数</t>
    <rPh sb="2" eb="4">
      <t>ジョセイ</t>
    </rPh>
    <rPh sb="4" eb="6">
      <t>キュウショク</t>
    </rPh>
    <rPh sb="6" eb="8">
      <t>センジュウ</t>
    </rPh>
    <rPh sb="8" eb="10">
      <t>ヤクイン</t>
    </rPh>
    <rPh sb="10" eb="11">
      <t>スウ</t>
    </rPh>
    <phoneticPr fontId="3"/>
  </si>
  <si>
    <t>（３）単組委員長・書記長の属性</t>
    <rPh sb="3" eb="5">
      <t>タンソ</t>
    </rPh>
    <rPh sb="5" eb="8">
      <t>イインチョウ</t>
    </rPh>
    <rPh sb="9" eb="11">
      <t>ショキ</t>
    </rPh>
    <rPh sb="11" eb="12">
      <t>チョウ</t>
    </rPh>
    <rPh sb="13" eb="15">
      <t>ゾクセイ</t>
    </rPh>
    <phoneticPr fontId="3"/>
  </si>
  <si>
    <t>ａ．性別</t>
    <rPh sb="2" eb="4">
      <t>セイベツ</t>
    </rPh>
    <phoneticPr fontId="3"/>
  </si>
  <si>
    <t>歳</t>
    <rPh sb="0" eb="1">
      <t>サイ</t>
    </rPh>
    <phoneticPr fontId="3"/>
  </si>
  <si>
    <t>ｂ．年齢（満）</t>
    <rPh sb="2" eb="4">
      <t>ネンレイ</t>
    </rPh>
    <rPh sb="5" eb="6">
      <t>マン</t>
    </rPh>
    <phoneticPr fontId="3"/>
  </si>
  <si>
    <t>ａ．組合員一人当たりの月額組合費</t>
    <rPh sb="2" eb="5">
      <t>クミアイイン</t>
    </rPh>
    <rPh sb="5" eb="7">
      <t>ヒトリ</t>
    </rPh>
    <rPh sb="7" eb="8">
      <t>ア</t>
    </rPh>
    <rPh sb="11" eb="12">
      <t>ゲツ</t>
    </rPh>
    <rPh sb="12" eb="13">
      <t>ガク</t>
    </rPh>
    <rPh sb="13" eb="16">
      <t>クミアイヒ</t>
    </rPh>
    <phoneticPr fontId="3"/>
  </si>
  <si>
    <t>ｂ．組合費の上限設定の有無</t>
    <rPh sb="2" eb="4">
      <t>クミアイ</t>
    </rPh>
    <rPh sb="4" eb="5">
      <t>ヒ</t>
    </rPh>
    <rPh sb="6" eb="8">
      <t>ジョウゲン</t>
    </rPh>
    <rPh sb="8" eb="10">
      <t>セッテイ</t>
    </rPh>
    <rPh sb="11" eb="13">
      <t>ウム</t>
    </rPh>
    <phoneticPr fontId="3"/>
  </si>
  <si>
    <t>ｃ．設定している上限金額（月額）</t>
    <rPh sb="2" eb="4">
      <t>セッテイ</t>
    </rPh>
    <rPh sb="8" eb="10">
      <t>ジョウゲン</t>
    </rPh>
    <rPh sb="10" eb="12">
      <t>キンガク</t>
    </rPh>
    <rPh sb="13" eb="15">
      <t>ゲツガク</t>
    </rPh>
    <phoneticPr fontId="3"/>
  </si>
  <si>
    <t>八幡浜市職員労働組合</t>
  </si>
  <si>
    <t>40011</t>
  </si>
  <si>
    <t>宇和島市職員労働組合</t>
  </si>
  <si>
    <t>40012</t>
  </si>
  <si>
    <t>自治労四国中央市職員労働組合</t>
  </si>
  <si>
    <t>40018</t>
  </si>
  <si>
    <t>自治労今治市職員労働組合</t>
  </si>
  <si>
    <t>40022</t>
  </si>
  <si>
    <t>自治労久万高原町職員組合</t>
  </si>
  <si>
    <t>40024</t>
  </si>
  <si>
    <t>40029</t>
  </si>
  <si>
    <t>西予市職員労働組合</t>
  </si>
  <si>
    <t>40031</t>
  </si>
  <si>
    <t>松野町職員組合</t>
  </si>
  <si>
    <t>40035</t>
  </si>
  <si>
    <t>愛媛県職員労働組合書記労働組合</t>
  </si>
  <si>
    <t>40046</t>
  </si>
  <si>
    <t>愛媛県国民健康保険団体連合会職員労働組合</t>
  </si>
  <si>
    <t>40047</t>
  </si>
  <si>
    <t>鬼北町職員組合</t>
  </si>
  <si>
    <t>40049</t>
  </si>
  <si>
    <t>伊方町職員組合</t>
  </si>
  <si>
    <t>40051</t>
  </si>
  <si>
    <t>40052</t>
  </si>
  <si>
    <t>自治労大洲市職員労働組合</t>
  </si>
  <si>
    <t>40053</t>
  </si>
  <si>
    <t>宇和島市現業職員労働組合</t>
  </si>
  <si>
    <t>40057</t>
  </si>
  <si>
    <t>自治労松山市職員労働組合</t>
  </si>
  <si>
    <t>40058</t>
  </si>
  <si>
    <t>自治労愛媛県本部書記労働組合</t>
  </si>
  <si>
    <t>40061</t>
  </si>
  <si>
    <t>自治労新居浜市職員労働組合</t>
  </si>
  <si>
    <t>40064</t>
  </si>
  <si>
    <t>松山競輪労働組合</t>
  </si>
  <si>
    <t>40065</t>
  </si>
  <si>
    <t>自治労いちごの里職員労働組合</t>
  </si>
  <si>
    <t>41001</t>
  </si>
  <si>
    <t>高知県職員労働組合</t>
  </si>
  <si>
    <t>41002</t>
  </si>
  <si>
    <t>高知市職員労働組合</t>
  </si>
  <si>
    <t>41006</t>
  </si>
  <si>
    <t>土佐市職員労働組合</t>
  </si>
  <si>
    <t>41007</t>
  </si>
  <si>
    <t>須崎市職員労働組合</t>
  </si>
  <si>
    <t>41010</t>
  </si>
  <si>
    <t>土佐清水市職員労働組合</t>
  </si>
  <si>
    <t>41014</t>
  </si>
  <si>
    <t>香南市職員労働組合</t>
  </si>
  <si>
    <t>41023</t>
  </si>
  <si>
    <t>いの町職員労働組合</t>
  </si>
  <si>
    <t>41028</t>
  </si>
  <si>
    <t>中土佐町職員労働組合</t>
  </si>
  <si>
    <t>41033</t>
  </si>
  <si>
    <t>黒潮町職員労働組合</t>
  </si>
  <si>
    <t>41043</t>
  </si>
  <si>
    <t>高知県市町村職員共済組合職員労働組合</t>
  </si>
  <si>
    <t>41047</t>
  </si>
  <si>
    <t>宿毛市職員労働組合</t>
  </si>
  <si>
    <t>41048</t>
  </si>
  <si>
    <t>宿毛市清掃職員労働組合</t>
  </si>
  <si>
    <t>41049</t>
  </si>
  <si>
    <t>南国市職員労働組合</t>
  </si>
  <si>
    <t>41051</t>
  </si>
  <si>
    <t>仁淀川下流衛生事務組合職員労働組合</t>
  </si>
  <si>
    <t>41053</t>
  </si>
  <si>
    <t>馬路村職員労働組合</t>
  </si>
  <si>
    <t>41054</t>
  </si>
  <si>
    <t>四万十市職員労働組合</t>
  </si>
  <si>
    <t>15077</t>
  </si>
  <si>
    <t>自治労千葉県本部書記協議会</t>
  </si>
  <si>
    <t>15078</t>
  </si>
  <si>
    <t>銚子市社会福祉事業団職員労働組合</t>
  </si>
  <si>
    <t>15079</t>
  </si>
  <si>
    <t>市川市保育関係職員労働組合</t>
  </si>
  <si>
    <t>15080</t>
  </si>
  <si>
    <t>山武市職員組合</t>
  </si>
  <si>
    <t>15082</t>
  </si>
  <si>
    <t>東日本小型自動車競走会労働組合</t>
  </si>
  <si>
    <t>16002</t>
  </si>
  <si>
    <t>自治労横浜市従業員労働組合</t>
  </si>
  <si>
    <t>16003</t>
  </si>
  <si>
    <t>川崎市職員労働組合</t>
  </si>
  <si>
    <t>全北海道庁労働組合連合会</t>
  </si>
  <si>
    <t>自治労小樽市役所職員労働組合</t>
  </si>
  <si>
    <t>自治労留萌市職員労働組合連合会</t>
  </si>
  <si>
    <t>自治労北見市職員労働組合</t>
  </si>
  <si>
    <t>紋別市役所職員労働組合</t>
  </si>
  <si>
    <t>自治労市立室蘭総合病院労働組合</t>
  </si>
  <si>
    <t>自治労苫小牧市立病院職員組合</t>
  </si>
  <si>
    <t>寿都町職員組合</t>
  </si>
  <si>
    <t>遠別町職員組合</t>
  </si>
  <si>
    <t>浜頓別町職員労働組合</t>
  </si>
  <si>
    <t>知内町役場職員組合</t>
  </si>
  <si>
    <t>福島町職員労働組合</t>
  </si>
  <si>
    <t>木古内町職員労働組合</t>
  </si>
  <si>
    <t>自治労北斗市職員労働組合</t>
  </si>
  <si>
    <t>乙部町職員労働組合</t>
  </si>
  <si>
    <t>標茶町役場職員労働組合</t>
  </si>
  <si>
    <t>斜里町職員労働組合連合会</t>
  </si>
  <si>
    <t>佐呂間町職員組合</t>
  </si>
  <si>
    <t>自治労遠軽町職員労働組合連合会</t>
  </si>
  <si>
    <t>雄武町職員組合</t>
  </si>
  <si>
    <t>自治労中標津町職員労働組合連合会</t>
  </si>
  <si>
    <t>標津町職員組合</t>
  </si>
  <si>
    <t>音威子府村職員組合</t>
  </si>
  <si>
    <t>下川町職員労働組合</t>
  </si>
  <si>
    <t>自治労大空町職員組合</t>
  </si>
  <si>
    <t>広尾町職員組合</t>
  </si>
  <si>
    <t>喜茂別町役場職員組合</t>
  </si>
  <si>
    <t>京極町役場職員組合</t>
  </si>
  <si>
    <t>自治労日高町職員組合</t>
  </si>
  <si>
    <t>北海道本部直属支部</t>
  </si>
  <si>
    <t>古平町職員組合</t>
  </si>
  <si>
    <t>泊村職員労働組合</t>
  </si>
  <si>
    <t>積丹町職員労働組合</t>
  </si>
  <si>
    <t>あいのさとアクティビィティセンター職員労働組合</t>
  </si>
  <si>
    <t>自治労アイヌ民族博物館職員労働組合</t>
  </si>
  <si>
    <t>東神楽町社会福祉協議会職員組合</t>
  </si>
  <si>
    <t>自治労南部檜山衛生処理施設職員労働組合</t>
  </si>
  <si>
    <t>01311</t>
  </si>
  <si>
    <t>共和町社協ユニオン</t>
  </si>
  <si>
    <t>01312</t>
  </si>
  <si>
    <t>白糠町役場職員組合</t>
  </si>
  <si>
    <t>01313</t>
  </si>
  <si>
    <t>苫小牧市体育協会職員労働組合</t>
  </si>
  <si>
    <t>01314</t>
  </si>
  <si>
    <t>厚沢部町職員組合</t>
  </si>
  <si>
    <t>01315</t>
  </si>
  <si>
    <t>自治労佐々木事業所ユニオン</t>
  </si>
  <si>
    <t>01316</t>
  </si>
  <si>
    <t>自治労名寄市社会福祉事業団職員労働組合</t>
  </si>
  <si>
    <t>01318</t>
  </si>
  <si>
    <t>豊和会・一徹労働組合</t>
  </si>
  <si>
    <t>01319</t>
  </si>
  <si>
    <t>高畠町職員労働組合</t>
  </si>
  <si>
    <t>07018</t>
  </si>
  <si>
    <t>庄内町職員労働組合</t>
  </si>
  <si>
    <t>07023</t>
  </si>
  <si>
    <t>遊佐町職員労働組合</t>
  </si>
  <si>
    <t>07026</t>
  </si>
  <si>
    <t>三川町職員労働組合</t>
  </si>
  <si>
    <t>07028</t>
  </si>
  <si>
    <t>戸沢村職員労働組合</t>
  </si>
  <si>
    <t>07031</t>
  </si>
  <si>
    <t>置賜総合病院職員労働組合</t>
  </si>
  <si>
    <t>07032</t>
  </si>
  <si>
    <t>白鷹町役場職員労働組合</t>
  </si>
  <si>
    <t>07034</t>
  </si>
  <si>
    <t>舟形町役場職員労働組合</t>
  </si>
  <si>
    <t>07035</t>
  </si>
  <si>
    <t>尾花沢市職員労働組合</t>
  </si>
  <si>
    <t>07036</t>
  </si>
  <si>
    <t>07037</t>
  </si>
  <si>
    <t>07038</t>
  </si>
  <si>
    <t>大石田町職員労働組合</t>
  </si>
  <si>
    <t>07039</t>
  </si>
  <si>
    <t>西川町職員労働組合</t>
  </si>
  <si>
    <t>07041</t>
  </si>
  <si>
    <t>南陽市職員労働組合</t>
  </si>
  <si>
    <t>07042</t>
  </si>
  <si>
    <t>酒田市水道労働組合</t>
  </si>
  <si>
    <t>07043</t>
  </si>
  <si>
    <t>川西町職員労働組合</t>
  </si>
  <si>
    <t>07044</t>
  </si>
  <si>
    <t>07045</t>
  </si>
  <si>
    <t>07046</t>
  </si>
  <si>
    <t>小国町職員組合</t>
  </si>
  <si>
    <t>07047</t>
  </si>
  <si>
    <t>河北町職員組合</t>
  </si>
  <si>
    <t>07048</t>
  </si>
  <si>
    <t>①
②
③</t>
    <phoneticPr fontId="3"/>
  </si>
  <si>
    <t>27福知山市公営企業労働組合</t>
  </si>
  <si>
    <t>27自治労京都府本部書記労働組合</t>
  </si>
  <si>
    <t>27福知山市民病院職員労働組合</t>
  </si>
  <si>
    <t>27木津川市たんぽぽユニオン</t>
  </si>
  <si>
    <t>亀岡市環境事業公社労働組合</t>
  </si>
  <si>
    <t>27亀岡市環境事業公社労働組合</t>
  </si>
  <si>
    <t>27京都公共サービスユニオン</t>
  </si>
  <si>
    <t>27京都市埋蔵文化財研究所職員労働組合</t>
  </si>
  <si>
    <t>27京都介護福祉ユニオン</t>
  </si>
  <si>
    <t>27京都競輪労働組合</t>
  </si>
  <si>
    <t>27宇治市学童保育指導員労働組合</t>
  </si>
  <si>
    <t>27京都市住宅供給公社職員労働組合</t>
  </si>
  <si>
    <t>27関西日仏学館労働組合</t>
  </si>
  <si>
    <t>27京都府中小企業団体中央会職員組合</t>
  </si>
  <si>
    <t>27日本クリスチャンアカデミー労働組合</t>
  </si>
  <si>
    <t>27自治労京都府本部全国一般京都地方協議会</t>
  </si>
  <si>
    <t>亀岡市水道職員労働組合</t>
  </si>
  <si>
    <t>27亀岡市水道職員労働組合</t>
  </si>
  <si>
    <t>27083</t>
  </si>
  <si>
    <t>京都衛生開発労働組合</t>
  </si>
  <si>
    <t>27京都衛生開発労働組合</t>
  </si>
  <si>
    <t>27084</t>
  </si>
  <si>
    <t>奈良</t>
  </si>
  <si>
    <t>28奈良市職員組合</t>
  </si>
  <si>
    <t>28奈良市従業員組合</t>
  </si>
  <si>
    <t>28大和高田市職員組合</t>
  </si>
  <si>
    <t>28橿原市職員労働組合</t>
  </si>
  <si>
    <t>28五條市職員組合</t>
  </si>
  <si>
    <t>28御所市職員労働組合</t>
  </si>
  <si>
    <t>28天理市職員組合</t>
  </si>
  <si>
    <t>28桜井市職員組合</t>
  </si>
  <si>
    <t>28生駒市職員労働組合</t>
  </si>
  <si>
    <t>28宇陀市職員労働組合</t>
  </si>
  <si>
    <t>28曽爾村職員組合</t>
  </si>
  <si>
    <t>28御杖村職員組合</t>
  </si>
  <si>
    <t>28十津川村役場職員労働組合</t>
  </si>
  <si>
    <t>28高取町職員労働組合</t>
  </si>
  <si>
    <t>28葛城市従業員労働組合</t>
  </si>
  <si>
    <t>28斑鳩町職員労働組合</t>
  </si>
  <si>
    <t>28平群町職員労働組合</t>
  </si>
  <si>
    <t>28山添村職員組合</t>
  </si>
  <si>
    <t>28奈良県住宅供給公社労働組合</t>
  </si>
  <si>
    <t>28東吉野村職員労働組合</t>
  </si>
  <si>
    <t>28三宅町職員労働組合</t>
  </si>
  <si>
    <t>28奈良市清美公社労働組合</t>
  </si>
  <si>
    <t>28奈良県国民健康保険団体連合会職員労働組合</t>
  </si>
  <si>
    <t>28桜井市社会福祉協議会労働組合</t>
  </si>
  <si>
    <t>28桜井市清掃公社労働組合</t>
  </si>
  <si>
    <t>28自治労香芝市職員労働組合</t>
  </si>
  <si>
    <t>28自治労奈良公共サービスユニオン</t>
  </si>
  <si>
    <t>28明日香村職員組合</t>
  </si>
  <si>
    <t>28自治労大宇陀寮職員労働組合</t>
  </si>
  <si>
    <t>28奈良県市町村職員共済組合労働組合</t>
  </si>
  <si>
    <t>28奈良県競走労働組合</t>
  </si>
  <si>
    <t>岡山県本部</t>
  </si>
  <si>
    <t>広島県本部</t>
  </si>
  <si>
    <t>鳥取県本部</t>
  </si>
  <si>
    <t>島根県本部</t>
  </si>
  <si>
    <t>山口県本部</t>
  </si>
  <si>
    <t>香川県本部</t>
  </si>
  <si>
    <t>徳島県本部</t>
  </si>
  <si>
    <t>愛媛県本部</t>
  </si>
  <si>
    <t>高知県本部</t>
  </si>
  <si>
    <t>福岡県本部</t>
  </si>
  <si>
    <t>佐賀県本部</t>
  </si>
  <si>
    <t>長崎県本部</t>
  </si>
  <si>
    <t>大分県本部</t>
  </si>
  <si>
    <t>宮崎県本部</t>
  </si>
  <si>
    <t>熊本県本部</t>
  </si>
  <si>
    <t>鹿児島県本部</t>
  </si>
  <si>
    <t>沖縄県本部</t>
  </si>
  <si>
    <t>主な業種を選んでください。</t>
    <rPh sb="0" eb="1">
      <t>オモ</t>
    </rPh>
    <rPh sb="2" eb="4">
      <t>ギョウシュ</t>
    </rPh>
    <rPh sb="5" eb="6">
      <t>エラ</t>
    </rPh>
    <phoneticPr fontId="3"/>
  </si>
  <si>
    <t>１．環境衛生</t>
    <rPh sb="2" eb="4">
      <t>カンキョウ</t>
    </rPh>
    <rPh sb="4" eb="6">
      <t>エイセイ</t>
    </rPh>
    <phoneticPr fontId="3"/>
  </si>
  <si>
    <t>２．福祉</t>
    <rPh sb="2" eb="4">
      <t>フクシ</t>
    </rPh>
    <phoneticPr fontId="3"/>
  </si>
  <si>
    <t>３．保健医療</t>
    <rPh sb="2" eb="4">
      <t>ホケン</t>
    </rPh>
    <rPh sb="4" eb="6">
      <t>イリョウ</t>
    </rPh>
    <phoneticPr fontId="3"/>
  </si>
  <si>
    <t>４．施設管理</t>
    <rPh sb="2" eb="4">
      <t>シセツ</t>
    </rPh>
    <rPh sb="4" eb="6">
      <t>カンリ</t>
    </rPh>
    <phoneticPr fontId="3"/>
  </si>
  <si>
    <t>５．一般</t>
    <rPh sb="2" eb="4">
      <t>イッパン</t>
    </rPh>
    <phoneticPr fontId="3"/>
  </si>
  <si>
    <t>業種</t>
    <rPh sb="0" eb="2">
      <t>ギョウシュ</t>
    </rPh>
    <phoneticPr fontId="3"/>
  </si>
  <si>
    <t>２．競合組合</t>
    <rPh sb="2" eb="4">
      <t>キョウゴウ</t>
    </rPh>
    <rPh sb="4" eb="6">
      <t>クミアイ</t>
    </rPh>
    <phoneticPr fontId="3"/>
  </si>
  <si>
    <t>－</t>
    <phoneticPr fontId="3"/>
  </si>
  <si>
    <t>（２）競合組合の状況</t>
    <rPh sb="3" eb="5">
      <t>キョウゴウ</t>
    </rPh>
    <rPh sb="5" eb="7">
      <t>クミアイ</t>
    </rPh>
    <rPh sb="8" eb="10">
      <t>ジョウキョウ</t>
    </rPh>
    <phoneticPr fontId="3"/>
  </si>
  <si>
    <t>b上限有無</t>
    <rPh sb="1" eb="3">
      <t>ジョウゲン</t>
    </rPh>
    <rPh sb="3" eb="5">
      <t>ウム</t>
    </rPh>
    <phoneticPr fontId="3"/>
  </si>
  <si>
    <t>c上限金額</t>
    <rPh sb="1" eb="3">
      <t>ジョウゲン</t>
    </rPh>
    <rPh sb="3" eb="5">
      <t>キンガク</t>
    </rPh>
    <phoneticPr fontId="3"/>
  </si>
  <si>
    <t>(2)別途徴収有無</t>
    <rPh sb="3" eb="5">
      <t>ベット</t>
    </rPh>
    <rPh sb="5" eb="7">
      <t>チョウシュウ</t>
    </rPh>
    <rPh sb="7" eb="9">
      <t>ウム</t>
    </rPh>
    <phoneticPr fontId="3"/>
  </si>
  <si>
    <t>(3)年組合費</t>
    <rPh sb="3" eb="4">
      <t>ネン</t>
    </rPh>
    <rPh sb="4" eb="7">
      <t>クミアイヒ</t>
    </rPh>
    <phoneticPr fontId="3"/>
  </si>
  <si>
    <t>(2)執行委員会</t>
    <rPh sb="3" eb="5">
      <t>シッコウ</t>
    </rPh>
    <rPh sb="5" eb="8">
      <t>イインカイ</t>
    </rPh>
    <phoneticPr fontId="3"/>
  </si>
  <si>
    <t>上部団体集会</t>
    <rPh sb="0" eb="2">
      <t>ジョウブ</t>
    </rPh>
    <rPh sb="2" eb="4">
      <t>ダンタイ</t>
    </rPh>
    <rPh sb="4" eb="6">
      <t>シュウカイ</t>
    </rPh>
    <phoneticPr fontId="3"/>
  </si>
  <si>
    <t>単組機関会議</t>
    <rPh sb="0" eb="2">
      <t>タンソ</t>
    </rPh>
    <rPh sb="2" eb="4">
      <t>キカン</t>
    </rPh>
    <rPh sb="4" eb="6">
      <t>カイギ</t>
    </rPh>
    <phoneticPr fontId="3"/>
  </si>
  <si>
    <t>再任用・再雇用制度の導入状況</t>
    <rPh sb="0" eb="3">
      <t>サイニンヨウ</t>
    </rPh>
    <rPh sb="4" eb="7">
      <t>サイコヨウ</t>
    </rPh>
    <rPh sb="7" eb="9">
      <t>セイド</t>
    </rPh>
    <rPh sb="10" eb="12">
      <t>ドウニュウ</t>
    </rPh>
    <rPh sb="12" eb="14">
      <t>ジョウキョウ</t>
    </rPh>
    <phoneticPr fontId="3"/>
  </si>
  <si>
    <t>再任用・再雇用による職員数</t>
    <rPh sb="0" eb="3">
      <t>サイニンヨウ</t>
    </rPh>
    <rPh sb="4" eb="7">
      <t>サイコヨウ</t>
    </rPh>
    <rPh sb="10" eb="13">
      <t>ショクインスウ</t>
    </rPh>
    <phoneticPr fontId="3"/>
  </si>
  <si>
    <t>③　高齢再任用・再雇用制度による採用職員の組織状況</t>
    <rPh sb="2" eb="4">
      <t>コウレイ</t>
    </rPh>
    <rPh sb="4" eb="7">
      <t>サイニンヨウ</t>
    </rPh>
    <rPh sb="8" eb="11">
      <t>サイコヨウ</t>
    </rPh>
    <rPh sb="11" eb="13">
      <t>セイド</t>
    </rPh>
    <rPh sb="16" eb="18">
      <t>サイヨウ</t>
    </rPh>
    <rPh sb="18" eb="20">
      <t>ショクイン</t>
    </rPh>
    <rPh sb="21" eb="23">
      <t>ソシキ</t>
    </rPh>
    <rPh sb="23" eb="25">
      <t>ジョウキョウ</t>
    </rPh>
    <phoneticPr fontId="3"/>
  </si>
  <si>
    <t>19045</t>
  </si>
  <si>
    <t>富山市生活環境サービス職員労働組合</t>
  </si>
  <si>
    <t>19046</t>
  </si>
  <si>
    <t>19047</t>
  </si>
  <si>
    <t>富山市シルバー人材センター職員労働組合</t>
  </si>
  <si>
    <t>19048</t>
  </si>
  <si>
    <t>高岡市社会福祉協議会職員労働組合</t>
  </si>
  <si>
    <t>19049</t>
  </si>
  <si>
    <t>富山市社会福祉協議会職員労働組合</t>
  </si>
  <si>
    <t>19050</t>
  </si>
  <si>
    <t>立山福祉会労働組合</t>
  </si>
  <si>
    <t>19052</t>
  </si>
  <si>
    <t>魚津市社会福祉協議会労働組合</t>
  </si>
  <si>
    <t>19055</t>
  </si>
  <si>
    <t>富山県社会福祉協議会労働組合</t>
  </si>
  <si>
    <t>19057</t>
  </si>
  <si>
    <t>富山県地域公共サービスユニオン</t>
  </si>
  <si>
    <t>19058</t>
  </si>
  <si>
    <t>入善町社会福祉協議会職員労働組合</t>
  </si>
  <si>
    <t>19059</t>
  </si>
  <si>
    <t>渓明会労働組合</t>
  </si>
  <si>
    <t>19061</t>
  </si>
  <si>
    <t>19064</t>
  </si>
  <si>
    <t>19065</t>
  </si>
  <si>
    <t>富山市臨時・嘱託職員労働組合わかば</t>
  </si>
  <si>
    <t>20001</t>
  </si>
  <si>
    <t>石川県職員労働組合</t>
  </si>
  <si>
    <t>20002</t>
  </si>
  <si>
    <t>金沢市役所職員組合</t>
  </si>
  <si>
    <t>20003</t>
  </si>
  <si>
    <t>金沢市従業員労働組合</t>
  </si>
  <si>
    <t>20004</t>
  </si>
  <si>
    <t>加賀市職員組合</t>
  </si>
  <si>
    <t>20005</t>
  </si>
  <si>
    <t>小松市職員組合</t>
  </si>
  <si>
    <t>20006</t>
  </si>
  <si>
    <t>羽咋市職員労働組合</t>
  </si>
  <si>
    <t>20007</t>
  </si>
  <si>
    <t>七尾市職員労働組合</t>
  </si>
  <si>
    <t>20009</t>
  </si>
  <si>
    <t>輪島市職員組合</t>
  </si>
  <si>
    <t>20011</t>
  </si>
  <si>
    <t>珠洲市職員組合</t>
  </si>
  <si>
    <t>20012</t>
  </si>
  <si>
    <t>能登町職員組合</t>
  </si>
  <si>
    <t>20015</t>
  </si>
  <si>
    <t>宝達志水町職員組合</t>
  </si>
  <si>
    <t>20016</t>
  </si>
  <si>
    <t>石川県企業局労働組合</t>
  </si>
  <si>
    <t>20017</t>
  </si>
  <si>
    <t>20019</t>
  </si>
  <si>
    <t>白山市職員組合</t>
  </si>
  <si>
    <t>20023</t>
  </si>
  <si>
    <t>羽咋広域職員労働組合</t>
  </si>
  <si>
    <t>20027</t>
  </si>
  <si>
    <t>石川県市町村職員共済組合職員組合</t>
  </si>
  <si>
    <t>20033</t>
  </si>
  <si>
    <t>20034</t>
  </si>
  <si>
    <t>市立小松総合病院職員組合</t>
  </si>
  <si>
    <t>20035</t>
  </si>
  <si>
    <t>20036</t>
  </si>
  <si>
    <t>20039</t>
  </si>
  <si>
    <t>石川県国民健康保険団体連合会職員労働組合</t>
  </si>
  <si>
    <t>20040</t>
  </si>
  <si>
    <t>内灘町職員組合</t>
  </si>
  <si>
    <t>20041</t>
  </si>
  <si>
    <t>金沢環境サービス公社労働組合</t>
  </si>
  <si>
    <t>20042</t>
  </si>
  <si>
    <t>石川県立学校事務職員組合</t>
  </si>
  <si>
    <t>20043</t>
  </si>
  <si>
    <t>社会福祉法人石川サニーメイト労働組合</t>
  </si>
  <si>
    <t>20044</t>
  </si>
  <si>
    <t>金沢市福祉サービス公社職員組合</t>
  </si>
  <si>
    <t>20045</t>
  </si>
  <si>
    <t>ときわ職員組合</t>
  </si>
  <si>
    <t>20046</t>
  </si>
  <si>
    <t>20047</t>
  </si>
  <si>
    <t>自治労加賀市民病院職員組合</t>
  </si>
  <si>
    <t>20048</t>
  </si>
  <si>
    <t>金沢勤労者プラザ労働組合</t>
  </si>
  <si>
    <t>20049</t>
  </si>
  <si>
    <t>石川県成人病予防センター労働組合</t>
  </si>
  <si>
    <t>20050</t>
  </si>
  <si>
    <t>松任石川広域事務組合環境クリーンセンター労働組合</t>
  </si>
  <si>
    <t>20051</t>
  </si>
  <si>
    <t>かほく市職員組合</t>
  </si>
  <si>
    <t>20053</t>
  </si>
  <si>
    <t>石川県社会福祉事業団職員労働組合</t>
  </si>
  <si>
    <t>20054</t>
  </si>
  <si>
    <t>石川県県民ふれあい公社職員労働組合</t>
  </si>
  <si>
    <t>20055</t>
  </si>
  <si>
    <t>陽風園労働組合</t>
  </si>
  <si>
    <t>20056</t>
  </si>
  <si>
    <t>百寿苑労働組合</t>
  </si>
  <si>
    <t>20057</t>
  </si>
  <si>
    <t>ふれあいタウン労働組合</t>
  </si>
  <si>
    <t>20058</t>
  </si>
  <si>
    <t>かないわ病院労働組合</t>
  </si>
  <si>
    <t>20059</t>
  </si>
  <si>
    <t>いしかわケアユニオン</t>
  </si>
  <si>
    <t>21001</t>
  </si>
  <si>
    <t>福井県庁職員組合</t>
  </si>
  <si>
    <t>21002</t>
  </si>
  <si>
    <t>21003</t>
  </si>
  <si>
    <t>自治労福井市職員労働組合</t>
  </si>
  <si>
    <t>21004</t>
  </si>
  <si>
    <t>越前市職員組合</t>
  </si>
  <si>
    <t>21005</t>
  </si>
  <si>
    <t>敦賀市職員労働組合</t>
  </si>
  <si>
    <t>21006</t>
  </si>
  <si>
    <t>鯖江市職員労働組合</t>
  </si>
  <si>
    <t>21007</t>
  </si>
  <si>
    <t>大野市職員労働組合</t>
  </si>
  <si>
    <t>21010</t>
  </si>
  <si>
    <t>勝山市職員組合</t>
  </si>
  <si>
    <t>21015</t>
  </si>
  <si>
    <t>あわら市職員組合</t>
  </si>
  <si>
    <t>21017</t>
  </si>
  <si>
    <t>坂井市職員組合</t>
  </si>
  <si>
    <t>21032</t>
  </si>
  <si>
    <t>小浜市職員組合</t>
  </si>
  <si>
    <t>21039</t>
  </si>
  <si>
    <t>福井県公社職員労働組合</t>
  </si>
  <si>
    <t>21040</t>
  </si>
  <si>
    <t>21041</t>
  </si>
  <si>
    <t>福井県市町村職員共済組合職員労働組合</t>
  </si>
  <si>
    <t>21046</t>
  </si>
  <si>
    <t>福井県国民健康保険団体連合会職員労働組合</t>
  </si>
  <si>
    <t>（１）組合費の納入方法として、当局による給与天引き（チェック・オフ）方式をとっていますか。</t>
    <rPh sb="3" eb="6">
      <t>クミアイヒ</t>
    </rPh>
    <rPh sb="7" eb="9">
      <t>ノウニュウ</t>
    </rPh>
    <rPh sb="9" eb="11">
      <t>ホウホウ</t>
    </rPh>
    <rPh sb="15" eb="17">
      <t>トウキョク</t>
    </rPh>
    <rPh sb="20" eb="22">
      <t>キュウヨ</t>
    </rPh>
    <rPh sb="22" eb="24">
      <t>テンビ</t>
    </rPh>
    <rPh sb="34" eb="36">
      <t>ホウシキ</t>
    </rPh>
    <phoneticPr fontId="3"/>
  </si>
  <si>
    <t>ａ．正規職員の組合員</t>
    <rPh sb="2" eb="4">
      <t>セイキ</t>
    </rPh>
    <rPh sb="4" eb="6">
      <t>ショクイン</t>
    </rPh>
    <rPh sb="7" eb="10">
      <t>クミアイイン</t>
    </rPh>
    <phoneticPr fontId="3"/>
  </si>
  <si>
    <t>岡崎市学校給食協会従業員労働組合</t>
  </si>
  <si>
    <t>23054</t>
  </si>
  <si>
    <t>東部水道企業労働組合</t>
  </si>
  <si>
    <t>23055</t>
  </si>
  <si>
    <t>豊田市学校給食労働組合</t>
  </si>
  <si>
    <t>23056</t>
  </si>
  <si>
    <t>自治労津島市関係労働組合</t>
  </si>
  <si>
    <t>23058</t>
  </si>
  <si>
    <t>安城市職員組合</t>
  </si>
  <si>
    <t>23059</t>
  </si>
  <si>
    <t>自治労愛知県本部直属支部</t>
  </si>
  <si>
    <t>23061</t>
  </si>
  <si>
    <t>日進市職員連帯会議</t>
  </si>
  <si>
    <t>23062</t>
  </si>
  <si>
    <t>岡崎市福祉事業団職員労働組合</t>
  </si>
  <si>
    <t>23063</t>
  </si>
  <si>
    <t>安城市社会福祉団体職員労働組合</t>
  </si>
  <si>
    <t>23064</t>
  </si>
  <si>
    <t>23066</t>
  </si>
  <si>
    <t>愛知県国民健康保険団体連合会職員労働組合</t>
  </si>
  <si>
    <t>23067</t>
  </si>
  <si>
    <t>自治労西春日井福祉会職員労働組合</t>
  </si>
  <si>
    <t>23068</t>
  </si>
  <si>
    <t>自治労名古屋市社会福祉協議会ユニオン</t>
  </si>
  <si>
    <t>23069</t>
  </si>
  <si>
    <t>自治労セラムけあらーずユニオン</t>
  </si>
  <si>
    <t>23070</t>
  </si>
  <si>
    <t>23071</t>
  </si>
  <si>
    <t>自治労名古屋市民休暇村職員労働組合</t>
  </si>
  <si>
    <t>23072</t>
  </si>
  <si>
    <t>23074</t>
  </si>
  <si>
    <t>23075</t>
  </si>
  <si>
    <t>全競労常滑競艇労働組合</t>
  </si>
  <si>
    <t>23077</t>
  </si>
  <si>
    <t>豊明市臨時職員げんきユニオン</t>
  </si>
  <si>
    <t>23078</t>
  </si>
  <si>
    <t>23079</t>
  </si>
  <si>
    <t>豊川市従業員労働組合</t>
  </si>
  <si>
    <t>23080</t>
  </si>
  <si>
    <t>名古屋市住宅供給公社職員組合</t>
  </si>
  <si>
    <t>23081</t>
  </si>
  <si>
    <t>名古屋競輪労働組合</t>
  </si>
  <si>
    <t>23082</t>
  </si>
  <si>
    <t>一宮競輪労働組合</t>
  </si>
  <si>
    <t>24001</t>
  </si>
  <si>
    <t>岐阜市職員労働組合</t>
  </si>
  <si>
    <t>24002</t>
  </si>
  <si>
    <t>大垣市役所職員労働組合連合会</t>
  </si>
  <si>
    <t>24003</t>
  </si>
  <si>
    <t>多治見市職員労働組合連合会</t>
  </si>
  <si>
    <t>24004</t>
  </si>
  <si>
    <t>関市職員労働組合連合会</t>
  </si>
  <si>
    <t>24005</t>
  </si>
  <si>
    <t>中津川市職員組合</t>
  </si>
  <si>
    <t>24006</t>
  </si>
  <si>
    <t>恵那市職員労働組合</t>
  </si>
  <si>
    <t>24007</t>
  </si>
  <si>
    <t>瑞浪市職員労働組合連合会</t>
  </si>
  <si>
    <t>24008</t>
  </si>
  <si>
    <t>美濃市職員組合</t>
  </si>
  <si>
    <t>24009</t>
  </si>
  <si>
    <t>高山市職員労働組合連合会</t>
  </si>
  <si>
    <t>24011</t>
  </si>
  <si>
    <t>土岐市職員労働組合連合会</t>
  </si>
  <si>
    <t>24017</t>
  </si>
  <si>
    <t>郡上市職員組合</t>
  </si>
  <si>
    <t>24020</t>
  </si>
  <si>
    <t>各務原市職員労働組合連合会</t>
  </si>
  <si>
    <t>24022</t>
  </si>
  <si>
    <t>岐阜県市町村職員共済組合職員組合</t>
  </si>
  <si>
    <t>24023</t>
  </si>
  <si>
    <t>24029</t>
  </si>
  <si>
    <t>岐阜県市町村行政情報センター労働組合</t>
  </si>
  <si>
    <t>24030</t>
  </si>
  <si>
    <t>岐阜県土地開発公社労働組合</t>
  </si>
  <si>
    <t>24031</t>
  </si>
  <si>
    <t>輪之内町職員組合</t>
  </si>
  <si>
    <t>24033</t>
  </si>
  <si>
    <t>岐阜県住宅供給公社労働組合</t>
  </si>
  <si>
    <t>24035</t>
  </si>
  <si>
    <t>下呂市職員組合</t>
  </si>
  <si>
    <t>24038</t>
  </si>
  <si>
    <t>垂井町職員組合</t>
  </si>
  <si>
    <t>24040</t>
  </si>
  <si>
    <t>岐阜県国民健康保険団体連合会労働組合</t>
  </si>
  <si>
    <t>24041</t>
  </si>
  <si>
    <t>岐阜県町村会職員労働組合</t>
  </si>
  <si>
    <t>24042</t>
  </si>
  <si>
    <t>24044</t>
  </si>
  <si>
    <t>自治労岐阜県本部書記労働組合</t>
  </si>
  <si>
    <t>24045</t>
  </si>
  <si>
    <t>岐阜市社会福祉協議会ホームヘルパー労働組合</t>
  </si>
  <si>
    <t>24047</t>
  </si>
  <si>
    <t>　</t>
    <phoneticPr fontId="3"/>
  </si>
  <si>
    <t>32伊丹市職員労働組合</t>
  </si>
  <si>
    <t>32芦屋市水道労働組合</t>
  </si>
  <si>
    <t>32宝塚市職員労働組合</t>
  </si>
  <si>
    <t>三田市職員労働組合</t>
  </si>
  <si>
    <t>32三田市職員労働組合</t>
  </si>
  <si>
    <t>32明石市職員労働組合</t>
  </si>
  <si>
    <t>32加古川市職員労働組合</t>
  </si>
  <si>
    <t>32三木市職員組合</t>
  </si>
  <si>
    <t>32小野市職員組合</t>
  </si>
  <si>
    <t>32西脇市職員組合</t>
  </si>
  <si>
    <t>32自治労洲本市職員労働組合</t>
  </si>
  <si>
    <t>32姫路市職員組合</t>
  </si>
  <si>
    <t>32姫路市水道労働組合</t>
  </si>
  <si>
    <t>32たつの市職員組合</t>
  </si>
  <si>
    <t>32赤穂市自治団体労働組合連合会</t>
  </si>
  <si>
    <t>32豊岡市職員労働組合</t>
  </si>
  <si>
    <t>32伊丹市水道労働組合</t>
  </si>
  <si>
    <t>32姫路市従業員労働組合</t>
  </si>
  <si>
    <t>32公立豊岡病院組合労働組合</t>
  </si>
  <si>
    <t>32市立伊丹病院労働組合</t>
  </si>
  <si>
    <t>32高砂市職員組合</t>
  </si>
  <si>
    <t>32尼崎市水道労働組合</t>
  </si>
  <si>
    <t>32加西市職員組合</t>
  </si>
  <si>
    <t>32加東市職員労働組合</t>
  </si>
  <si>
    <t>32多可町職員組合</t>
  </si>
  <si>
    <t>32稲美町職員組合</t>
  </si>
  <si>
    <t>32播磨町職員組合</t>
  </si>
  <si>
    <t>32市川町職員組合</t>
  </si>
  <si>
    <t>32福崎町職員組合</t>
  </si>
  <si>
    <t>32神河町職員組合</t>
  </si>
  <si>
    <t>01自治労新ひだか町職員組合</t>
  </si>
  <si>
    <t>081</t>
  </si>
  <si>
    <t>01平取町職員労働組合</t>
  </si>
  <si>
    <t>085</t>
  </si>
  <si>
    <t>01標茶町役場職員労働組合</t>
  </si>
  <si>
    <t>086</t>
  </si>
  <si>
    <t>01厚岸町職員組合</t>
  </si>
  <si>
    <t>088</t>
  </si>
  <si>
    <t>089</t>
  </si>
  <si>
    <t>01幕別町職員組合</t>
  </si>
  <si>
    <t>090</t>
  </si>
  <si>
    <t>01士幌町職員組合</t>
  </si>
  <si>
    <t>091</t>
  </si>
  <si>
    <t>01新得町職員組合</t>
  </si>
  <si>
    <t>092</t>
  </si>
  <si>
    <t>01陸別町職員組合</t>
  </si>
  <si>
    <t>093</t>
  </si>
  <si>
    <t>01斜里町職員労働組合連合会</t>
  </si>
  <si>
    <t>094</t>
  </si>
  <si>
    <t>01小清水町職員組合</t>
  </si>
  <si>
    <t>095</t>
  </si>
  <si>
    <t>097</t>
  </si>
  <si>
    <t>01佐呂間町職員組合</t>
  </si>
  <si>
    <t>100</t>
  </si>
  <si>
    <t>01自治労遠軽町職員労働組合連合会</t>
  </si>
  <si>
    <t>104</t>
  </si>
  <si>
    <t>01滝上町職員組合</t>
  </si>
  <si>
    <t>105</t>
  </si>
  <si>
    <t>01雄武町職員組合</t>
  </si>
  <si>
    <t>106</t>
  </si>
  <si>
    <t>01置戸町職員組合</t>
  </si>
  <si>
    <t>107</t>
  </si>
  <si>
    <t>01津別町職員組合</t>
  </si>
  <si>
    <t>109</t>
  </si>
  <si>
    <t>01自治労中標津町職員労働組合連合会</t>
  </si>
  <si>
    <t>110</t>
  </si>
  <si>
    <t>01標津町職員組合</t>
  </si>
  <si>
    <t>113</t>
  </si>
  <si>
    <t>01鷹栖町職員組合</t>
  </si>
  <si>
    <t>115</t>
  </si>
  <si>
    <t>01東神楽町職員組合</t>
  </si>
  <si>
    <t>116</t>
  </si>
  <si>
    <t>01初山別村職員組合</t>
  </si>
  <si>
    <t>117</t>
  </si>
  <si>
    <t>01猿払村職員組合</t>
  </si>
  <si>
    <t>118</t>
  </si>
  <si>
    <t>01鹿部町職員組合</t>
  </si>
  <si>
    <t>119</t>
  </si>
  <si>
    <t>01別海町職員組合</t>
  </si>
  <si>
    <t>125</t>
  </si>
  <si>
    <t>01音威子府村職員組合</t>
  </si>
  <si>
    <t>126</t>
  </si>
  <si>
    <t>寒河江社会福祉協議会労働組合</t>
  </si>
  <si>
    <t>自治労山形県本部公共サービスユニオン</t>
  </si>
  <si>
    <t>07074</t>
  </si>
  <si>
    <t>07075</t>
  </si>
  <si>
    <t>自治労全国一般山形労働組合</t>
  </si>
  <si>
    <t>07076</t>
  </si>
  <si>
    <t>総合福祉施設いきいきの郷労働組合</t>
  </si>
  <si>
    <t>07077</t>
  </si>
  <si>
    <t>棚倉町職員労働組合</t>
  </si>
  <si>
    <t>下郷町職員労働組合</t>
  </si>
  <si>
    <t>磐梯町職員労働組合</t>
  </si>
  <si>
    <t>塙町職員労働組合</t>
  </si>
  <si>
    <t>本宮市職員労働組合</t>
  </si>
  <si>
    <t>平田村職員労働組合</t>
  </si>
  <si>
    <t>自治労いわき市職員連合労働組合</t>
  </si>
  <si>
    <t>西郷村職員労働組合</t>
  </si>
  <si>
    <t>会津若松地方広域市町村圏整備組合職員労働組合</t>
  </si>
  <si>
    <t>東白衛生組合職員労働組合</t>
  </si>
  <si>
    <t>双葉地方広域市町村圏組合職員労働組合</t>
  </si>
  <si>
    <t>自治労郡山市職員労働組合</t>
  </si>
  <si>
    <t>自治労国見町社会福祉協議会職員労働組合</t>
  </si>
  <si>
    <t>08146</t>
  </si>
  <si>
    <t>臨職等内訳・対象</t>
    <rPh sb="0" eb="2">
      <t>リンショク</t>
    </rPh>
    <rPh sb="2" eb="3">
      <t>トウ</t>
    </rPh>
    <rPh sb="3" eb="5">
      <t>ウチワケ</t>
    </rPh>
    <rPh sb="6" eb="8">
      <t>タイショウ</t>
    </rPh>
    <phoneticPr fontId="3"/>
  </si>
  <si>
    <t>0を入力</t>
    <rPh sb="2" eb="4">
      <t>ニュウリョク</t>
    </rPh>
    <phoneticPr fontId="3"/>
  </si>
  <si>
    <t>自治労豊中放課後こどもクラブ指導員労働組合</t>
  </si>
  <si>
    <t>交野自立センター労働組合</t>
  </si>
  <si>
    <t>茨木市臨時･非常勤職員労働組合</t>
  </si>
  <si>
    <t>自治労交野市職員組合</t>
  </si>
  <si>
    <t>羽曳野病院非常勤労働組合</t>
  </si>
  <si>
    <t>高槻市図書館非常勤組合</t>
  </si>
  <si>
    <t>羽曳野市職員連合組合</t>
  </si>
  <si>
    <t>自治労豊中市医療事務委託労働組合</t>
  </si>
  <si>
    <t>30163</t>
  </si>
  <si>
    <t>日本モーターボート競走会労働組合</t>
  </si>
  <si>
    <t>市立函館病院労働組合</t>
  </si>
  <si>
    <t>01037</t>
  </si>
  <si>
    <t>自治労岩見沢市立病院職員組合</t>
  </si>
  <si>
    <t>01038</t>
  </si>
  <si>
    <t>01039</t>
  </si>
  <si>
    <t>01040</t>
  </si>
  <si>
    <t>当別町職員組合</t>
  </si>
  <si>
    <t>01041</t>
  </si>
  <si>
    <t>自治労余市町職員労働組合</t>
  </si>
  <si>
    <t>01042</t>
  </si>
  <si>
    <t>倶知安町役場職員組合</t>
  </si>
  <si>
    <t>01043</t>
  </si>
  <si>
    <t>01044</t>
  </si>
  <si>
    <t>黒松内町職員組合</t>
  </si>
  <si>
    <t>01045</t>
  </si>
  <si>
    <t>岩内町職員組合</t>
  </si>
  <si>
    <t>01046</t>
  </si>
  <si>
    <t>比布町職員組合</t>
  </si>
  <si>
    <t>01047</t>
  </si>
  <si>
    <t>美深町職員組合</t>
  </si>
  <si>
    <t>01048</t>
  </si>
  <si>
    <t>上川町職員労働組合</t>
  </si>
  <si>
    <t>01049</t>
  </si>
  <si>
    <t>美瑛町職員組合</t>
  </si>
  <si>
    <t>01050</t>
  </si>
  <si>
    <t>羽幌町職員組合</t>
  </si>
  <si>
    <t>01051</t>
  </si>
  <si>
    <t>小平町職員組合</t>
  </si>
  <si>
    <t>01052</t>
  </si>
  <si>
    <t>苫前町職員組合</t>
  </si>
  <si>
    <t>01053</t>
  </si>
  <si>
    <t>01054</t>
  </si>
  <si>
    <t>自治労枝幸町役場職員組合</t>
  </si>
  <si>
    <t>01055</t>
  </si>
  <si>
    <t>01056</t>
  </si>
  <si>
    <t>中頓別町職員組合</t>
  </si>
  <si>
    <t>01059</t>
  </si>
  <si>
    <t>01060</t>
  </si>
  <si>
    <t>01061</t>
  </si>
  <si>
    <t>01062</t>
  </si>
  <si>
    <t>01063</t>
  </si>
  <si>
    <t>自治労七飯町労働組合連合会</t>
  </si>
  <si>
    <t>01065</t>
  </si>
  <si>
    <t>01066</t>
  </si>
  <si>
    <t>自治労森町職員労働組合</t>
  </si>
  <si>
    <t>01067</t>
  </si>
  <si>
    <t>江差町役場職員労働組合</t>
  </si>
  <si>
    <t>01068</t>
  </si>
  <si>
    <t>01069</t>
  </si>
  <si>
    <t>上砂川町職員労働組合</t>
  </si>
  <si>
    <t>（２）</t>
    <phoneticPr fontId="3"/>
  </si>
  <si>
    <t>(医)藤美会すめらぎ職員労働組合</t>
  </si>
  <si>
    <t>市立大町総合病院職員労働組合</t>
  </si>
  <si>
    <t>18187</t>
  </si>
  <si>
    <t>全国一般長野地方労働組合</t>
  </si>
  <si>
    <t>18188</t>
  </si>
  <si>
    <t>富山市職員労働組合</t>
  </si>
  <si>
    <t>砺波市職員労働組合</t>
  </si>
  <si>
    <t>南砺市職員組合</t>
  </si>
  <si>
    <t>市立砺波総合病院職員労働組合</t>
  </si>
  <si>
    <t>砺波広域圏事務組合水道事業所職員労働組合</t>
  </si>
  <si>
    <t>砺波地方衛生施設組合職員労働組合</t>
  </si>
  <si>
    <t>滑川市文化･スポーツ振興財団労働組合</t>
  </si>
  <si>
    <t>あさひ総合病院委託医療事務労働組合</t>
  </si>
  <si>
    <t>19067</t>
  </si>
  <si>
    <t>自治労全国一般富山地方労働組合</t>
  </si>
  <si>
    <t>19069</t>
  </si>
  <si>
    <t>公立松任石川中央病院労働組合</t>
  </si>
  <si>
    <t>公立つるぎ病院労働組合</t>
  </si>
  <si>
    <t>ひなたぼっこ労働組合</t>
  </si>
  <si>
    <t>20060</t>
  </si>
  <si>
    <t>石川県社会福祉協議会職員労働組合</t>
  </si>
  <si>
    <t>20061</t>
  </si>
  <si>
    <t>はくい福祉会労働組合</t>
  </si>
  <si>
    <t>20063</t>
  </si>
  <si>
    <t>全国一般石川地方労働組合</t>
  </si>
  <si>
    <t>20064</t>
  </si>
  <si>
    <t>越前市シルバ－人材センタ－職員労働組合</t>
  </si>
  <si>
    <t>大野市社会福祉協議会職員労働組合</t>
  </si>
  <si>
    <t>越前市文化振興・施設管理事業団職員労働組合</t>
  </si>
  <si>
    <t>越前市公共サービスユニオン</t>
  </si>
  <si>
    <t>21064</t>
  </si>
  <si>
    <t>福井県丹南広域組合職員組合</t>
  </si>
  <si>
    <t>21065</t>
  </si>
  <si>
    <t>全国一般福井地方労働組合</t>
  </si>
  <si>
    <t>21066</t>
  </si>
  <si>
    <t>坂井市臨時職員労働組合</t>
  </si>
  <si>
    <t>21067</t>
  </si>
  <si>
    <t>静岡県職労連合・静岡県職員組合</t>
  </si>
  <si>
    <t>西伊豆町職員組合</t>
  </si>
  <si>
    <t>浜松市公社職員労働組合</t>
  </si>
  <si>
    <t>22049</t>
  </si>
  <si>
    <t>静岡県職労連合静岡県社会福祉協議会職員労働組合</t>
  </si>
  <si>
    <t>22054</t>
  </si>
  <si>
    <t>富士宮市振興公社労働組合</t>
  </si>
  <si>
    <t>22059</t>
  </si>
  <si>
    <t>22060</t>
  </si>
  <si>
    <t>沼津夜間救急医療センター労働組合</t>
  </si>
  <si>
    <t>22061</t>
  </si>
  <si>
    <t>静岡県国民健康保険団体連合会職員労働組合</t>
  </si>
  <si>
    <t>22062</t>
  </si>
  <si>
    <t>富士宮市水道労働組合</t>
  </si>
  <si>
    <t>22063</t>
  </si>
  <si>
    <t>22065</t>
  </si>
  <si>
    <t>静岡県職労連合・静岡県立静岡がんセンター労働組合</t>
  </si>
  <si>
    <t>22066</t>
  </si>
  <si>
    <t>自治労名古屋市連合労働組合</t>
  </si>
  <si>
    <t>自治労名古屋市文化施設労働組合</t>
  </si>
  <si>
    <t>自治労海部地区環境事務組合職員労働組合</t>
  </si>
  <si>
    <t>自治労メディカルパーソナルサーヴィシィーズユニオン</t>
  </si>
  <si>
    <t>日本モーターボート競走会労働組合愛知県支部</t>
  </si>
  <si>
    <t>23083</t>
  </si>
  <si>
    <t>自治労全国一般評議会愛知地方労働組合</t>
  </si>
  <si>
    <t>芽室町職員組合</t>
  </si>
  <si>
    <t>01205</t>
  </si>
  <si>
    <t>01206</t>
  </si>
  <si>
    <t>白老町職員労働組合</t>
  </si>
  <si>
    <t>01207</t>
  </si>
  <si>
    <t>音更町職員組合</t>
  </si>
  <si>
    <t>自治労大阪府本部書記労働組合</t>
  </si>
  <si>
    <t>30107</t>
  </si>
  <si>
    <t>コミュニティ協会職員労働組合</t>
  </si>
  <si>
    <t>30109</t>
  </si>
  <si>
    <t>30113</t>
  </si>
  <si>
    <t>大阪府国民健康保険団体連合会職員労働組合</t>
  </si>
  <si>
    <t>30114</t>
  </si>
  <si>
    <t>自治労堺市職員労働組合</t>
  </si>
  <si>
    <t>30115</t>
  </si>
  <si>
    <t>大阪社会医療センター労働組合</t>
  </si>
  <si>
    <t>30116</t>
  </si>
  <si>
    <t>30117</t>
  </si>
  <si>
    <t>太子町職員組合</t>
  </si>
  <si>
    <t>30118</t>
  </si>
  <si>
    <t>茨木市保育ネットワークユニオン</t>
  </si>
  <si>
    <t>30119</t>
  </si>
  <si>
    <t>茨木市職員組合</t>
  </si>
  <si>
    <t>30120</t>
  </si>
  <si>
    <t>松原市職員組合</t>
  </si>
  <si>
    <t>30121</t>
  </si>
  <si>
    <t>大東市職員組合</t>
  </si>
  <si>
    <t>30123</t>
  </si>
  <si>
    <t>寝屋川市役所職員労働組合</t>
  </si>
  <si>
    <t>30124</t>
  </si>
  <si>
    <t>30126</t>
  </si>
  <si>
    <t>自治労泉佐野市職員組合</t>
  </si>
  <si>
    <t>30127</t>
  </si>
  <si>
    <t>自治労和泉市職員組合</t>
  </si>
  <si>
    <t>30130</t>
  </si>
  <si>
    <t>30133</t>
  </si>
  <si>
    <t>大阪市教育振興公社労働組合</t>
  </si>
  <si>
    <t>30134</t>
  </si>
  <si>
    <t>30135</t>
  </si>
  <si>
    <t>30136</t>
  </si>
  <si>
    <t>高槻市立保育所保育スタッフ労働組合</t>
  </si>
  <si>
    <t>30137</t>
  </si>
  <si>
    <t>30138</t>
  </si>
  <si>
    <t>高槻市社会福祉協議会職員組合</t>
  </si>
  <si>
    <t>30141</t>
  </si>
  <si>
    <t>市立池田病院職員組合</t>
  </si>
  <si>
    <t>30143</t>
  </si>
  <si>
    <t>30145</t>
  </si>
  <si>
    <t>30146</t>
  </si>
  <si>
    <t>四條畷市立保育所パート保母労働組合</t>
  </si>
  <si>
    <t>30148</t>
  </si>
  <si>
    <t>箕面市社会福祉協議会職員労働組合</t>
  </si>
  <si>
    <t>30149</t>
  </si>
  <si>
    <t>富田林市職員ユニオン</t>
  </si>
  <si>
    <t>30151</t>
  </si>
  <si>
    <t>高槻市社会福祉事業団労働組合</t>
  </si>
  <si>
    <t>30152</t>
  </si>
  <si>
    <t>30154</t>
  </si>
  <si>
    <t>日本ヘルス工業大阪労働組合</t>
  </si>
  <si>
    <t>30155</t>
  </si>
  <si>
    <t>徳風会職員労働組合</t>
  </si>
  <si>
    <t>30156</t>
  </si>
  <si>
    <t>30157</t>
  </si>
  <si>
    <t>千早赤阪村職員組合</t>
  </si>
  <si>
    <t>30160</t>
  </si>
  <si>
    <t>大阪市食肉市場労働組合</t>
  </si>
  <si>
    <t>30161</t>
  </si>
  <si>
    <t>30162</t>
  </si>
  <si>
    <t>豊中市学校司書労働組合</t>
  </si>
  <si>
    <t>30166</t>
  </si>
  <si>
    <t>みなと寮職員労働組合</t>
  </si>
  <si>
    <t>30170</t>
  </si>
  <si>
    <t xml:space="preserve">1
</t>
    <phoneticPr fontId="3"/>
  </si>
  <si>
    <t xml:space="preserve">3
</t>
    <phoneticPr fontId="3"/>
  </si>
  <si>
    <t xml:space="preserve">4
</t>
    <phoneticPr fontId="3"/>
  </si>
  <si>
    <t xml:space="preserve">5
</t>
    <phoneticPr fontId="3"/>
  </si>
  <si>
    <t>32140</t>
  </si>
  <si>
    <t>加西市嘱託事務職員労働組合</t>
  </si>
  <si>
    <t>32141</t>
  </si>
  <si>
    <t>加西市幼・保嘱託職員労働組合</t>
  </si>
  <si>
    <t>32142</t>
  </si>
  <si>
    <t>加西市嘱託調理・校務員労働組合</t>
  </si>
  <si>
    <t>32146</t>
  </si>
  <si>
    <t>32147</t>
  </si>
  <si>
    <t>芦屋市嘱託職員ユニオン</t>
  </si>
  <si>
    <t>32149</t>
  </si>
  <si>
    <t>宝塚市臨時職員労働組合</t>
  </si>
  <si>
    <t>32150</t>
  </si>
  <si>
    <t>赤穂市社会福祉協議会労働組合</t>
  </si>
  <si>
    <t>32152</t>
  </si>
  <si>
    <t>自治労兵庫県本部直属支部</t>
  </si>
  <si>
    <t>32154</t>
  </si>
  <si>
    <t>兵庫県国際交流協会労働組合</t>
  </si>
  <si>
    <t>32155</t>
  </si>
  <si>
    <t>32157</t>
  </si>
  <si>
    <t>尼崎競艇労働組合</t>
  </si>
  <si>
    <t>32158</t>
  </si>
  <si>
    <t>阪神公営競走労働組合</t>
  </si>
  <si>
    <t>32161</t>
  </si>
  <si>
    <t>公立八鹿病院職員組合</t>
  </si>
  <si>
    <t>32167</t>
  </si>
  <si>
    <t>高砂市社会福祉協議会労働組合</t>
  </si>
  <si>
    <t>32170</t>
  </si>
  <si>
    <t>公立神崎総合病院職員組合</t>
  </si>
  <si>
    <t>32172</t>
  </si>
  <si>
    <t>32173</t>
  </si>
  <si>
    <t>32174</t>
  </si>
  <si>
    <t>姫路市社会福祉事業団労働組合</t>
  </si>
  <si>
    <t>32176</t>
  </si>
  <si>
    <t>加東市臨時・嘱託等職員労働組合</t>
  </si>
  <si>
    <t>32177</t>
  </si>
  <si>
    <t>明石市消費生活相談員労働組合</t>
  </si>
  <si>
    <t>32178</t>
  </si>
  <si>
    <t>32179</t>
  </si>
  <si>
    <t>神戸みのりの公社労働組合</t>
  </si>
  <si>
    <t>32180</t>
  </si>
  <si>
    <t>姫路市関連北部労働組合</t>
  </si>
  <si>
    <t>32182</t>
  </si>
  <si>
    <t>新温泉町臨時等職員労働組合</t>
  </si>
  <si>
    <t>32183</t>
  </si>
  <si>
    <t>明石愛老園労働組合</t>
  </si>
  <si>
    <t>32184</t>
  </si>
  <si>
    <t>たつの市臨時・嘱託等職員労働組合</t>
  </si>
  <si>
    <t>33001</t>
  </si>
  <si>
    <t>33002</t>
  </si>
  <si>
    <t>岡山県企業局労働組合</t>
  </si>
  <si>
    <t>33004</t>
  </si>
  <si>
    <t>岡山市現業労働組合</t>
  </si>
  <si>
    <t>33006</t>
  </si>
  <si>
    <t>津山市職員労働組合</t>
  </si>
  <si>
    <t>33008</t>
  </si>
  <si>
    <t>総社市職員組合</t>
  </si>
  <si>
    <t>33029</t>
  </si>
  <si>
    <t>真庭市職員労働組合</t>
  </si>
  <si>
    <t>自治労美咲町職員労働組合</t>
  </si>
  <si>
    <t>自治労美作市職員労働組合</t>
  </si>
  <si>
    <t>33053</t>
  </si>
  <si>
    <t>早島町職員組合</t>
  </si>
  <si>
    <t>33057</t>
  </si>
  <si>
    <t>自治労倉敷市職員組合</t>
  </si>
  <si>
    <t>33063</t>
  </si>
  <si>
    <t>自治労備前市職員労働組合</t>
  </si>
  <si>
    <t>33064</t>
  </si>
  <si>
    <t>自治労鏡野町職員組合</t>
  </si>
  <si>
    <t>33069</t>
  </si>
  <si>
    <t>浅口市職員組合</t>
  </si>
  <si>
    <t>33071</t>
  </si>
  <si>
    <t>奈義町職員組合</t>
  </si>
  <si>
    <t>33072</t>
  </si>
  <si>
    <t>久米南町職員組合</t>
  </si>
  <si>
    <t>33073</t>
  </si>
  <si>
    <t>岡山県市町村職員共済組合職員組合</t>
  </si>
  <si>
    <t>33075</t>
  </si>
  <si>
    <t>津山市公社職員労働組合</t>
  </si>
  <si>
    <t>33076</t>
  </si>
  <si>
    <t>新庄村職員組合</t>
  </si>
  <si>
    <t>33077</t>
  </si>
  <si>
    <t>33081</t>
  </si>
  <si>
    <t>１ページ</t>
    <phoneticPr fontId="3"/>
  </si>
  <si>
    <t>２ページ</t>
    <phoneticPr fontId="3"/>
  </si>
  <si>
    <t>３ページ</t>
    <phoneticPr fontId="3"/>
  </si>
  <si>
    <t>４ページ</t>
    <phoneticPr fontId="3"/>
  </si>
  <si>
    <t>５ページ</t>
    <phoneticPr fontId="3"/>
  </si>
  <si>
    <t>７ページ</t>
    <phoneticPr fontId="3"/>
  </si>
  <si>
    <t>８ページ</t>
    <phoneticPr fontId="3"/>
  </si>
  <si>
    <t>ガス</t>
    <phoneticPr fontId="3"/>
  </si>
  <si>
    <t>(2)ホームページ</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</si>
  <si>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</si>
  <si>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</si>
  <si>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</si>
  <si>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</si>
  <si>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</si>
  <si>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</si>
  <si>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</si>
  <si>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</si>
  <si>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</si>
  <si>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10</t>
    <phoneticPr fontId="3"/>
  </si>
  <si>
    <t>11</t>
    <phoneticPr fontId="3"/>
  </si>
  <si>
    <t>12</t>
    <phoneticPr fontId="3"/>
  </si>
  <si>
    <t>13</t>
    <phoneticPr fontId="3"/>
  </si>
  <si>
    <t>西興部村役場職員組合</t>
  </si>
  <si>
    <t>01180</t>
  </si>
  <si>
    <t>弟子屈町役場職員組合</t>
  </si>
  <si>
    <t>01182</t>
  </si>
  <si>
    <t>自治労北広島市職員労働組合</t>
  </si>
  <si>
    <t>01183</t>
  </si>
  <si>
    <t>01185</t>
  </si>
  <si>
    <t>01187</t>
  </si>
  <si>
    <t>更別村役場職員組合</t>
  </si>
  <si>
    <t>01188</t>
  </si>
  <si>
    <t>自治労石狩市職員労働組合</t>
  </si>
  <si>
    <t>01190</t>
  </si>
  <si>
    <t>鹿追町役場職員組合</t>
  </si>
  <si>
    <t>01191</t>
  </si>
  <si>
    <t>自治労洞爺湖町職員労働組合連合会</t>
  </si>
  <si>
    <t>01192</t>
  </si>
  <si>
    <t>鶴居村役場職員組合</t>
  </si>
  <si>
    <t>01193</t>
  </si>
  <si>
    <t>和寒町職員労働組合</t>
  </si>
  <si>
    <t>01194</t>
  </si>
  <si>
    <t>仁木町役場職員組合</t>
  </si>
  <si>
    <t>01195</t>
  </si>
  <si>
    <t>清水町役場職員組合</t>
  </si>
  <si>
    <t>01197</t>
  </si>
  <si>
    <t>共和町職員組合</t>
  </si>
  <si>
    <t>01198</t>
  </si>
  <si>
    <t>01199</t>
  </si>
  <si>
    <t>当麻町役場職員組合</t>
  </si>
  <si>
    <t>01200</t>
  </si>
  <si>
    <t>天塩町職員組合</t>
  </si>
  <si>
    <t>01201</t>
  </si>
  <si>
    <t>赤井川村役場職員組合</t>
  </si>
  <si>
    <t>01202</t>
  </si>
  <si>
    <t>01203</t>
  </si>
  <si>
    <t>上富良野町職員組合</t>
  </si>
  <si>
    <t>01204</t>
  </si>
  <si>
    <t>05010</t>
  </si>
  <si>
    <t>南三陸町職員組合</t>
  </si>
  <si>
    <t>05011</t>
  </si>
  <si>
    <t>岩沼市職員労働組合</t>
  </si>
  <si>
    <t>05014</t>
  </si>
  <si>
    <t>東松島市職員組合</t>
  </si>
  <si>
    <t>05015</t>
  </si>
  <si>
    <t>05016</t>
  </si>
  <si>
    <t>大崎市職員労働組合</t>
  </si>
  <si>
    <t>05017</t>
  </si>
  <si>
    <t>名取市職員労働組合</t>
  </si>
  <si>
    <t>05018</t>
  </si>
  <si>
    <t>七ヶ宿町職員組合</t>
  </si>
  <si>
    <t>05021</t>
  </si>
  <si>
    <t>角田市職員労働組合</t>
  </si>
  <si>
    <t>05025</t>
  </si>
  <si>
    <t>大郷町職員組合</t>
  </si>
  <si>
    <t>05029</t>
  </si>
  <si>
    <t>気仙沼市ガス水道労働組合</t>
  </si>
  <si>
    <t>05036</t>
  </si>
  <si>
    <t>仙南地域広域行政事務組合職員組合</t>
  </si>
  <si>
    <t>05037</t>
  </si>
  <si>
    <t>05039</t>
  </si>
  <si>
    <t>仙台市立学校職員労働組合</t>
  </si>
  <si>
    <t>05040</t>
  </si>
  <si>
    <t>事務組合等のパート等対象</t>
    <rPh sb="0" eb="2">
      <t>ジム</t>
    </rPh>
    <rPh sb="2" eb="4">
      <t>クミアイ</t>
    </rPh>
    <rPh sb="4" eb="5">
      <t>トウ</t>
    </rPh>
    <rPh sb="9" eb="10">
      <t>トウ</t>
    </rPh>
    <rPh sb="10" eb="12">
      <t>タイショウ</t>
    </rPh>
    <phoneticPr fontId="3"/>
  </si>
  <si>
    <t>ｃ パート、臨時・嘱託職員の組合員数</t>
    <phoneticPr fontId="3"/>
  </si>
  <si>
    <t>ｄ女性組合員数</t>
    <phoneticPr fontId="3"/>
  </si>
  <si>
    <t>対象=0</t>
    <rPh sb="0" eb="2">
      <t>タイショウ</t>
    </rPh>
    <phoneticPr fontId="3"/>
  </si>
  <si>
    <t>空欄許容</t>
    <rPh sb="0" eb="2">
      <t>クウラン</t>
    </rPh>
    <rPh sb="2" eb="4">
      <t>キョヨウ</t>
    </rPh>
    <phoneticPr fontId="3"/>
  </si>
  <si>
    <t>内訳計</t>
    <rPh sb="0" eb="2">
      <t>ウチワケ</t>
    </rPh>
    <rPh sb="2" eb="3">
      <t>ケイ</t>
    </rPh>
    <phoneticPr fontId="3"/>
  </si>
  <si>
    <t>採用者</t>
    <rPh sb="0" eb="3">
      <t>サイヨウシャ</t>
    </rPh>
    <phoneticPr fontId="3"/>
  </si>
  <si>
    <t>加入者</t>
    <rPh sb="0" eb="3">
      <t>カニュウシャ</t>
    </rPh>
    <phoneticPr fontId="3"/>
  </si>
  <si>
    <t>酒田市職員労働組合</t>
  </si>
  <si>
    <t>07005</t>
  </si>
  <si>
    <t>正規書記を上回る</t>
    <rPh sb="0" eb="2">
      <t>セイキ</t>
    </rPh>
    <rPh sb="2" eb="4">
      <t>ショキ</t>
    </rPh>
    <rPh sb="5" eb="7">
      <t>ウワマワ</t>
    </rPh>
    <phoneticPr fontId="3"/>
  </si>
  <si>
    <t>臨職等書記を上回る</t>
    <rPh sb="0" eb="2">
      <t>リンショク</t>
    </rPh>
    <rPh sb="2" eb="3">
      <t>トウ</t>
    </rPh>
    <rPh sb="3" eb="5">
      <t>ショキ</t>
    </rPh>
    <rPh sb="6" eb="8">
      <t>ウワマワ</t>
    </rPh>
    <phoneticPr fontId="3"/>
  </si>
  <si>
    <t>総数が大きすぎる</t>
    <rPh sb="0" eb="2">
      <t>ソウスウ</t>
    </rPh>
    <rPh sb="3" eb="4">
      <t>オオ</t>
    </rPh>
    <phoneticPr fontId="3"/>
  </si>
  <si>
    <t>04011</t>
  </si>
  <si>
    <t>北上市職員労働組合</t>
  </si>
  <si>
    <t>04013</t>
  </si>
  <si>
    <t>自治労奥州市職員労働組合</t>
  </si>
  <si>
    <t>04021</t>
  </si>
  <si>
    <t>住田町職員組合</t>
  </si>
  <si>
    <t>04022</t>
  </si>
  <si>
    <t>二戸市職員労働組合</t>
  </si>
  <si>
    <t>04027</t>
  </si>
  <si>
    <t>自治労八幡平市職員労働組合</t>
  </si>
  <si>
    <t>04029</t>
  </si>
  <si>
    <t>04030</t>
  </si>
  <si>
    <t>雫石町職員組合</t>
  </si>
  <si>
    <t>04034</t>
  </si>
  <si>
    <t>04057</t>
  </si>
  <si>
    <t>金ヶ崎町職員労働組合</t>
  </si>
  <si>
    <t>04060</t>
  </si>
  <si>
    <t>田野畑村職員組合</t>
  </si>
  <si>
    <t>04067</t>
  </si>
  <si>
    <t>岩手県社会福祉事業団職員労働組合</t>
  </si>
  <si>
    <t>04070</t>
  </si>
  <si>
    <t>自治労岩手県本部書記労働組合</t>
  </si>
  <si>
    <t>04071</t>
  </si>
  <si>
    <t>岩手県国民健康保険団体連合会労働組合</t>
  </si>
  <si>
    <t>04072</t>
  </si>
  <si>
    <t>04073</t>
  </si>
  <si>
    <t>北上市機械化農業公社労働組合</t>
  </si>
  <si>
    <t>04075</t>
  </si>
  <si>
    <t>岩手県自治体関連民間労働組合連合</t>
  </si>
  <si>
    <t>04076</t>
  </si>
  <si>
    <t>岩手県立学校事務職員組合</t>
  </si>
  <si>
    <t>04078</t>
  </si>
  <si>
    <t>04079</t>
  </si>
  <si>
    <t>04082</t>
  </si>
  <si>
    <t>04083</t>
  </si>
  <si>
    <t>岩手県文化振興事業団法人職員労働組合</t>
  </si>
  <si>
    <t>05001</t>
  </si>
  <si>
    <t>宮城県職員組合</t>
  </si>
  <si>
    <t>05002</t>
  </si>
  <si>
    <t>仙台市職員労働組合</t>
  </si>
  <si>
    <t>05003</t>
  </si>
  <si>
    <t>気仙沼市職員労働組合</t>
  </si>
  <si>
    <t>05004</t>
  </si>
  <si>
    <t>44031</t>
  </si>
  <si>
    <t>長与町役場職員労働組合</t>
  </si>
  <si>
    <t>44038</t>
  </si>
  <si>
    <t>44040</t>
  </si>
  <si>
    <t>佐々町職員組合</t>
  </si>
  <si>
    <t>44043</t>
  </si>
  <si>
    <t>有明海自動車航送船組合職員組合</t>
  </si>
  <si>
    <t>44046</t>
  </si>
  <si>
    <t>山江村役場職員組合</t>
  </si>
  <si>
    <t>47107</t>
  </si>
  <si>
    <t>熊本県市町村職員共済組合労働組合</t>
  </si>
  <si>
    <t>47109</t>
  </si>
  <si>
    <t>47110</t>
  </si>
  <si>
    <t>熊本県林業公社労働組合</t>
  </si>
  <si>
    <t>42福岡競艇場労働組合</t>
  </si>
  <si>
    <t>42芦屋競艇従業員労働組合</t>
  </si>
  <si>
    <t>42飯塚オート労働組合</t>
  </si>
  <si>
    <t>42福岡消費生活相談員ユニオン</t>
  </si>
  <si>
    <t>42自治労福岡県ケア・ユニオン</t>
  </si>
  <si>
    <t>42自治労福岡図書館司書ユニオン</t>
  </si>
  <si>
    <t>42鞍手町職員労働組合</t>
  </si>
  <si>
    <t>42自治労医療・介護・教育研究財団太宰府病院労働組合</t>
  </si>
  <si>
    <t>42自治労財団法人行橋市文化振興公社労働組合</t>
  </si>
  <si>
    <t>42自治労福岡県コンシューマーユニオン</t>
  </si>
  <si>
    <t>42全国一般福岡地方労働組合</t>
  </si>
  <si>
    <t>春日那珂川水道企業団職員労働組合</t>
  </si>
  <si>
    <t>42春日那珂川水道企業団職員労働組合</t>
  </si>
  <si>
    <t>42192</t>
  </si>
  <si>
    <t>42193</t>
  </si>
  <si>
    <t>42196</t>
  </si>
  <si>
    <t>42197</t>
  </si>
  <si>
    <t>佐賀</t>
  </si>
  <si>
    <t>佐賀県関係職員連合労働組合</t>
  </si>
  <si>
    <t>43佐賀県関係職員連合労働組合</t>
  </si>
  <si>
    <t>43鳥栖市職員労働組合</t>
  </si>
  <si>
    <t>43佐賀市職員労働組合</t>
  </si>
  <si>
    <t>43鹿島市職員労働組合</t>
  </si>
  <si>
    <t>43自治労唐津市職員労働組合</t>
  </si>
  <si>
    <t>43自治労武雄市職員労働組合</t>
  </si>
  <si>
    <t>43伊万里市職員労働組合</t>
  </si>
  <si>
    <t>43多久市職員労働組合</t>
  </si>
  <si>
    <t>43神埼市職員労働組合</t>
  </si>
  <si>
    <t>43吉野ヶ里町職員組合</t>
  </si>
  <si>
    <t>43大町町職員組合</t>
  </si>
  <si>
    <t>43嬉野市職員労働組合</t>
  </si>
  <si>
    <t>43自治労佐賀県本部書記労働組合</t>
  </si>
  <si>
    <t>43太良町職員組合</t>
  </si>
  <si>
    <t>43佐賀競馬職員労働組合</t>
  </si>
  <si>
    <t>43江北町職員組合</t>
  </si>
  <si>
    <t>43みやき町職員労働組合</t>
  </si>
  <si>
    <t>43佐賀県土地改良事業団体連合会労働組合</t>
  </si>
  <si>
    <t>43白石町職員労働組合</t>
  </si>
  <si>
    <t>43佐賀整肢学園職員労働組合</t>
  </si>
  <si>
    <t>43上峰町職員労働組合</t>
  </si>
  <si>
    <t>43杵島工業用水道企業団職員労働組合</t>
  </si>
  <si>
    <t>43基山町職員労働組合</t>
  </si>
  <si>
    <t>43西佐賀水道企業団労働組合</t>
  </si>
  <si>
    <t>43佐賀県市町村職員共済組合職員労働組合</t>
  </si>
  <si>
    <t>43天山衛生処理職員労働組合</t>
  </si>
  <si>
    <t>43杵東地区衛生処理場組合労働組合</t>
  </si>
  <si>
    <t>43佐賀県国民健康保険団体連合会職員労働組合</t>
  </si>
  <si>
    <t>43佐賀県社会福祉ユニオン</t>
  </si>
  <si>
    <t>43夢の里労働組合</t>
  </si>
  <si>
    <t>43有田町職員労働組合</t>
  </si>
  <si>
    <t>43佐賀競馬従業員労働組合</t>
  </si>
  <si>
    <t>43唐津市小中学校司書労働組合</t>
  </si>
  <si>
    <t>43多久市学校給食振興会職員労働組合</t>
  </si>
  <si>
    <t>43唐津競艇場従業員労働組合</t>
  </si>
  <si>
    <t>43佐賀県三公社職員労働組合</t>
  </si>
  <si>
    <t>43全国一般佐賀労働組合</t>
  </si>
  <si>
    <t>佐賀市文化振興財団職員労働組合</t>
  </si>
  <si>
    <t>43佐賀市文化振興財団職員労働組合</t>
  </si>
  <si>
    <t>43073</t>
  </si>
  <si>
    <t>佐賀市立公民館職員労働組合</t>
  </si>
  <si>
    <t>43佐賀市立公民館職員労働組合</t>
  </si>
  <si>
    <t>43074</t>
  </si>
  <si>
    <t>日本モーターボート競走会労働組合佐賀県支部</t>
  </si>
  <si>
    <t>43日本モーターボート競走会労働組合佐賀県支部</t>
  </si>
  <si>
    <t>43075</t>
  </si>
  <si>
    <t>伊万里有田共立病院労働組合</t>
  </si>
  <si>
    <t>43伊万里有田共立病院労働組合</t>
  </si>
  <si>
    <t>43076</t>
  </si>
  <si>
    <t>長崎</t>
  </si>
  <si>
    <t>44自治労長崎県職員連合労働組合</t>
  </si>
  <si>
    <t>44諫早市役所職員労働組合連合会</t>
  </si>
  <si>
    <t>44島原市役所職員組合</t>
  </si>
  <si>
    <t>44大村市役所職員組合</t>
  </si>
  <si>
    <t>44自治労平戸市職員組合</t>
  </si>
  <si>
    <t>44松浦市役所職員組合</t>
  </si>
  <si>
    <t>44五島市職員労働組合</t>
  </si>
  <si>
    <t>44川棚町役場職員組合</t>
  </si>
  <si>
    <t>44自治労西海市職員組合</t>
  </si>
  <si>
    <t>44東彼杵町役場職員組合</t>
  </si>
  <si>
    <t>44波佐見町職員組合</t>
  </si>
  <si>
    <t>44壱岐市職員組合</t>
  </si>
  <si>
    <t>44自治労長崎市役所職員労働組合連合会</t>
  </si>
  <si>
    <t>自治労対馬市職員労働組合</t>
  </si>
  <si>
    <t>44自治労対馬市職員労働組合</t>
  </si>
  <si>
    <t>44長与町役場職員労働組合</t>
  </si>
  <si>
    <t>44時津町職員組合</t>
  </si>
  <si>
    <t>44佐々町職員組合</t>
  </si>
  <si>
    <t>44有明海自動車航送船組合職員組合</t>
  </si>
  <si>
    <t>44全日本自治団体労働組合雲仙市職員労働組合</t>
  </si>
  <si>
    <t>44五島中央病院職員労働組合</t>
  </si>
  <si>
    <t>44自治労南島原市職員労働組合</t>
  </si>
  <si>
    <t>対馬市病院職員労働組合</t>
  </si>
  <si>
    <t>44対馬市病院職員労働組合</t>
  </si>
  <si>
    <t>44新上五島町職員組合</t>
  </si>
  <si>
    <t>44長崎県市町村職員共済組合職員組合</t>
  </si>
  <si>
    <t>44長崎県障害者福祉事業団職員労働組合</t>
  </si>
  <si>
    <t>44東彼地区保健福祉組合職員組合</t>
  </si>
  <si>
    <t>44長崎県浄化槽協会労働組合</t>
  </si>
  <si>
    <t>44自治労長崎県本部直属支部</t>
  </si>
  <si>
    <t>44自治労長崎県国民健康保険団体連合会職員労働組合</t>
  </si>
  <si>
    <t>44放射線影響研究所労働組合長崎支部</t>
  </si>
  <si>
    <t>44長崎県土地改良事業団体連合会職員組合</t>
  </si>
  <si>
    <t>44自治労長崎総合情報センター労働組合</t>
  </si>
  <si>
    <t>44自治労長崎衛生公社労働組合</t>
  </si>
  <si>
    <t>44自治労平戸市振興公社労働組合</t>
  </si>
  <si>
    <t>44有明フェリー振興労働組合</t>
  </si>
  <si>
    <t>44長崎県産業振興財団労働組合</t>
  </si>
  <si>
    <t>44南島原市学校給食職員労働組合</t>
  </si>
  <si>
    <t>44南島原市社会福祉協議会職員労働組合</t>
  </si>
  <si>
    <t>44自治労新上五島町学校給食職員労働組合</t>
  </si>
  <si>
    <t>44大村競艇場労働組合</t>
  </si>
  <si>
    <t>44新上五島町社会福祉協議会職員労働組合</t>
  </si>
  <si>
    <t>44島原地域広域市町村圏組合職員労働組合</t>
  </si>
  <si>
    <t>44長崎県住宅供給公社職員組合</t>
  </si>
  <si>
    <t>44対馬市社会福祉協議会職員労働組合</t>
  </si>
  <si>
    <t>44北松南部清掃一部事務組合職員労働組合</t>
  </si>
  <si>
    <t>44全国一般長崎地方労働組合</t>
  </si>
  <si>
    <t>44奈留病院職員労働組合</t>
  </si>
  <si>
    <t>長崎県林業公社労働組合</t>
  </si>
  <si>
    <t>44長崎県林業公社労働組合</t>
  </si>
  <si>
    <t>44121</t>
  </si>
  <si>
    <t>長崎県漁業公社労働組合</t>
  </si>
  <si>
    <t>44長崎県漁業公社労働組合</t>
  </si>
  <si>
    <t>44122</t>
  </si>
  <si>
    <t>日本モーターボート競走会労働組合長崎県支部</t>
  </si>
  <si>
    <t>44日本モーターボート競走会労働組合長崎県支部</t>
  </si>
  <si>
    <t>44123</t>
  </si>
  <si>
    <t>大分</t>
  </si>
  <si>
    <t>45大分県職員連合労働組合</t>
  </si>
  <si>
    <t>45大分県企業局労働組合</t>
  </si>
  <si>
    <t>45大分市水道労働組合</t>
  </si>
  <si>
    <t>45中津市職員労働組合</t>
  </si>
  <si>
    <t>45竹田市職員労働組合</t>
  </si>
  <si>
    <t>45佐伯市職員労働組合</t>
  </si>
  <si>
    <t>45津久見市職員労働組合</t>
  </si>
  <si>
    <t>45日田市職員労働組合</t>
  </si>
  <si>
    <t>45臼杵市職員労働組合</t>
  </si>
  <si>
    <t>45豊後高田市職員労働組合</t>
  </si>
  <si>
    <t>45九重町職員労働組合</t>
  </si>
  <si>
    <t>45国東市職員労働組合</t>
  </si>
  <si>
    <t>45玖珠町職員労働組合</t>
  </si>
  <si>
    <t>45日出町職員労働組合</t>
  </si>
  <si>
    <t>45豊後大野市職員連合労働組合</t>
  </si>
  <si>
    <t>45大分市職員労働組合</t>
  </si>
  <si>
    <t>45大分県市町村職員共済組合事務局職員労働組合</t>
  </si>
  <si>
    <t>45別府市職員労働組合</t>
  </si>
  <si>
    <t>45宇佐市職員労働組合</t>
  </si>
  <si>
    <t>45書記労働組合</t>
  </si>
  <si>
    <t>杵築市職員連合労働組合</t>
  </si>
  <si>
    <t>45杵築市職員連合労働組合</t>
  </si>
  <si>
    <t>45国東市民病院職員労働組合</t>
  </si>
  <si>
    <t>45由布市職員労働組合</t>
  </si>
  <si>
    <t>45大分県土地改良事業団体連合会職員労働組合</t>
  </si>
  <si>
    <t>45宇佐土地改良区職員労働組合</t>
  </si>
  <si>
    <t>45別府市綜合振興センター労働組合</t>
  </si>
  <si>
    <t>45大分県国民健康保険団体連合会職員労働組合</t>
  </si>
  <si>
    <t>45自治労大分県本部社会福祉ユニオン</t>
  </si>
  <si>
    <t>45宇佐勤労者福祉協会労働組合</t>
  </si>
  <si>
    <t>45大分県社会福祉協議会職員労働組合</t>
  </si>
  <si>
    <t>45全国一般大分地方労働組合</t>
  </si>
  <si>
    <t>宮崎</t>
  </si>
  <si>
    <t>46宮崎市役所職員労働組合</t>
  </si>
  <si>
    <t>46延岡市役所職員労働組合</t>
  </si>
  <si>
    <t>46都城市役所職員労働組合</t>
  </si>
  <si>
    <t>46日南市役所職員労働組合</t>
  </si>
  <si>
    <t>46小林市役所職員労働組合</t>
  </si>
  <si>
    <t>46日向市役所職員労働組合</t>
  </si>
  <si>
    <t>46串間市役所職員労働組合</t>
  </si>
  <si>
    <t>46西都市役所職員労働組合</t>
  </si>
  <si>
    <t>46国富町職員組合</t>
  </si>
  <si>
    <t>46高鍋町役場職員労働組合</t>
  </si>
  <si>
    <t>46木城町役場職員労働組合</t>
  </si>
  <si>
    <t>46椎葉村役場職員労働組合</t>
  </si>
  <si>
    <t>46川南町役場職員労働組合</t>
  </si>
  <si>
    <t>46日之影町役場職員労働組合</t>
  </si>
  <si>
    <t>46五ヶ瀬町役場職員組合</t>
  </si>
  <si>
    <t>46高千穂町職員組合</t>
  </si>
  <si>
    <t>46新富町役場職員労働組合</t>
  </si>
  <si>
    <t>46三股町役場職員労働組合</t>
  </si>
  <si>
    <t>46美郷町職員労働組合</t>
  </si>
  <si>
    <t>46高原町役場職員組合</t>
  </si>
  <si>
    <t>46門川町役場職員組合</t>
  </si>
  <si>
    <t>46えびの市役所職員労働組合</t>
  </si>
  <si>
    <t>46市町村職員共済組合職員組合</t>
  </si>
  <si>
    <t>46宮崎県国民健康保険団体連合会職員労働組合</t>
  </si>
  <si>
    <t>46青井岳職員労働組合</t>
  </si>
  <si>
    <t>46山之口町学校給食センター職員労働組合</t>
  </si>
  <si>
    <t>46都城医師会職員組合</t>
  </si>
  <si>
    <t>46全国一般宮崎中小労連</t>
  </si>
  <si>
    <t>熊本</t>
  </si>
  <si>
    <t>47熊本県職員連合労働組合</t>
  </si>
  <si>
    <t>47熊本市役所職員組合</t>
  </si>
  <si>
    <t>荒尾市職員連合労働組合</t>
  </si>
  <si>
    <t>47荒尾市職員連合労働組合</t>
  </si>
  <si>
    <t>47玉名市職員組合</t>
  </si>
  <si>
    <t>47人吉市役所職員組合</t>
  </si>
  <si>
    <t>47山鹿市職員労働組合</t>
  </si>
  <si>
    <t>天草市職員連合労働組合</t>
  </si>
  <si>
    <t>47天草市職員連合労働組合</t>
  </si>
  <si>
    <t>47菊池市役所職員労働組合</t>
  </si>
  <si>
    <t>芦北町自治職員労働組合</t>
  </si>
  <si>
    <t>47芦北町自治職員労働組合</t>
  </si>
  <si>
    <t>47大津町役場職員組合</t>
  </si>
  <si>
    <t>47苓北町職員組合</t>
  </si>
  <si>
    <t>47南関町職員組合</t>
  </si>
  <si>
    <t>47湯前町職員組合</t>
  </si>
  <si>
    <t>47津奈木町職員組合</t>
  </si>
  <si>
    <t>47玉東町職員組合</t>
  </si>
  <si>
    <t>47錦町職員組合</t>
  </si>
  <si>
    <t>西原村役場職員組合</t>
  </si>
  <si>
    <t>47西原村役場職員組合</t>
  </si>
  <si>
    <t>47五木村職員組合</t>
  </si>
  <si>
    <t>47相良村職員組合</t>
  </si>
  <si>
    <t>47菊陽町職員組合</t>
  </si>
  <si>
    <t>47和水町職員組合</t>
  </si>
  <si>
    <t>47高森町職員組合</t>
  </si>
  <si>
    <t>47山都町職員組合</t>
  </si>
  <si>
    <t>47益城町役場職員組合</t>
  </si>
  <si>
    <t>47御船町役場職員組合</t>
  </si>
  <si>
    <t>47合志市職員組合</t>
  </si>
  <si>
    <t>47南小国町職員組合</t>
  </si>
  <si>
    <t>47南阿蘇村職員組合</t>
  </si>
  <si>
    <t>47八代市職員労働組合</t>
  </si>
  <si>
    <t>47宇城市職員労働組合</t>
  </si>
  <si>
    <t>47公立多良木病院労働組合</t>
  </si>
  <si>
    <t>47産山村職員組合</t>
  </si>
  <si>
    <t>氷川町役場職員組合</t>
  </si>
  <si>
    <t>47氷川町役場職員組合</t>
  </si>
  <si>
    <t>47菊池環境保全組合職員労働組合</t>
  </si>
  <si>
    <t>47宇土市職員組合</t>
  </si>
  <si>
    <t>47美里町職員組合</t>
  </si>
  <si>
    <t>47多良木町役場職員組合</t>
  </si>
  <si>
    <t>47山江村役場職員組合</t>
  </si>
  <si>
    <t>47熊本県市町村職員共済組合労働組合</t>
  </si>
  <si>
    <t>47阿蘇広域行政職員組合</t>
  </si>
  <si>
    <t>47熊本県林業公社労働組合</t>
  </si>
  <si>
    <t>47熊本県社会福祉事業団職員労働組合</t>
  </si>
  <si>
    <t>47自治労熊本県本部直属支部</t>
  </si>
  <si>
    <t>47熊本県互助会職員労働組合</t>
  </si>
  <si>
    <t>47熊本県国民健康保険団体連合会労働組合</t>
  </si>
  <si>
    <t>47熊本市社会福祉事業団労働組合</t>
  </si>
  <si>
    <t>47熊本県学校事務労働組合</t>
  </si>
  <si>
    <t>47熊本県弘済会予防技術員労働組合</t>
  </si>
  <si>
    <t>47八代生活環境事務組合労働組合</t>
  </si>
  <si>
    <t>47宇城広域連合職員労働組合</t>
  </si>
  <si>
    <t>47山鹿福祉ユニオン</t>
  </si>
  <si>
    <t>47熊本市社会教育振興事業団労働組合</t>
  </si>
  <si>
    <t>47熊本市駐車場公社労働組合</t>
  </si>
  <si>
    <t>47美里町社会福祉協議会労働組合</t>
  </si>
  <si>
    <t>47宇土市社会福祉労働組合</t>
  </si>
  <si>
    <t>47自治労公立学校共済組合職員労働組合</t>
  </si>
  <si>
    <t>47人吉球磨広域行政組合労働組合</t>
  </si>
  <si>
    <t>47自治労熊本県本部社会福祉労働組合</t>
  </si>
  <si>
    <t>47自治労熊本県農業公社労働組合</t>
  </si>
  <si>
    <t>47自治労熊本県本部公共サービスユニオン</t>
  </si>
  <si>
    <t>47御船地区衛生施設組合職員労働組合</t>
  </si>
  <si>
    <t>47益城・嘉島・西原環境衛生施設組合職員労働組合</t>
  </si>
  <si>
    <t>47御船町甲佐町衛生施設組合職員労働組合</t>
  </si>
  <si>
    <t>47上天草衛生施設組合職員労働組合</t>
  </si>
  <si>
    <t>47自治労熊本市下水道技術センター労働組合</t>
  </si>
  <si>
    <t>47阿蘇市社会福祉協議会労働組合</t>
  </si>
  <si>
    <t>47上天草市立上天草総合病院労働組合</t>
  </si>
  <si>
    <t>47小国町職員組合</t>
  </si>
  <si>
    <t>47自治労全国一般熊本労働組合</t>
  </si>
  <si>
    <t>熊本市社会福祉協議会職員組合</t>
  </si>
  <si>
    <t>47熊本市社会福祉協議会職員組合</t>
  </si>
  <si>
    <t>47161</t>
  </si>
  <si>
    <t>けあらーずユニオン熊本</t>
  </si>
  <si>
    <t>47けあらーずユニオン熊本</t>
  </si>
  <si>
    <t>47162</t>
  </si>
  <si>
    <t>熊本シティエフエム労働組合</t>
  </si>
  <si>
    <t>47熊本シティエフエム労働組合</t>
  </si>
  <si>
    <t>47165</t>
  </si>
  <si>
    <t>自治労公立玉名中央病院労働組合</t>
  </si>
  <si>
    <t>47自治労公立玉名中央病院労働組合</t>
  </si>
  <si>
    <t>47166</t>
  </si>
  <si>
    <t>水俣市社会福祉協議会労働組合</t>
  </si>
  <si>
    <t>47水俣市社会福祉協議会労働組合</t>
  </si>
  <si>
    <t>47167</t>
  </si>
  <si>
    <t>くまもと里海づくり協会職員労働組合</t>
  </si>
  <si>
    <t>47くまもと里海づくり協会職員労働組合</t>
  </si>
  <si>
    <t>47168</t>
  </si>
  <si>
    <t>鹿児島</t>
  </si>
  <si>
    <t>48鹿児島県関係職員労働組合</t>
  </si>
  <si>
    <t>48鹿児島市職員労働組合</t>
  </si>
  <si>
    <t>48伊佐市職員労働組合</t>
  </si>
  <si>
    <t>48阿久根市職員労働組合</t>
  </si>
  <si>
    <t>48薩摩川内市職員労働組合</t>
  </si>
  <si>
    <t>48垂水市職員労働組合</t>
  </si>
  <si>
    <t>48西之表市職員労働組合</t>
  </si>
  <si>
    <t>48さつま町職員組合</t>
  </si>
  <si>
    <t>48南九州市職員労働組合</t>
  </si>
  <si>
    <t>姶良市職員労働組合</t>
  </si>
  <si>
    <t>48姶良市職員労働組合</t>
  </si>
  <si>
    <t>48知名町職員労働組合</t>
  </si>
  <si>
    <t>48瀬戸内町職員組合</t>
  </si>
  <si>
    <t>48徳之島町職員組合</t>
  </si>
  <si>
    <t>48龍郷町職員組合</t>
  </si>
  <si>
    <t>48大和村職員労働組合</t>
  </si>
  <si>
    <t>48伊仙町職員組合</t>
  </si>
  <si>
    <t>48天城町職員組合</t>
  </si>
  <si>
    <t>48南種子町職員労働組合</t>
  </si>
  <si>
    <t>48中種子町役場職員組合</t>
  </si>
  <si>
    <t>48屋久島町職員労働組合</t>
  </si>
  <si>
    <t>48東串良町役場職員組合</t>
  </si>
  <si>
    <t>48南大隅町職員組合</t>
  </si>
  <si>
    <t>48市町村職員共済組合職員組合</t>
  </si>
  <si>
    <t>48宇検村職員組合</t>
  </si>
  <si>
    <t>48喜界町職員組合</t>
  </si>
  <si>
    <t>48沖永良部バス職員労働組合</t>
  </si>
  <si>
    <t>48鹿児島県総合保健センター労働組合</t>
  </si>
  <si>
    <t>48鹿児島市桜島フェリー船員労働組合</t>
  </si>
  <si>
    <t>48大崎町職員組合</t>
  </si>
  <si>
    <t>48鹿児島市衛生公社職員労働組合</t>
  </si>
  <si>
    <t>48十島村職員組合</t>
  </si>
  <si>
    <t>48日置市職員労働組合</t>
  </si>
  <si>
    <t>48鹿児島県国民健康保険団体連合会職員労働組合</t>
  </si>
  <si>
    <t>48鹿児島県狂犬病予防現業職員労働組合</t>
  </si>
  <si>
    <t>公共サービスユニオン</t>
  </si>
  <si>
    <t>48公共サービスユニオン</t>
  </si>
  <si>
    <t>48120</t>
  </si>
  <si>
    <t>48社会福祉法人南恵会徳州園職員労働組合</t>
  </si>
  <si>
    <t>上屋久公共施設管理公社労働組合</t>
  </si>
  <si>
    <t>48上屋久公共施設管理公社労働組合</t>
  </si>
  <si>
    <t>48鹿児島市船舶部職員労働組合</t>
  </si>
  <si>
    <t>48湧水町職員労働組合</t>
  </si>
  <si>
    <t>48曽於市職員組合</t>
  </si>
  <si>
    <t>48錦江町職員組合</t>
  </si>
  <si>
    <t>48枕崎市社会福祉協議会労働組合</t>
  </si>
  <si>
    <t>48自治労鹿児島県本部書記局職員労働組合</t>
  </si>
  <si>
    <t>48いちき串木野市職員労働組合</t>
  </si>
  <si>
    <t>48南さつま市職員労働組合</t>
  </si>
  <si>
    <t>48肝付町職員組合</t>
  </si>
  <si>
    <t>48霧島市職員労働組合</t>
  </si>
  <si>
    <t>48志布志市職員労働組合</t>
  </si>
  <si>
    <t>48指宿市職員労働組合</t>
  </si>
  <si>
    <t>48鹿屋市職員労働組合</t>
  </si>
  <si>
    <t>48霧島市水道事業労働組合</t>
  </si>
  <si>
    <t>48桃源郷労働組合</t>
  </si>
  <si>
    <t>48出水市職員等労働組合連合会</t>
  </si>
  <si>
    <t>48長島町職員労働組合</t>
  </si>
  <si>
    <t>48奄美市職員労働組合</t>
  </si>
  <si>
    <t>48自治労いちき串木野市嘱託職員等労働組合</t>
  </si>
  <si>
    <t>48鹿児島共済会職員労働組合</t>
  </si>
  <si>
    <t>48奄美市社会福祉協議会職員労働組合</t>
  </si>
  <si>
    <t>48沖永良部バス企業団非正規職員労働組合</t>
  </si>
  <si>
    <t>48自治労全国一般鹿児島地方労働組合</t>
  </si>
  <si>
    <t>48阿久根市社会福祉協議会労働組合</t>
  </si>
  <si>
    <t>薩摩川内市社会福祉協議会職員労働組合</t>
  </si>
  <si>
    <t>48薩摩川内市社会福祉協議会職員労働組合</t>
  </si>
  <si>
    <t>48160</t>
  </si>
  <si>
    <t>杜氏の里笠沙職員労働組合</t>
  </si>
  <si>
    <t>48杜氏の里笠沙職員労働組合</t>
  </si>
  <si>
    <t>48161</t>
  </si>
  <si>
    <t>沖縄</t>
  </si>
  <si>
    <t>49那覇市職員労働組合</t>
  </si>
  <si>
    <t>49沖縄市職員労働組合</t>
  </si>
  <si>
    <t>49うるま市職員労働組合</t>
  </si>
  <si>
    <t>13自治労埼玉県社会福祉事業団ユニオン</t>
  </si>
  <si>
    <t>13自治労日本環境クリアー越谷労働組合</t>
  </si>
  <si>
    <t>13自治労越谷市リサイクルプラザ委託職員ユニオン</t>
  </si>
  <si>
    <t>自治労越谷市しらこばと職員労働組合</t>
  </si>
  <si>
    <t>13自治労越谷市しらこばと職員労働組合</t>
  </si>
  <si>
    <t>13150</t>
  </si>
  <si>
    <t>自治労川越市臨時非常勤職員労働組合</t>
  </si>
  <si>
    <t>13自治労川越市臨時非常勤職員労働組合</t>
  </si>
  <si>
    <t>13152</t>
  </si>
  <si>
    <t>自治労さいたま市社会福祉協議会職員組合</t>
  </si>
  <si>
    <t>13自治労さいたま市社会福祉協議会職員組合</t>
  </si>
  <si>
    <t>13153</t>
  </si>
  <si>
    <t>自治労加須市学校給食センター労働組合</t>
  </si>
  <si>
    <t>13自治労加須市学校給食センター労働組合</t>
  </si>
  <si>
    <t>13155</t>
  </si>
  <si>
    <t>14自治労東京都庁職員労働組合</t>
  </si>
  <si>
    <t>14八王子市職員組合</t>
  </si>
  <si>
    <t>14立川市職員労働組合</t>
  </si>
  <si>
    <t>14武蔵野市職員労働組合</t>
  </si>
  <si>
    <t>14三鷹市職員労働組合</t>
  </si>
  <si>
    <t>14青梅市職員組合</t>
  </si>
  <si>
    <t>14昭島市職員労働組合</t>
  </si>
  <si>
    <t>14府中市職員労働組合</t>
  </si>
  <si>
    <t>14町田市職員労働組合</t>
  </si>
  <si>
    <t>14調布市職員労働組合</t>
  </si>
  <si>
    <t>14自治労西東京市職員労働組合</t>
  </si>
  <si>
    <t>14小金井市職員組合</t>
  </si>
  <si>
    <t>14清瀬市職員組合</t>
  </si>
  <si>
    <t>14国分寺市職員労働組合</t>
  </si>
  <si>
    <t>14羽村市職員組合</t>
  </si>
  <si>
    <t>14福生市職員組合</t>
  </si>
  <si>
    <t>14東村山市職員労働組合</t>
  </si>
  <si>
    <t>14東京都市町村職員共済組合職員労働組合</t>
  </si>
  <si>
    <t>14柳泉園組合職員組合</t>
  </si>
  <si>
    <t>14東久留米市職員組合</t>
  </si>
  <si>
    <t>14あきる野市職員組合</t>
  </si>
  <si>
    <t>14日の出町職員組合</t>
  </si>
  <si>
    <t>14狛江市職員組合</t>
  </si>
  <si>
    <t>14自治労多摩市職員組合</t>
  </si>
  <si>
    <t>14日野市職員組合</t>
  </si>
  <si>
    <t>14自治労東京都本部直属支部</t>
  </si>
  <si>
    <t>14全国市町村職員共済組合連合会職員労働組合</t>
  </si>
  <si>
    <t>14東京都国民健康保険団体連合会職員労働組合</t>
  </si>
  <si>
    <t>14青梅市学童保育労働組合</t>
  </si>
  <si>
    <t>14自治労八王子市公共サービス職員労働組合</t>
  </si>
  <si>
    <t>14三鷹市シルバー人材センター職員労働組合</t>
  </si>
  <si>
    <t>14三鷹市社会福祉協議会労働組合</t>
  </si>
  <si>
    <t>14渋谷区サービス公社労働組合</t>
  </si>
  <si>
    <t>14自治労八王子市臨時･非常勤職員組合</t>
  </si>
  <si>
    <t>14北区立社会福祉事業団労働組合</t>
  </si>
  <si>
    <t>14自治労公共サービス清掃労働組合</t>
  </si>
  <si>
    <t>14江戸川区環境促進事業団労働組合</t>
  </si>
  <si>
    <t>14町田市社会福祉協議会職員労働組合</t>
  </si>
  <si>
    <t>14江戸東京博物館労働組合</t>
  </si>
  <si>
    <t>14府中市学童保育労働組合</t>
  </si>
  <si>
    <t>14台東区社会福祉事業団労働組合</t>
  </si>
  <si>
    <t>14小金井市非常勤職員組合</t>
  </si>
  <si>
    <t>14江戸川区医師会職員労働組合</t>
  </si>
  <si>
    <t>14自治労昭和病院職員組合</t>
  </si>
  <si>
    <t>14浴風会労働組合</t>
  </si>
  <si>
    <t>14ひなづる保育園労働組合</t>
  </si>
  <si>
    <t>近江八幡市職員労働組合連合会</t>
  </si>
  <si>
    <t>26008</t>
  </si>
  <si>
    <t>彦根市職員労働組合連合会</t>
  </si>
  <si>
    <t>26009</t>
  </si>
  <si>
    <t>長浜市職員組合</t>
  </si>
  <si>
    <t>26016</t>
  </si>
  <si>
    <t>湖南市職員労働組合</t>
  </si>
  <si>
    <t>26017</t>
  </si>
  <si>
    <t>甲賀市職員組合</t>
  </si>
  <si>
    <t>26021</t>
  </si>
  <si>
    <t>多賀町職員組合</t>
  </si>
  <si>
    <t>26022</t>
  </si>
  <si>
    <t>26024</t>
  </si>
  <si>
    <t>守山市職員労働組合</t>
  </si>
  <si>
    <t>26027</t>
  </si>
  <si>
    <t>野洲市職員労働組合</t>
  </si>
  <si>
    <t>26030</t>
  </si>
  <si>
    <t>滋賀県市町村職員共済組合職員労働組合</t>
  </si>
  <si>
    <t>26031</t>
  </si>
  <si>
    <t>甲良町職員組合</t>
  </si>
  <si>
    <t>26035</t>
  </si>
  <si>
    <t>米原市職員組合</t>
  </si>
  <si>
    <t>26038</t>
  </si>
  <si>
    <t>愛荘町職員組合</t>
  </si>
  <si>
    <t>26041</t>
  </si>
  <si>
    <t>竜王町職員組合</t>
  </si>
  <si>
    <t>26047</t>
  </si>
  <si>
    <t>守山市給食調理員労働組合</t>
  </si>
  <si>
    <t>26048</t>
  </si>
  <si>
    <t>滋賀県国民健康保険団体連合会職員労働組合</t>
  </si>
  <si>
    <t>26049</t>
  </si>
  <si>
    <t>群馬県市町村職員共済組合職員労働組合</t>
  </si>
  <si>
    <t>10075</t>
  </si>
  <si>
    <t>下仁田町職員労働組合</t>
  </si>
  <si>
    <t>10078</t>
  </si>
  <si>
    <t>群馬県社会福祉事業団労働組合</t>
  </si>
  <si>
    <t>10079</t>
  </si>
  <si>
    <t>10080</t>
  </si>
  <si>
    <t>鐘の鳴る丘愛誠園労働組合</t>
  </si>
  <si>
    <t>四條畷市臨時非常勤労働組合</t>
  </si>
  <si>
    <t>30201</t>
  </si>
  <si>
    <t>泉北環境職員労働組合</t>
  </si>
  <si>
    <t>30202</t>
  </si>
  <si>
    <t>新阿武山病院労働組合</t>
  </si>
  <si>
    <t>30203</t>
  </si>
  <si>
    <t>泉北地域公共サービスユニオン</t>
  </si>
  <si>
    <t>30204</t>
  </si>
  <si>
    <t>大阪狭山市公共サービスユニオン</t>
  </si>
  <si>
    <t>30205</t>
  </si>
  <si>
    <t>関西消費者協会消費生活相談員労働組合</t>
  </si>
  <si>
    <t>30208</t>
  </si>
  <si>
    <t>全国一般大阪地方労働組合</t>
  </si>
  <si>
    <t>30209</t>
  </si>
  <si>
    <t>大阪市消費者センター消費生活相談員労働組合</t>
  </si>
  <si>
    <t>30210</t>
  </si>
  <si>
    <t>市町村職員共済組合労働組合</t>
  </si>
  <si>
    <t>神河町職員組合</t>
  </si>
  <si>
    <t>香美町職員組合</t>
  </si>
  <si>
    <t>新温泉町職員労働組合</t>
  </si>
  <si>
    <t>佐用ひまわり職員労働組合</t>
  </si>
  <si>
    <t>西脇市嘱託職員労働組合</t>
  </si>
  <si>
    <t>自治労加東社協臨時嘱託職員等労働組合</t>
  </si>
  <si>
    <t>自治労丹波市臨時･非常勤職員労働組合</t>
  </si>
  <si>
    <t>自治労芦屋市臨時職員労働組合</t>
  </si>
  <si>
    <t>32185</t>
  </si>
  <si>
    <t>養父市臨時・嘱託等職員労働組合</t>
  </si>
  <si>
    <t>32187</t>
  </si>
  <si>
    <t>美咲町社会福祉協議会職員労働組合</t>
  </si>
  <si>
    <t>33109</t>
  </si>
  <si>
    <t>全国一般岡山地方本部</t>
  </si>
  <si>
    <t>33111</t>
  </si>
  <si>
    <t>ユニオンＫＵＺＵＫＡ</t>
  </si>
  <si>
    <t>33112</t>
  </si>
  <si>
    <t>尾道市職員労働組合</t>
  </si>
  <si>
    <t>北広島町職員労働組合</t>
  </si>
  <si>
    <t>県本部書記労働組合</t>
  </si>
  <si>
    <t>広島競輪労働組合</t>
  </si>
  <si>
    <t>宮島競艇労働組合</t>
  </si>
  <si>
    <t>WINS広島労働組合</t>
  </si>
  <si>
    <t>自治労広島公共民間ユニオン</t>
  </si>
  <si>
    <t>34139</t>
  </si>
  <si>
    <t>全国一般広島地方労働組合</t>
  </si>
  <si>
    <t>34140</t>
  </si>
  <si>
    <t>南部町職員労働組合</t>
  </si>
  <si>
    <t>伯耆町職員労働組合</t>
  </si>
  <si>
    <t>江府町職員組合</t>
  </si>
  <si>
    <t>鳥取県国民健康保険団体連合会職員労働組合</t>
  </si>
  <si>
    <t>うなばら荘職員労働組合</t>
  </si>
  <si>
    <t>35085</t>
  </si>
  <si>
    <t>西伯病院職員労働組合</t>
  </si>
  <si>
    <t>35086</t>
  </si>
  <si>
    <t>鳥取県文化振興財団職員労働組合</t>
  </si>
  <si>
    <t>35087</t>
  </si>
  <si>
    <t>35088</t>
  </si>
  <si>
    <t>島根県職員連合労働組合</t>
  </si>
  <si>
    <t>六日市町保育所労働組合</t>
  </si>
  <si>
    <t>自治労島根県本部･直属支部</t>
  </si>
  <si>
    <t>社会福祉法人しらゆり会労働組合</t>
  </si>
  <si>
    <t>36089</t>
  </si>
  <si>
    <t>社会福祉法人浜田ひかり保育所労働組合</t>
  </si>
  <si>
    <t>邑智郡総合事務組合労働組合</t>
  </si>
  <si>
    <t>全国一般島根地方労働組合</t>
  </si>
  <si>
    <t>36105</t>
  </si>
  <si>
    <t>美祢市職員労働組合</t>
  </si>
  <si>
    <t>(財)山口県予防保健協会職員労働組合</t>
  </si>
  <si>
    <t>山陽小野田市病院職員労働組合</t>
  </si>
  <si>
    <t>37082</t>
  </si>
  <si>
    <t>全国一般山口地方労働組合</t>
  </si>
  <si>
    <t>37084</t>
  </si>
  <si>
    <t>香川県職員連合労働組合</t>
  </si>
  <si>
    <t>まんのう町職員労働組合</t>
  </si>
  <si>
    <t>自治労下野市職員労働組合</t>
  </si>
  <si>
    <t>11042</t>
  </si>
  <si>
    <t>茂木町職員組合</t>
  </si>
  <si>
    <t>11043</t>
  </si>
  <si>
    <t>芳賀町職員労働組合</t>
  </si>
  <si>
    <t>11044</t>
  </si>
  <si>
    <t>市貝町職員労働組合</t>
  </si>
  <si>
    <t>11045</t>
  </si>
  <si>
    <t>自治労栃木県本部書記労働組合</t>
  </si>
  <si>
    <t>11046</t>
  </si>
  <si>
    <t>栃木県保健衛生事業団職員労働組合</t>
  </si>
  <si>
    <t>11048</t>
  </si>
  <si>
    <t>11049</t>
  </si>
  <si>
    <t>貴単組名</t>
    <rPh sb="0" eb="1">
      <t>キ</t>
    </rPh>
    <rPh sb="1" eb="3">
      <t>タンソ</t>
    </rPh>
    <rPh sb="3" eb="4">
      <t>メイ</t>
    </rPh>
    <phoneticPr fontId="3"/>
  </si>
  <si>
    <t>自治労登録番号</t>
    <rPh sb="0" eb="3">
      <t>ジチロウ</t>
    </rPh>
    <rPh sb="3" eb="5">
      <t>トウロク</t>
    </rPh>
    <rPh sb="5" eb="7">
      <t>バンゴウ</t>
    </rPh>
    <phoneticPr fontId="3"/>
  </si>
  <si>
    <t>フリガナ</t>
    <phoneticPr fontId="3"/>
  </si>
  <si>
    <t>連絡先（電話番号）</t>
    <rPh sb="0" eb="3">
      <t>レンラクサキ</t>
    </rPh>
    <rPh sb="4" eb="6">
      <t>デンワ</t>
    </rPh>
    <rPh sb="6" eb="8">
      <t>バンゴウ</t>
    </rPh>
    <phoneticPr fontId="3"/>
  </si>
  <si>
    <t>－</t>
    <phoneticPr fontId="3"/>
  </si>
  <si>
    <t>１．貴組織の団体区分</t>
    <rPh sb="2" eb="3">
      <t>キ</t>
    </rPh>
    <rPh sb="3" eb="5">
      <t>ソシキ</t>
    </rPh>
    <rPh sb="6" eb="8">
      <t>ダンタイ</t>
    </rPh>
    <rPh sb="8" eb="10">
      <t>クブン</t>
    </rPh>
    <phoneticPr fontId="3"/>
  </si>
  <si>
    <t>都道府県</t>
    <rPh sb="0" eb="4">
      <t>トドウフケン</t>
    </rPh>
    <phoneticPr fontId="3"/>
  </si>
  <si>
    <t>市</t>
    <rPh sb="0" eb="1">
      <t>シ</t>
    </rPh>
    <phoneticPr fontId="3"/>
  </si>
  <si>
    <t>県都・
政令市</t>
    <rPh sb="0" eb="2">
      <t>ケント</t>
    </rPh>
    <rPh sb="4" eb="7">
      <t>セイレイシ</t>
    </rPh>
    <phoneticPr fontId="3"/>
  </si>
  <si>
    <t>町・村</t>
    <rPh sb="0" eb="1">
      <t>マチ</t>
    </rPh>
    <rPh sb="2" eb="3">
      <t>ムラ</t>
    </rPh>
    <phoneticPr fontId="3"/>
  </si>
  <si>
    <t>自治体の
臨時・非
常勤労組</t>
    <rPh sb="0" eb="3">
      <t>ジチタイ</t>
    </rPh>
    <rPh sb="5" eb="7">
      <t>リンジ</t>
    </rPh>
    <rPh sb="8" eb="9">
      <t>ヒ</t>
    </rPh>
    <rPh sb="10" eb="12">
      <t>ジョウキン</t>
    </rPh>
    <rPh sb="12" eb="14">
      <t>ロウソ</t>
    </rPh>
    <phoneticPr fontId="3"/>
  </si>
  <si>
    <t>公　社
事業団</t>
    <rPh sb="0" eb="1">
      <t>コウ</t>
    </rPh>
    <rPh sb="2" eb="3">
      <t>シャ</t>
    </rPh>
    <rPh sb="4" eb="7">
      <t>ジギョウダン</t>
    </rPh>
    <phoneticPr fontId="3"/>
  </si>
  <si>
    <t>市町村
共済</t>
    <rPh sb="0" eb="3">
      <t>シチョウソン</t>
    </rPh>
    <rPh sb="4" eb="6">
      <t>キョウサイ</t>
    </rPh>
    <phoneticPr fontId="3"/>
  </si>
  <si>
    <t>書記労・
直属支部</t>
    <rPh sb="0" eb="2">
      <t>ショキ</t>
    </rPh>
    <rPh sb="2" eb="3">
      <t>ロウ</t>
    </rPh>
    <rPh sb="5" eb="7">
      <t>チョクゾク</t>
    </rPh>
    <rPh sb="7" eb="9">
      <t>シブ</t>
    </rPh>
    <phoneticPr fontId="3"/>
  </si>
  <si>
    <t>０２</t>
  </si>
  <si>
    <t>０３</t>
  </si>
  <si>
    <t>０４</t>
  </si>
  <si>
    <t>０５</t>
  </si>
  <si>
    <t>０６</t>
  </si>
  <si>
    <t>０７</t>
  </si>
  <si>
    <t>０８</t>
  </si>
  <si>
    <t>０９</t>
  </si>
  <si>
    <t>社協</t>
    <rPh sb="0" eb="1">
      <t>シャ</t>
    </rPh>
    <rPh sb="1" eb="2">
      <t>キョウ</t>
    </rPh>
    <phoneticPr fontId="3"/>
  </si>
  <si>
    <t>国保</t>
    <rPh sb="0" eb="2">
      <t>コクホ</t>
    </rPh>
    <phoneticPr fontId="3"/>
  </si>
  <si>
    <t>上記以外の
民間事業所</t>
    <rPh sb="0" eb="2">
      <t>ジョウキ</t>
    </rPh>
    <rPh sb="2" eb="4">
      <t>イガイ</t>
    </rPh>
    <rPh sb="6" eb="8">
      <t>ミンカン</t>
    </rPh>
    <rPh sb="8" eb="11">
      <t>ジギョウショ</t>
    </rPh>
    <phoneticPr fontId="3"/>
  </si>
  <si>
    <t>１０</t>
  </si>
  <si>
    <t>自治労函館環境衛生労働組合</t>
  </si>
  <si>
    <t>01222</t>
  </si>
  <si>
    <t>自治労亀田清掃労働組合</t>
  </si>
  <si>
    <t>01224</t>
  </si>
  <si>
    <t>北海道企業局労働組合</t>
  </si>
  <si>
    <t>内訳があわない</t>
    <rPh sb="0" eb="2">
      <t>ウチワケ</t>
    </rPh>
    <phoneticPr fontId="3"/>
  </si>
  <si>
    <t>06006</t>
  </si>
  <si>
    <t>大館市立病院労働組合</t>
  </si>
  <si>
    <t>06007</t>
  </si>
  <si>
    <t>湯沢市役所職員労働組合</t>
  </si>
  <si>
    <t>06008</t>
  </si>
  <si>
    <t>由利本荘市職員労働組合</t>
  </si>
  <si>
    <t>06009</t>
  </si>
  <si>
    <t>男鹿市職員労働組合</t>
  </si>
  <si>
    <t>06013</t>
  </si>
  <si>
    <t>北秋田市役所職員労働組合</t>
  </si>
  <si>
    <t>06022</t>
  </si>
  <si>
    <t>にかほ市職員労働組合</t>
  </si>
  <si>
    <t>06031</t>
  </si>
  <si>
    <t>自治労横手市職員労働組合</t>
  </si>
  <si>
    <t>06032</t>
  </si>
  <si>
    <t>小坂町職員労働組合</t>
  </si>
  <si>
    <t>06035</t>
  </si>
  <si>
    <t>三種町職員労働組合</t>
  </si>
  <si>
    <t>06036</t>
  </si>
  <si>
    <t>八峰町職員労働組合</t>
  </si>
  <si>
    <t>06040</t>
  </si>
  <si>
    <t>藤里町役場職員労働組合</t>
  </si>
  <si>
    <t>06041</t>
  </si>
  <si>
    <t>大仙市職員組合</t>
  </si>
  <si>
    <t>06045</t>
  </si>
  <si>
    <t>仙北市職員労働組合</t>
  </si>
  <si>
    <t>06047</t>
  </si>
  <si>
    <t>仙北市立病院労働組合</t>
  </si>
  <si>
    <t>06048</t>
  </si>
  <si>
    <t>地共済秋田支部従業員労働組合</t>
  </si>
  <si>
    <t>06053</t>
  </si>
  <si>
    <t>美郷町職員労働組合</t>
  </si>
  <si>
    <t>06054</t>
  </si>
  <si>
    <t>秋田県本部書記労働組合</t>
  </si>
  <si>
    <t>06057</t>
  </si>
  <si>
    <t>男鹿市企業局職員労働組合</t>
  </si>
  <si>
    <t>06060</t>
  </si>
  <si>
    <t>湯沢市水道労働組合</t>
  </si>
  <si>
    <t>06062</t>
  </si>
  <si>
    <t>鹿角市職員労働組合</t>
  </si>
  <si>
    <t>06064</t>
  </si>
  <si>
    <t>06065</t>
  </si>
  <si>
    <t>01226</t>
  </si>
  <si>
    <t>自治労奥尻町職員組合</t>
  </si>
  <si>
    <t>01227</t>
  </si>
  <si>
    <t>北海道社会福祉事業団労働組合</t>
  </si>
  <si>
    <t>01228</t>
  </si>
  <si>
    <t>05059</t>
  </si>
  <si>
    <t>仙台市立病院労働組合</t>
  </si>
  <si>
    <t>05060</t>
  </si>
  <si>
    <t>亘理名取共立衛生処理組合労働組合</t>
  </si>
  <si>
    <t>05063</t>
  </si>
  <si>
    <t>宮城衛生環境公社労働組合</t>
  </si>
  <si>
    <t>05068</t>
  </si>
  <si>
    <t>05070</t>
  </si>
  <si>
    <t>みやぎ県南中核病院職員労働組合</t>
  </si>
  <si>
    <t>05071</t>
  </si>
  <si>
    <t>石巻地区広域行政事務組合職員労働組合</t>
  </si>
  <si>
    <t>06001</t>
  </si>
  <si>
    <t>06002</t>
  </si>
  <si>
    <t>秋田県公営企業職員労働組合</t>
  </si>
  <si>
    <t>06003</t>
  </si>
  <si>
    <t>06004</t>
  </si>
  <si>
    <t>能代市役所職員労働組合</t>
  </si>
  <si>
    <t>06005</t>
  </si>
  <si>
    <t>大館市役所職員労働組合</t>
  </si>
  <si>
    <t>ｅ</t>
    <phoneticPr fontId="3"/>
  </si>
  <si>
    <t>ｅ</t>
    <phoneticPr fontId="3"/>
  </si>
  <si>
    <t>03010</t>
  </si>
  <si>
    <t>つがる市職員労働組合</t>
  </si>
  <si>
    <t>03011</t>
  </si>
  <si>
    <t>五所川原市職員組合</t>
  </si>
  <si>
    <t>03012</t>
  </si>
  <si>
    <t>七戸町職員組合</t>
  </si>
  <si>
    <t>03013</t>
  </si>
  <si>
    <t>平川市職員労働組合</t>
  </si>
  <si>
    <t>03014</t>
  </si>
  <si>
    <t>平内町職員組合</t>
  </si>
  <si>
    <t>03018</t>
  </si>
  <si>
    <t>蓬田村職員組合</t>
  </si>
  <si>
    <t>03019</t>
  </si>
  <si>
    <t>藤崎町職員組合</t>
  </si>
  <si>
    <t>03022</t>
  </si>
  <si>
    <t>六戸町職員組合</t>
  </si>
  <si>
    <t>03024</t>
  </si>
  <si>
    <t>青森市役所職員労働組合</t>
  </si>
  <si>
    <t>03025</t>
  </si>
  <si>
    <t>①正規職員の組織状況について</t>
    <rPh sb="1" eb="3">
      <t>セイキ</t>
    </rPh>
    <rPh sb="3" eb="5">
      <t>ショクイン</t>
    </rPh>
    <rPh sb="6" eb="8">
      <t>ソシキ</t>
    </rPh>
    <rPh sb="8" eb="10">
      <t>ジョウキョウ</t>
    </rPh>
    <phoneticPr fontId="3"/>
  </si>
  <si>
    <t>15002</t>
  </si>
  <si>
    <t>千葉市職員労働組合</t>
  </si>
  <si>
    <t>15009</t>
  </si>
  <si>
    <t>我孫子市職員組合</t>
  </si>
  <si>
    <t>15013</t>
  </si>
  <si>
    <t>15017</t>
  </si>
  <si>
    <t>神崎町職員労働組合</t>
  </si>
  <si>
    <t>15019</t>
  </si>
  <si>
    <t>芝山町職員組合</t>
  </si>
  <si>
    <t>15021</t>
  </si>
  <si>
    <t>香取市職員組合</t>
  </si>
  <si>
    <t>10084</t>
  </si>
  <si>
    <t>前橋あそか会労働組合</t>
  </si>
  <si>
    <t>10086</t>
  </si>
  <si>
    <t>渋川地区広域市町村圏振興整備組合職員労働組合</t>
  </si>
  <si>
    <t>10088</t>
  </si>
  <si>
    <t>下仁田厚生病院従業員組合</t>
  </si>
  <si>
    <t>10089</t>
  </si>
  <si>
    <t>富岡地域医療事務組合職員労働組合</t>
  </si>
  <si>
    <t>10091</t>
  </si>
  <si>
    <t>群馬県土地改良事業団体連合会職員組合</t>
  </si>
  <si>
    <t>10093</t>
  </si>
  <si>
    <t>みやま園労働組合</t>
  </si>
  <si>
    <t>11001</t>
  </si>
  <si>
    <t>栃木県職員労働組合</t>
  </si>
  <si>
    <t>11002</t>
  </si>
  <si>
    <t>足利市職員労働組合</t>
  </si>
  <si>
    <t>11004</t>
  </si>
  <si>
    <t>那須町職員組合</t>
  </si>
  <si>
    <t>11006</t>
  </si>
  <si>
    <t>小山市職員労働組合</t>
  </si>
  <si>
    <t>11007</t>
  </si>
  <si>
    <t>塩谷町職員労働組合</t>
  </si>
  <si>
    <t>14049</t>
  </si>
  <si>
    <t>北区立社会福祉事業団労働組合</t>
  </si>
  <si>
    <t>14052</t>
  </si>
  <si>
    <t>自治労公共サービス清掃労働組合</t>
  </si>
  <si>
    <t>14054</t>
  </si>
  <si>
    <t>江戸川区環境促進事業団労働組合</t>
  </si>
  <si>
    <t>14056</t>
  </si>
  <si>
    <t>14057</t>
  </si>
  <si>
    <t>南アルプス市職員組合</t>
  </si>
  <si>
    <t>17034</t>
  </si>
  <si>
    <t>甲斐市職員組合</t>
  </si>
  <si>
    <t>17039</t>
  </si>
  <si>
    <t>昭和町職員組合</t>
  </si>
  <si>
    <t>17046</t>
  </si>
  <si>
    <t>早川町職員組合</t>
  </si>
  <si>
    <t>17047</t>
  </si>
  <si>
    <t>道志村職員組合</t>
  </si>
  <si>
    <t>17053</t>
  </si>
  <si>
    <t>丹波山村職員組合</t>
  </si>
  <si>
    <t>17056</t>
  </si>
  <si>
    <t>大鶴楽生園職員組合</t>
  </si>
  <si>
    <t>17057</t>
  </si>
  <si>
    <t>山梨県市町村職員共済組合職員組合</t>
  </si>
  <si>
    <t>17059</t>
  </si>
  <si>
    <t>峡南広域行政組合計算センター職員組合</t>
  </si>
  <si>
    <t>17063</t>
  </si>
  <si>
    <t>17064</t>
  </si>
  <si>
    <t>17066</t>
  </si>
  <si>
    <t>17068</t>
  </si>
  <si>
    <t>自治労山梨県本部職員組合</t>
  </si>
  <si>
    <t>17069</t>
  </si>
  <si>
    <t>山梨県農業共済組合連合会職員労働組合</t>
  </si>
  <si>
    <t>17071</t>
  </si>
  <si>
    <t>17076</t>
  </si>
  <si>
    <t>山梨市社会福祉協議会牧丘支所ユニオン</t>
  </si>
  <si>
    <t>17077</t>
  </si>
  <si>
    <t>甲府市社会福祉事業団職員労働組合</t>
  </si>
  <si>
    <t>17078</t>
  </si>
  <si>
    <t>17079</t>
  </si>
  <si>
    <t>山梨県住宅供給公社労働組合</t>
  </si>
  <si>
    <t>17081</t>
  </si>
  <si>
    <t>甲州市勝沼ぶどうの丘労働組合</t>
  </si>
  <si>
    <t>17082</t>
  </si>
  <si>
    <t>北杜市職員組合</t>
  </si>
  <si>
    <t>17083</t>
  </si>
  <si>
    <t>山梨県林業公社労働組合</t>
  </si>
  <si>
    <t>17084</t>
  </si>
  <si>
    <t>甲州市臨時職員労働組合すもも</t>
  </si>
  <si>
    <t>18001</t>
  </si>
  <si>
    <t>長野県職員労働組合</t>
  </si>
  <si>
    <t>18002</t>
  </si>
  <si>
    <t>長野市職員労働組合</t>
  </si>
  <si>
    <t>18003</t>
  </si>
  <si>
    <t>松本市職員労働組合</t>
  </si>
  <si>
    <t>18005</t>
  </si>
  <si>
    <t>岡谷市職員労働組合</t>
  </si>
  <si>
    <t>18006</t>
  </si>
  <si>
    <t>飯田市職員労働組合</t>
  </si>
  <si>
    <t>18007</t>
  </si>
  <si>
    <t>諏訪市職員労働組合</t>
  </si>
  <si>
    <t>18008</t>
  </si>
  <si>
    <t>駒ヶ根市職員労働組合</t>
  </si>
  <si>
    <t>18009</t>
  </si>
  <si>
    <t>伊那市職員労働組合</t>
  </si>
  <si>
    <t>18010</t>
  </si>
  <si>
    <t>大町市職員労働組合</t>
  </si>
  <si>
    <t>18011</t>
  </si>
  <si>
    <t>須坂市職員労働組合</t>
  </si>
  <si>
    <t>11050</t>
  </si>
  <si>
    <t>栃木県体育協会職員労働組合</t>
  </si>
  <si>
    <t>11051</t>
  </si>
  <si>
    <t>鹿沼市関連法人職員労働組合</t>
  </si>
  <si>
    <t>11052</t>
  </si>
  <si>
    <t>11053</t>
  </si>
  <si>
    <t>栃木県土地改良事業団体連合会職員組合</t>
  </si>
  <si>
    <t>11054</t>
  </si>
  <si>
    <t>11058</t>
  </si>
  <si>
    <t>足利市公共サービスユニオン</t>
  </si>
  <si>
    <t>11062</t>
  </si>
  <si>
    <t>栃木ファミリー職員労働組合</t>
  </si>
  <si>
    <t>11063</t>
  </si>
  <si>
    <t>12001</t>
  </si>
  <si>
    <t>12002</t>
  </si>
  <si>
    <t>水戸市職員組合</t>
  </si>
  <si>
    <t>12003</t>
  </si>
  <si>
    <t>日立市職員労働組合</t>
  </si>
  <si>
    <t>12004</t>
  </si>
  <si>
    <t>土浦市職員組合</t>
  </si>
  <si>
    <t>12005</t>
  </si>
  <si>
    <t>高萩市役所職員組合</t>
  </si>
  <si>
    <t>12006</t>
  </si>
  <si>
    <t>12008</t>
  </si>
  <si>
    <t>常陸太田市職員組合</t>
  </si>
  <si>
    <t>12013</t>
  </si>
  <si>
    <t>大子町職員組合</t>
  </si>
  <si>
    <t>12014</t>
  </si>
  <si>
    <t>常陸大宮市職員組合</t>
  </si>
  <si>
    <t>12028</t>
  </si>
  <si>
    <t>東海村職員組合</t>
  </si>
  <si>
    <t>12029</t>
  </si>
  <si>
    <t>行方市職員組合</t>
  </si>
  <si>
    <t>12031</t>
  </si>
  <si>
    <t>大洗町職員組合</t>
  </si>
  <si>
    <t>12038</t>
  </si>
  <si>
    <t>12041</t>
  </si>
  <si>
    <t>12043</t>
  </si>
  <si>
    <t>笠間市職員組合</t>
  </si>
  <si>
    <t>12046</t>
  </si>
  <si>
    <t>那珂市職員組合</t>
  </si>
  <si>
    <t>12048</t>
  </si>
  <si>
    <t>鹿嶋市職員組合</t>
  </si>
  <si>
    <t>12050</t>
  </si>
  <si>
    <t>12052</t>
  </si>
  <si>
    <t>神栖市職員組合</t>
  </si>
  <si>
    <t>12053</t>
  </si>
  <si>
    <t>城里町職員組合</t>
  </si>
  <si>
    <t>12055</t>
  </si>
  <si>
    <t>龍ケ崎市職員労働組合</t>
  </si>
  <si>
    <t>12057</t>
  </si>
  <si>
    <t>守谷市職員組合</t>
  </si>
  <si>
    <t>12058</t>
  </si>
  <si>
    <t>かすみがうら市職員組合</t>
  </si>
  <si>
    <t>12060</t>
  </si>
  <si>
    <t>石岡市職員組合</t>
  </si>
  <si>
    <t>12066</t>
  </si>
  <si>
    <t>阿見町職員組合</t>
  </si>
  <si>
    <t>12068</t>
  </si>
  <si>
    <t>12069</t>
  </si>
  <si>
    <t>茨城町職員組合</t>
  </si>
  <si>
    <t>12074</t>
  </si>
  <si>
    <t>美浦村職員組合</t>
  </si>
  <si>
    <t>12079</t>
  </si>
  <si>
    <t>河内町職員組合</t>
  </si>
  <si>
    <t>12083</t>
  </si>
  <si>
    <t>自治労茨城県本部書記労働組合</t>
  </si>
  <si>
    <t>12085</t>
  </si>
  <si>
    <t>常陸太田市水道職員労働組合</t>
  </si>
  <si>
    <t>12090</t>
  </si>
  <si>
    <t>牛久市職員組合</t>
  </si>
  <si>
    <t>12092</t>
  </si>
  <si>
    <t>茨城県市町村職員共済組合職員組合</t>
  </si>
  <si>
    <t>12093</t>
  </si>
  <si>
    <t>下妻市水道職員労働組合</t>
  </si>
  <si>
    <t>12094</t>
  </si>
  <si>
    <t>12095</t>
  </si>
  <si>
    <t>取手地方広域下水道組合職員組合</t>
  </si>
  <si>
    <t>江戸東京博物館労働組合</t>
  </si>
  <si>
    <t>14058</t>
  </si>
  <si>
    <t>府中市学童保育労働組合</t>
  </si>
  <si>
    <t>14059</t>
  </si>
  <si>
    <t>台東区社会福祉事業団労働組合</t>
  </si>
  <si>
    <t>14060</t>
  </si>
  <si>
    <t>小金井市非常勤職員組合</t>
  </si>
  <si>
    <t>14061</t>
  </si>
  <si>
    <t>江戸川区医師会職員労働組合</t>
  </si>
  <si>
    <t>14062</t>
  </si>
  <si>
    <t>自治労昭和病院職員組合</t>
  </si>
  <si>
    <t>14063</t>
  </si>
  <si>
    <t>浴風会労働組合</t>
  </si>
  <si>
    <t>14065</t>
  </si>
  <si>
    <t>ひなづる保育園労働組合</t>
  </si>
  <si>
    <t>14066</t>
  </si>
  <si>
    <t>みなとユニオン</t>
  </si>
  <si>
    <t>14068</t>
  </si>
  <si>
    <t>14069</t>
  </si>
  <si>
    <t>14070</t>
  </si>
  <si>
    <t>自治労町田市役所ユニオン</t>
  </si>
  <si>
    <t>14071</t>
  </si>
  <si>
    <t>黎明会労働組合</t>
  </si>
  <si>
    <t>14073</t>
  </si>
  <si>
    <t>自治労日神サービス労働組合</t>
  </si>
  <si>
    <t>14074</t>
  </si>
  <si>
    <t>14076</t>
  </si>
  <si>
    <t>三鷹市シルバーピアユニオン</t>
  </si>
  <si>
    <t>14078</t>
  </si>
  <si>
    <t>北海道社会福祉協議会職員組合</t>
  </si>
  <si>
    <t>01229</t>
  </si>
  <si>
    <t>01230</t>
  </si>
  <si>
    <t>自治労白老町社会福祉協議会職員労働組合</t>
  </si>
  <si>
    <t>01232</t>
  </si>
  <si>
    <t>自治労白老振興公社職員労働組合</t>
  </si>
  <si>
    <t>01234</t>
  </si>
  <si>
    <t>旭川市浄化職員労働組合</t>
  </si>
  <si>
    <t>01235</t>
  </si>
  <si>
    <t>旭栄清掃労働組合</t>
  </si>
  <si>
    <t>01236</t>
  </si>
  <si>
    <t>自治労苫小牧市社会福祉協議会職員労働組合</t>
  </si>
  <si>
    <t>01237</t>
  </si>
  <si>
    <t>北海道福祉ユニオン</t>
  </si>
  <si>
    <t>01238</t>
  </si>
  <si>
    <t>根室隣保院職員労働組合</t>
  </si>
  <si>
    <t>01240</t>
  </si>
  <si>
    <t>自治労愛誠会職員労働組合</t>
  </si>
  <si>
    <t>01243</t>
  </si>
  <si>
    <t>01246</t>
  </si>
  <si>
    <t>自治労くしろ児童厚生員ユニオン</t>
  </si>
  <si>
    <t>01247</t>
  </si>
  <si>
    <t>日本クリーン北海道労働組合</t>
  </si>
  <si>
    <t>01248</t>
  </si>
  <si>
    <t>自治労平取福祉会ユニオン</t>
  </si>
  <si>
    <t>01249</t>
  </si>
  <si>
    <t>北海道環境施設ユニオン</t>
  </si>
  <si>
    <t>01250</t>
  </si>
  <si>
    <t>自治労音威子府診療所労働組合</t>
  </si>
  <si>
    <t>01251</t>
  </si>
  <si>
    <t>自治労北勝光生会ユニオン</t>
  </si>
  <si>
    <t>01252</t>
  </si>
  <si>
    <t>自治労池田社会福祉事業協会ユニオン</t>
  </si>
  <si>
    <t>01253</t>
  </si>
  <si>
    <t>自治労新冠町役場職員組合</t>
  </si>
  <si>
    <t>01255</t>
  </si>
  <si>
    <t>自治労東一函館青果・桔梗荷役労働組合</t>
  </si>
  <si>
    <t>01256</t>
  </si>
  <si>
    <t>自治労旭川福祉事業会ユニオン</t>
  </si>
  <si>
    <t>01257</t>
  </si>
  <si>
    <t>01262</t>
  </si>
  <si>
    <t>自治労丸亀市福祉事業団職員労働組合</t>
  </si>
  <si>
    <t>38046</t>
  </si>
  <si>
    <t>香川県総合健診協会労働組合</t>
  </si>
  <si>
    <t>38047</t>
  </si>
  <si>
    <t>自治労香川ユニオン</t>
  </si>
  <si>
    <t>38048</t>
  </si>
  <si>
    <t>丸亀市ホームヘルパー労働組合</t>
  </si>
  <si>
    <t>38051</t>
  </si>
  <si>
    <t>たまも園職員労働組合</t>
  </si>
  <si>
    <t>38052</t>
  </si>
  <si>
    <t>18012</t>
  </si>
  <si>
    <t>中野市職員労働組合</t>
  </si>
  <si>
    <t>18013</t>
  </si>
  <si>
    <t>飯山市職員労働組合</t>
  </si>
  <si>
    <t>18014</t>
  </si>
  <si>
    <t>小諸市職員労働組合</t>
  </si>
  <si>
    <t>18016</t>
  </si>
  <si>
    <t>茅野市職員労働組合</t>
  </si>
  <si>
    <t>18017</t>
  </si>
  <si>
    <t>池田町職員労働組合</t>
  </si>
  <si>
    <t>18018</t>
  </si>
  <si>
    <t>安曇野市職員労働組合</t>
  </si>
  <si>
    <t>18019</t>
  </si>
  <si>
    <t>下諏訪町職員組合</t>
  </si>
  <si>
    <t>18021</t>
  </si>
  <si>
    <t>千曲市職員労働組合</t>
  </si>
  <si>
    <t>18023</t>
  </si>
  <si>
    <t>塩尻市職員労働組合</t>
  </si>
  <si>
    <t>18024</t>
  </si>
  <si>
    <t>富士見町職員労働組合</t>
  </si>
  <si>
    <t>18029</t>
  </si>
  <si>
    <t>豊丘村職員労働組合</t>
  </si>
  <si>
    <t>18030</t>
  </si>
  <si>
    <t>阿南町職員組合</t>
  </si>
  <si>
    <t>18031</t>
  </si>
  <si>
    <t>18032</t>
  </si>
  <si>
    <t>松川町職員組合</t>
  </si>
  <si>
    <t>18033</t>
  </si>
  <si>
    <t>喬木村職員組合</t>
  </si>
  <si>
    <t>18034</t>
  </si>
  <si>
    <t>泰阜村役場職員組合</t>
  </si>
  <si>
    <t>18035</t>
  </si>
  <si>
    <t>大鹿村職員組合</t>
  </si>
  <si>
    <t>18039</t>
  </si>
  <si>
    <t>10 市町村共済</t>
    <phoneticPr fontId="3"/>
  </si>
  <si>
    <t>11 書記労・直属支部</t>
    <phoneticPr fontId="3"/>
  </si>
  <si>
    <t>加入者が上回る</t>
    <rPh sb="0" eb="3">
      <t>カニュウシャ</t>
    </rPh>
    <rPh sb="4" eb="6">
      <t>ウワマワ</t>
    </rPh>
    <phoneticPr fontId="3"/>
  </si>
  <si>
    <t>(1)有無</t>
    <rPh sb="3" eb="5">
      <t>ウム</t>
    </rPh>
    <phoneticPr fontId="3"/>
  </si>
  <si>
    <t>割合</t>
    <rPh sb="0" eb="2">
      <t>ワリアイ</t>
    </rPh>
    <phoneticPr fontId="3"/>
  </si>
  <si>
    <t>(4)負担割合Ａ</t>
    <rPh sb="3" eb="5">
      <t>フタン</t>
    </rPh>
    <rPh sb="5" eb="7">
      <t>ワリアイ</t>
    </rPh>
    <phoneticPr fontId="3"/>
  </si>
  <si>
    <t>Ｂ</t>
    <phoneticPr fontId="3"/>
  </si>
  <si>
    <t>Ｃ</t>
    <phoneticPr fontId="3"/>
  </si>
  <si>
    <t>Ｄ</t>
    <phoneticPr fontId="3"/>
  </si>
  <si>
    <t>範囲外</t>
    <rPh sb="0" eb="3">
      <t>ハンイガイ</t>
    </rPh>
    <phoneticPr fontId="3"/>
  </si>
  <si>
    <t>01自治労根室市職員労働組合</t>
  </si>
  <si>
    <t>218</t>
  </si>
  <si>
    <t>01北海道学校事務労働組合</t>
  </si>
  <si>
    <t>219</t>
  </si>
  <si>
    <t>01自治労日本ヘルス工業支部労働組合</t>
  </si>
  <si>
    <t>220</t>
  </si>
  <si>
    <t>01自治労苫小牧振興公社労働組合</t>
  </si>
  <si>
    <t>221</t>
  </si>
  <si>
    <t>01自治労函館環境衛生労働組合</t>
  </si>
  <si>
    <t>222</t>
  </si>
  <si>
    <t>01自治労亀田清掃労働組合</t>
  </si>
  <si>
    <t>223</t>
  </si>
  <si>
    <t>224</t>
  </si>
  <si>
    <t>01北海道企業局労働組合</t>
  </si>
  <si>
    <t>226</t>
  </si>
  <si>
    <t>01自治労奥尻町職員組合</t>
  </si>
  <si>
    <t>227</t>
  </si>
  <si>
    <t>01北海道社会福祉事業団労働組合</t>
  </si>
  <si>
    <t>228</t>
  </si>
  <si>
    <t>01北海道社会福祉協議会職員組合</t>
  </si>
  <si>
    <t>社協</t>
  </si>
  <si>
    <t>229</t>
  </si>
  <si>
    <t>01あいのさとアクティビィティセンター職員労働組合</t>
  </si>
  <si>
    <t>230</t>
  </si>
  <si>
    <t>01自治労白老町社会福祉協議会職員労働組合</t>
  </si>
  <si>
    <t>232</t>
  </si>
  <si>
    <t>01自治労白老振興公社職員労働組合</t>
  </si>
  <si>
    <t>234</t>
  </si>
  <si>
    <t>01旭川市浄化職員労働組合</t>
  </si>
  <si>
    <t>235</t>
  </si>
  <si>
    <t>01旭栄清掃労働組合</t>
  </si>
  <si>
    <t>236</t>
  </si>
  <si>
    <t>01自治労苫小牧市社会福祉協議会職員労働組合</t>
  </si>
  <si>
    <t>237</t>
  </si>
  <si>
    <t>01北海道福祉ユニオン</t>
  </si>
  <si>
    <t>238</t>
  </si>
  <si>
    <t>01根室隣保院職員労働組合</t>
  </si>
  <si>
    <t>240</t>
  </si>
  <si>
    <t>01自治労愛誠会職員労働組合</t>
  </si>
  <si>
    <t>243</t>
  </si>
  <si>
    <t>01自治労アイヌ民族博物館職員労働組合</t>
  </si>
  <si>
    <t>246</t>
  </si>
  <si>
    <t>01自治労くしろ児童厚生員ユニオン</t>
  </si>
  <si>
    <t>247</t>
  </si>
  <si>
    <t>01日本クリーン北海道労働組合</t>
  </si>
  <si>
    <t>248</t>
  </si>
  <si>
    <t>01自治労平取福祉会ユニオン</t>
  </si>
  <si>
    <t>249</t>
  </si>
  <si>
    <t>01北海道環境施設ユニオン</t>
  </si>
  <si>
    <t>250</t>
  </si>
  <si>
    <t>01自治労音威子府診療所労働組合</t>
  </si>
  <si>
    <t>251</t>
  </si>
  <si>
    <t>01自治労北勝光生会ユニオン</t>
  </si>
  <si>
    <t>252</t>
  </si>
  <si>
    <t>01自治労池田社会福祉事業協会ユニオン</t>
  </si>
  <si>
    <t>253</t>
  </si>
  <si>
    <t>01自治労新冠町役場職員組合</t>
  </si>
  <si>
    <t>255</t>
  </si>
  <si>
    <t>01自治労東一函館青果・桔梗荷役労働組合</t>
  </si>
  <si>
    <t>256</t>
  </si>
  <si>
    <t>01自治労旭川福祉事業会ユニオン</t>
  </si>
  <si>
    <t>257</t>
  </si>
  <si>
    <t>262</t>
  </si>
  <si>
    <t>01自治労松前なでん荘職員組合</t>
  </si>
  <si>
    <t>309</t>
  </si>
  <si>
    <t>01東神楽町社会福祉協議会職員組合</t>
  </si>
  <si>
    <t>311</t>
  </si>
  <si>
    <t>01自治労南部檜山衛生処理施設職員労働組合</t>
  </si>
  <si>
    <t>312</t>
  </si>
  <si>
    <t>01共和町社協ユニオン</t>
  </si>
  <si>
    <t>313</t>
  </si>
  <si>
    <t>01白糠町役場職員組合</t>
  </si>
  <si>
    <t>314</t>
  </si>
  <si>
    <t>01苫小牧市体育協会職員労働組合</t>
  </si>
  <si>
    <t>315</t>
  </si>
  <si>
    <t>01厚沢部町職員組合</t>
  </si>
  <si>
    <t>316</t>
  </si>
  <si>
    <t>01自治労佐々木事業所ユニオン</t>
  </si>
  <si>
    <t>318</t>
  </si>
  <si>
    <t>01自治労名寄市社会福祉事業団職員労働組合</t>
  </si>
  <si>
    <t>319</t>
  </si>
  <si>
    <t>01豊和会・一徹労働組合</t>
  </si>
  <si>
    <t>321</t>
  </si>
  <si>
    <t>322</t>
  </si>
  <si>
    <t>自治労富良野広域連合職員労働組合</t>
  </si>
  <si>
    <t>01自治労富良野広域連合職員労働組合</t>
  </si>
  <si>
    <t>01322</t>
  </si>
  <si>
    <t>323</t>
  </si>
  <si>
    <t>札幌山の手リハビリセンター労働組合</t>
  </si>
  <si>
    <t>01札幌山の手リハビリセンター労働組合</t>
  </si>
  <si>
    <t>01323</t>
  </si>
  <si>
    <t>326</t>
  </si>
  <si>
    <t>札幌パーク・ユニオン</t>
  </si>
  <si>
    <t>01札幌パーク・ユニオン</t>
  </si>
  <si>
    <t>01326</t>
  </si>
  <si>
    <t>328</t>
  </si>
  <si>
    <t>自治労広域紋別病院労働組合</t>
  </si>
  <si>
    <t>01自治労広域紋別病院労働組合</t>
  </si>
  <si>
    <t>01328</t>
  </si>
  <si>
    <t>青森</t>
  </si>
  <si>
    <t>03青森県職員労働組合</t>
  </si>
  <si>
    <t>03八戸市職員労働組合</t>
  </si>
  <si>
    <t>03弘前市職員労働組合連合会</t>
  </si>
  <si>
    <t>03黒石市職員労働組合</t>
  </si>
  <si>
    <t>03十和田市職員労働組合</t>
  </si>
  <si>
    <t>03三沢市職員労働組合</t>
  </si>
  <si>
    <t>03むつ地区自治団体職員労働組合連合会</t>
  </si>
  <si>
    <t>03今別町職員組合</t>
  </si>
  <si>
    <t>03つがる市職員労働組合</t>
  </si>
  <si>
    <t>03五所川原市職員組合</t>
  </si>
  <si>
    <t>03七戸町職員組合</t>
  </si>
  <si>
    <t>03平川市職員労働組合</t>
  </si>
  <si>
    <t>03平内町職員組合</t>
  </si>
  <si>
    <t>03蓬田村職員組合</t>
  </si>
  <si>
    <t>03藤崎町職員組合</t>
  </si>
  <si>
    <t>03六戸町職員組合</t>
  </si>
  <si>
    <t>03青森市役所職員労働組合</t>
  </si>
  <si>
    <t>03おいらせ町職員組合</t>
  </si>
  <si>
    <t>03鯵ケ沢町職員労働組合</t>
  </si>
  <si>
    <t>03鶴田町職員労働組合</t>
  </si>
  <si>
    <t>03横浜町職員組合</t>
  </si>
  <si>
    <t>03深浦町職員組合</t>
  </si>
  <si>
    <t>03中泊町職員労働組合</t>
  </si>
  <si>
    <t>03田舎館村職員組合</t>
  </si>
  <si>
    <t>03自治労東北町職員組合</t>
  </si>
  <si>
    <t>03西目屋村職員組合</t>
  </si>
  <si>
    <t>03大間町職員労働組合</t>
  </si>
  <si>
    <t>03板柳町職員組合</t>
  </si>
  <si>
    <t>03青森県本部書記労働組合</t>
  </si>
  <si>
    <t>03青森県市町村職員共済組合職員労働組合</t>
  </si>
  <si>
    <t>03野辺地町職員組合</t>
  </si>
  <si>
    <t>058</t>
  </si>
  <si>
    <t>03外ヶ浜町職員労働組合</t>
  </si>
  <si>
    <t>03風間浦村職員組合</t>
  </si>
  <si>
    <t>03中部上北地方職員労働組合</t>
  </si>
  <si>
    <t>03田子町職員組合</t>
  </si>
  <si>
    <t>03階上町職員組合</t>
  </si>
  <si>
    <t>自治労つがる西北五広域連合労働組合</t>
  </si>
  <si>
    <t>03自治労つがる西北五広域連合労働組合</t>
  </si>
  <si>
    <t>064</t>
  </si>
  <si>
    <t>03青森県国民健康保険団体連合会職員労働組合</t>
  </si>
  <si>
    <t>03三戸町職員組合</t>
  </si>
  <si>
    <t>071</t>
  </si>
  <si>
    <t>03八戸清運労働組合</t>
  </si>
  <si>
    <t>03青森県土地改良事業団体連合会職員組合</t>
  </si>
  <si>
    <t>03あかねユニオン</t>
  </si>
  <si>
    <t>03大鰐町職員組合</t>
  </si>
  <si>
    <t>03南部町職員組合</t>
  </si>
  <si>
    <t>03自治労全国一般青森労働組合</t>
  </si>
  <si>
    <t>青森県総合健診センター労働組合</t>
  </si>
  <si>
    <t>03青森県総合健診センター労働組合</t>
  </si>
  <si>
    <t>03079</t>
  </si>
  <si>
    <t>東通村職員組合</t>
  </si>
  <si>
    <t>03東通村職員組合</t>
  </si>
  <si>
    <t>03080</t>
  </si>
  <si>
    <t>岩手</t>
  </si>
  <si>
    <t>04岩手県職員労働組合</t>
  </si>
  <si>
    <t>04花巻市職員労働組合</t>
  </si>
  <si>
    <t>04宮古市職員労働組合</t>
  </si>
  <si>
    <t>04遠野市職員労働組合</t>
  </si>
  <si>
    <t>04北上市職員労働組合</t>
  </si>
  <si>
    <t>04自治労奥州市職員労働組合</t>
  </si>
  <si>
    <t>04住田町職員組合</t>
  </si>
  <si>
    <t>04二戸市職員労働組合</t>
  </si>
  <si>
    <t>04自治労八幡平市職員労働組合</t>
  </si>
  <si>
    <t>一戸町職員組合</t>
  </si>
  <si>
    <t>04一戸町職員組合</t>
  </si>
  <si>
    <t>04雫石町職員組合</t>
  </si>
  <si>
    <t>057</t>
  </si>
  <si>
    <t>04金ヶ崎町職員労働組合</t>
  </si>
  <si>
    <t>04田野畑村職員組合</t>
  </si>
  <si>
    <t>04岩手県社会福祉事業団職員労働組合</t>
  </si>
  <si>
    <t>04自治労岩手県本部書記労働組合</t>
  </si>
  <si>
    <t>04岩手県国民健康保険団体連合会労働組合</t>
  </si>
  <si>
    <t>04金ヶ崎町臨時職員労働組合</t>
  </si>
  <si>
    <t>04北上市機械化農業公社労働組合</t>
  </si>
  <si>
    <t>04岩手県自治体関連民間労働組合連合</t>
  </si>
  <si>
    <t>04岩手県立学校事務職員組合</t>
  </si>
  <si>
    <t>04胆江地域農業共済職員労働組合</t>
  </si>
  <si>
    <t>04岩手県土地改良事業団体連合会職員組合</t>
  </si>
  <si>
    <t>082</t>
  </si>
  <si>
    <t>083</t>
  </si>
  <si>
    <t>04岩手県文化振興事業団法人職員労働組合</t>
  </si>
  <si>
    <t>04岩手県職業能力開発協会職員労働組合</t>
  </si>
  <si>
    <t>04岩手県競馬組合職員組合</t>
  </si>
  <si>
    <t>087</t>
  </si>
  <si>
    <t>04岩手中小一般労働組合</t>
  </si>
  <si>
    <t>岩手県産株式会社労働組合</t>
  </si>
  <si>
    <t>04岩手県産株式会社労働組合</t>
  </si>
  <si>
    <t>04088</t>
  </si>
  <si>
    <t>宮城</t>
  </si>
  <si>
    <t>05宮城県職員組合</t>
  </si>
  <si>
    <t>05仙台市職員労働組合</t>
  </si>
  <si>
    <t>05気仙沼市職員労働組合</t>
  </si>
  <si>
    <t>05石巻市職員労働組合</t>
  </si>
  <si>
    <t>05塩釜市職員労働組合</t>
  </si>
  <si>
    <t>05白石市職員組合</t>
  </si>
  <si>
    <t>05美里町職員組合</t>
  </si>
  <si>
    <t>05大河原町職員組合</t>
  </si>
  <si>
    <t>05南三陸町職員組合</t>
  </si>
  <si>
    <t>05岩沼市職員労働組合</t>
  </si>
  <si>
    <t>05東松島市職員組合</t>
  </si>
  <si>
    <t>015</t>
  </si>
  <si>
    <t>05川崎町職員労働組合</t>
  </si>
  <si>
    <t>05大崎市職員労働組合</t>
  </si>
  <si>
    <t>05名取市職員労働組合</t>
  </si>
  <si>
    <t>05七ヶ宿町職員組合</t>
  </si>
  <si>
    <t>05角田市職員労働組合</t>
  </si>
  <si>
    <t>05大郷町職員組合</t>
  </si>
  <si>
    <t>05気仙沼市ガス水道労働組合</t>
  </si>
  <si>
    <t>05仙南地域広域行政事務組合職員組合</t>
  </si>
  <si>
    <t>不忘園職員労働組合</t>
  </si>
  <si>
    <t>05不忘園職員労働組合</t>
  </si>
  <si>
    <t>05仙台市立学校職員労働組合</t>
  </si>
  <si>
    <t>05気仙沼市立病院職員労働組合</t>
  </si>
  <si>
    <t>05宮城県本部直属支部</t>
  </si>
  <si>
    <t>05登米市職員組合</t>
  </si>
  <si>
    <t>05宮城県市町村職員共済組合職員労働組合</t>
  </si>
  <si>
    <t>05公立刈田綜合病院職員組合</t>
  </si>
  <si>
    <t>05栗原市職員労働組合</t>
  </si>
  <si>
    <t>05宮城県国民健康保険団体連合会職員組合</t>
  </si>
  <si>
    <t>05大崎広域職員労働組合</t>
  </si>
  <si>
    <t>05村田町職員組合</t>
  </si>
  <si>
    <t>05松島町職員組合</t>
  </si>
  <si>
    <t>05仙台市環境整備公社労働組合</t>
  </si>
  <si>
    <t>05仙台市立病院労働組合</t>
  </si>
  <si>
    <t>05亘理名取共立衛生処理組合労働組合</t>
  </si>
  <si>
    <t>05宮城衛生環境公社労働組合</t>
  </si>
  <si>
    <t>05みやぎ県南中核病院職員労働組合</t>
  </si>
  <si>
    <t>05石巻地区広域行政事務組合職員労働組合</t>
  </si>
  <si>
    <t>宮城県立病院機構労働組合</t>
  </si>
  <si>
    <t>05宮城県立病院機構労働組合</t>
  </si>
  <si>
    <t>05074</t>
  </si>
  <si>
    <t>秋田</t>
  </si>
  <si>
    <t>秋田県職員連合労働組合</t>
  </si>
  <si>
    <t>06秋田県職員連合労働組合</t>
  </si>
  <si>
    <t>06秋田県公営企業職員労働組合</t>
  </si>
  <si>
    <t>06能代市役所職員労働組合</t>
  </si>
  <si>
    <t>06大館市役所職員労働組合</t>
  </si>
  <si>
    <t>06大館市立病院労働組合</t>
  </si>
  <si>
    <t>06湯沢市役所職員労働組合</t>
  </si>
  <si>
    <t>06由利本荘市職員労働組合</t>
  </si>
  <si>
    <t>06男鹿市職員労働組合</t>
  </si>
  <si>
    <t>06北秋田市役所職員労働組合</t>
  </si>
  <si>
    <t>06にかほ市職員労働組合</t>
  </si>
  <si>
    <t>06自治労横手市職員労働組合</t>
  </si>
  <si>
    <t>06小坂町職員労働組合</t>
  </si>
  <si>
    <t>06三種町職員労働組合</t>
  </si>
  <si>
    <t>06八峰町職員労働組合</t>
  </si>
  <si>
    <t>06藤里町役場職員労働組合</t>
  </si>
  <si>
    <t>06大仙市職員組合</t>
  </si>
  <si>
    <t>06仙北市職員労働組合</t>
  </si>
  <si>
    <t>06能代市公営企業職員労働組合</t>
  </si>
  <si>
    <t>06仙北市立病院労働組合</t>
  </si>
  <si>
    <t>06地共済秋田支部従業員労働組合</t>
  </si>
  <si>
    <t>06美郷町職員労働組合</t>
  </si>
  <si>
    <t>06秋田県本部書記労働組合</t>
  </si>
  <si>
    <t>06男鹿市企業局職員労働組合</t>
  </si>
  <si>
    <t>06湯沢市水道労働組合</t>
  </si>
  <si>
    <t>06鹿角市職員労働組合</t>
  </si>
  <si>
    <t>06秋田県国保連労働組合</t>
  </si>
  <si>
    <t>06男鹿地区衛生処理一部事務組合職員労働組合</t>
  </si>
  <si>
    <t>06羽後町新職員組合</t>
  </si>
  <si>
    <t>06大館市社会福祉協議会職員労働組合</t>
  </si>
  <si>
    <t>06秋田市総合振興公社職員労働組合</t>
  </si>
  <si>
    <t>06タイセイ労働組合</t>
  </si>
  <si>
    <t>06大館塵芥労働組合</t>
  </si>
  <si>
    <t>077</t>
  </si>
  <si>
    <t>06鹿角広域行政職員労働組合</t>
  </si>
  <si>
    <t>06秋田県林業公社職員労働組合</t>
  </si>
  <si>
    <t>06大潟村カントリーエレベーター公社労働組合</t>
  </si>
  <si>
    <t>06横手興生病院労働組合</t>
  </si>
  <si>
    <t>06田沢湖高原リフト労働組合</t>
  </si>
  <si>
    <t>084</t>
  </si>
  <si>
    <t>06あきた企業活性化センター労働組合</t>
  </si>
  <si>
    <t>06特別養護老人ホーム希望苑職員労働組合</t>
  </si>
  <si>
    <t>06自治労横手市社会福祉協議会職員労働組合</t>
  </si>
  <si>
    <t>06ボートピア河辺労働組合</t>
  </si>
  <si>
    <t>06秋田県市町村職員共済組合職員労働組合</t>
  </si>
  <si>
    <t>096</t>
  </si>
  <si>
    <t>06秋田市社会福祉協議会職員労働組合</t>
  </si>
  <si>
    <t>06上小阿仁村職員労働組合</t>
  </si>
  <si>
    <t>098</t>
  </si>
  <si>
    <t>06自治労秋田県本部公共サービスユニオン</t>
  </si>
  <si>
    <t>099</t>
  </si>
  <si>
    <t>小畑設計事務所労働組合</t>
  </si>
  <si>
    <t>06小畑設計事務所労働組合</t>
  </si>
  <si>
    <t>06100</t>
  </si>
  <si>
    <t>山形</t>
  </si>
  <si>
    <t>07自治労山形県職員連合労働組合</t>
  </si>
  <si>
    <t>山形市役所職員労働組合</t>
  </si>
  <si>
    <t>07山形市役所職員労働組合</t>
  </si>
  <si>
    <t>07酒田市職員労働組合</t>
  </si>
  <si>
    <t>07米沢市職員労働組合</t>
  </si>
  <si>
    <t>07鶴岡市職員労働組合</t>
  </si>
  <si>
    <t>07新庄市職員労働組合</t>
  </si>
  <si>
    <t>07寒河江市職員労働組合</t>
  </si>
  <si>
    <t>07村山市職員労働組合</t>
  </si>
  <si>
    <t>07上山市職員労働組合</t>
  </si>
  <si>
    <t>07長井市職員労働組合</t>
  </si>
  <si>
    <t>天童市職員連合労働組合</t>
  </si>
  <si>
    <t>07天童市職員連合労働組合</t>
  </si>
  <si>
    <t>07東根市職員労働組合</t>
  </si>
  <si>
    <t>07飯豊町職員労働組合</t>
  </si>
  <si>
    <t>07中山町職員労働組合</t>
  </si>
  <si>
    <t>07山辺町職員労働組合</t>
  </si>
  <si>
    <t>07高畠町職員労働組合</t>
  </si>
  <si>
    <t>07庄内町職員労働組合</t>
  </si>
  <si>
    <t>07遊佐町職員労働組合</t>
  </si>
  <si>
    <t>07三川町職員労働組合</t>
  </si>
  <si>
    <t>07戸沢村職員労働組合</t>
  </si>
  <si>
    <t>07置賜総合病院職員労働組合</t>
  </si>
  <si>
    <t>07白鷹町役場職員労働組合</t>
  </si>
  <si>
    <t>07舟形町役場職員労働組合</t>
  </si>
  <si>
    <t>07尾花沢市職員労働組合</t>
  </si>
  <si>
    <t>07公立高畠病院職員労働組合</t>
  </si>
  <si>
    <t>07大石田町職員労働組合</t>
  </si>
  <si>
    <t>07西川町職員労働組合</t>
  </si>
  <si>
    <t>07南陽市職員労働組合</t>
  </si>
  <si>
    <t>07酒田市水道労働組合</t>
  </si>
  <si>
    <t>07川西町職員労働組合</t>
  </si>
  <si>
    <t>07鮭川村役場職員労働組合</t>
  </si>
  <si>
    <t>07市町村職員共済組合職員労働組合</t>
  </si>
  <si>
    <t>07小国町職員組合</t>
  </si>
  <si>
    <t>07河北町職員組合</t>
  </si>
  <si>
    <t>07朝日町職員労働組合</t>
  </si>
  <si>
    <t>07大江町職員労働組合</t>
  </si>
  <si>
    <t>07金山町職員労働組合</t>
  </si>
  <si>
    <t>07真室川町職員労働組合</t>
  </si>
  <si>
    <t>07置賜広域行政事務組合職員労働組合</t>
  </si>
  <si>
    <t>07東根市外二市一町共立衛生処理職員労働組合</t>
  </si>
  <si>
    <t>07自治労山形県本部直属支部</t>
  </si>
  <si>
    <t>07最上広域市町村圏事務組合職員労働組合</t>
  </si>
  <si>
    <t>07大蔵村職員労働組合</t>
  </si>
  <si>
    <t>07山形県国民健康保険団体連合会職員労働組合</t>
  </si>
  <si>
    <t>07山形県社会福祉事業団職員労働組合</t>
  </si>
  <si>
    <t>07自治労成島園職員労働組合</t>
  </si>
  <si>
    <t>07山形県土地改良事業団体連合会職員労働組合</t>
  </si>
  <si>
    <t>07寒河江社会福祉協議会労働組合</t>
  </si>
  <si>
    <t>07自治労山形県本部公共サービスユニオン</t>
  </si>
  <si>
    <t>07自治労全国一般山形労働組合</t>
  </si>
  <si>
    <t>07総合福祉施設いきいきの郷労働組合</t>
  </si>
  <si>
    <t>福島</t>
  </si>
  <si>
    <t>08自治労福島県職員連合労働組合</t>
  </si>
  <si>
    <t>08福島市役所職員労働組合</t>
  </si>
  <si>
    <t>08須賀川市職員労働組合</t>
  </si>
  <si>
    <t>08自治労白河市職員労働組合</t>
  </si>
  <si>
    <t>08自治労喜多方市職員労働組合</t>
  </si>
  <si>
    <t>08自治労南相馬市職員労働組合</t>
  </si>
  <si>
    <t>08相馬市職員労働組合</t>
  </si>
  <si>
    <t>08棚倉町職員労働組合</t>
  </si>
  <si>
    <t>08西会津町職員組合</t>
  </si>
  <si>
    <t>08楢葉町職員組合</t>
  </si>
  <si>
    <t>08富岡町職員労働組合</t>
  </si>
  <si>
    <t>08浪江町職員組合</t>
  </si>
  <si>
    <t>08自治労南会津町職員労働組合</t>
  </si>
  <si>
    <t>08下郷町職員労働組合</t>
  </si>
  <si>
    <t>08新地町職員労働組合</t>
  </si>
  <si>
    <t>08会津坂下町職員労働組合</t>
  </si>
  <si>
    <t>08小野町職員労働組合</t>
  </si>
  <si>
    <t>08湯川村職員労働組合</t>
  </si>
  <si>
    <t>08広野町職員組合</t>
  </si>
  <si>
    <t>08磐梯町職員労働組合</t>
  </si>
  <si>
    <t>08塙町職員労働組合</t>
  </si>
  <si>
    <t>08自治労二本松市職員労働組合</t>
  </si>
  <si>
    <t>08本宮市職員労働組合</t>
  </si>
  <si>
    <t>08浅川町職員組合</t>
  </si>
  <si>
    <t>08猪苗代町職員組合</t>
  </si>
  <si>
    <t>08只見町職員労働組合</t>
  </si>
  <si>
    <t>08天栄村職員労働組合</t>
  </si>
  <si>
    <t>08古殿町役場職員組合</t>
  </si>
  <si>
    <t>08川俣町職員労働組合</t>
  </si>
  <si>
    <t>08飯舘村職員組合</t>
  </si>
  <si>
    <t>08大熊町職員労働組合</t>
  </si>
  <si>
    <t>08大玉村職員労働組合</t>
  </si>
  <si>
    <t>08会津若松市職員労働組合</t>
  </si>
  <si>
    <t>08平田村職員労働組合</t>
  </si>
  <si>
    <t>08金山町職員組合</t>
  </si>
  <si>
    <t>08双葉町職員組合</t>
  </si>
  <si>
    <t>08福島県市町村職員共済労働組合</t>
  </si>
  <si>
    <t>08自治労いわき市職員連合労働組合</t>
  </si>
  <si>
    <t>08自治労伊達市職員労働組合</t>
  </si>
  <si>
    <t>08玉川村職員労働組合</t>
  </si>
  <si>
    <t>08葛尾村職員組合</t>
  </si>
  <si>
    <t>08公立小野町地方綜合病院職員組合</t>
  </si>
  <si>
    <t>08鏡石町職員組合</t>
  </si>
  <si>
    <t>08矢吹町職員労働組合</t>
  </si>
  <si>
    <t>08自治労国見町職員労働組合</t>
  </si>
  <si>
    <t>08伊達地方衛生処理組合職員労働組合</t>
  </si>
  <si>
    <t>08桑折町職員労働組合</t>
  </si>
  <si>
    <t>08泉崎村職員労働組合</t>
  </si>
  <si>
    <t>08川内村職員労働組合</t>
  </si>
  <si>
    <t>08中島村職員労働組合</t>
  </si>
  <si>
    <t>08矢祭町職員組合</t>
  </si>
  <si>
    <t>08公立岩瀬病院労働組合</t>
  </si>
  <si>
    <t>102</t>
  </si>
  <si>
    <t>08西郷村職員労働組合</t>
  </si>
  <si>
    <t>08会津若松地方広域市町村圏整備組合職員労働組合</t>
  </si>
  <si>
    <t>08柳津町職員労働組合</t>
  </si>
  <si>
    <t>08白河地方広域市町村圏整備組合職員労働組合</t>
  </si>
  <si>
    <t>111</t>
  </si>
  <si>
    <t>08東白衛生組合職員労働組合</t>
  </si>
  <si>
    <t>112</t>
  </si>
  <si>
    <t>08自治労福島県本部直属支部</t>
  </si>
  <si>
    <t>08田村広域行政組合職員労働組合</t>
  </si>
  <si>
    <t>26東近江市職員組合</t>
  </si>
  <si>
    <t>26近江八幡市職員労働組合連合会</t>
  </si>
  <si>
    <t>26彦根市職員労働組合連合会</t>
  </si>
  <si>
    <t>26長浜市職員組合</t>
  </si>
  <si>
    <t>26湖南市職員労働組合</t>
  </si>
  <si>
    <t>26甲賀市職員組合</t>
  </si>
  <si>
    <t>26多賀町職員組合</t>
  </si>
  <si>
    <t>市立長浜病院労働組合</t>
  </si>
  <si>
    <t>26市立長浜病院労働組合</t>
  </si>
  <si>
    <t>26守山市職員労働組合</t>
  </si>
  <si>
    <t>26野洲市職員労働組合</t>
  </si>
  <si>
    <t>26滋賀県市町村職員共済組合職員労働組合</t>
  </si>
  <si>
    <t>26甲良町職員組合</t>
  </si>
  <si>
    <t>26米原市職員組合</t>
  </si>
  <si>
    <t>26愛荘町職員組合</t>
  </si>
  <si>
    <t>26竜王町職員組合</t>
  </si>
  <si>
    <t>26守山市給食調理員労働組合</t>
  </si>
  <si>
    <t>26滋賀県国民健康保険団体連合会職員労働組合</t>
  </si>
  <si>
    <t>26自治労滋賀県本部書記労働組合</t>
  </si>
  <si>
    <t>26自治労滋賀県職員労働組合</t>
  </si>
  <si>
    <t>26自治労大津市職員労働組合</t>
  </si>
  <si>
    <t>26東近江市立病院労働組合</t>
  </si>
  <si>
    <t>26東近江市地域振興事業団労働組合</t>
  </si>
  <si>
    <t>26自治労滋賀公共サービスユニオン</t>
  </si>
  <si>
    <t>26自治労滋賀県漁業協同組合連合会労働組合</t>
  </si>
  <si>
    <t>26竜王町地域振興事業団職員労働組合</t>
  </si>
  <si>
    <t>霧島市職員労働組合</t>
  </si>
  <si>
    <t>48143</t>
  </si>
  <si>
    <t>志布志市職員労働組合</t>
  </si>
  <si>
    <t>48144</t>
  </si>
  <si>
    <t>指宿市職員労働組合</t>
  </si>
  <si>
    <t>48145</t>
  </si>
  <si>
    <t>鹿屋市職員労働組合</t>
  </si>
  <si>
    <t>48146</t>
  </si>
  <si>
    <t>霧島市水道事業労働組合</t>
  </si>
  <si>
    <t>48151</t>
  </si>
  <si>
    <t>奄美市職員労働組合</t>
  </si>
  <si>
    <t>49001</t>
  </si>
  <si>
    <t>那覇市職員労働組合</t>
  </si>
  <si>
    <t>49002</t>
  </si>
  <si>
    <t>沖縄市職員労働組合</t>
  </si>
  <si>
    <t>49005</t>
  </si>
  <si>
    <t>うるま市職員労働組合</t>
  </si>
  <si>
    <t>49006</t>
  </si>
  <si>
    <t>嘉手納町職員労働組合</t>
  </si>
  <si>
    <t>49007</t>
  </si>
  <si>
    <t>読谷村職員労働組合</t>
  </si>
  <si>
    <t>49008</t>
  </si>
  <si>
    <t>北谷町職員労働組合</t>
  </si>
  <si>
    <t>49009</t>
  </si>
  <si>
    <t>浦添市職員労働組合</t>
  </si>
  <si>
    <t>49010</t>
  </si>
  <si>
    <t>糸満市職員労働組合</t>
  </si>
  <si>
    <t>49011</t>
  </si>
  <si>
    <t>南風原町職員労働組合</t>
  </si>
  <si>
    <t>49012</t>
  </si>
  <si>
    <t>大宜味村職員労働組合</t>
  </si>
  <si>
    <t>49013</t>
  </si>
  <si>
    <t>名護市職員労働組合</t>
  </si>
  <si>
    <t>49014</t>
  </si>
  <si>
    <t>宮古島市職員労働組合</t>
  </si>
  <si>
    <t>49021</t>
  </si>
  <si>
    <t>竹富町職員労働組合</t>
  </si>
  <si>
    <t>49023</t>
  </si>
  <si>
    <t>恩納村職員労働組合</t>
  </si>
  <si>
    <t>49025</t>
  </si>
  <si>
    <t>北中城村職員労働組合</t>
  </si>
  <si>
    <t>49026</t>
  </si>
  <si>
    <t>49027</t>
  </si>
  <si>
    <t>石垣市職員労働組合</t>
  </si>
  <si>
    <t>49028</t>
  </si>
  <si>
    <t>西原町職員労働組合</t>
  </si>
  <si>
    <t>49030</t>
  </si>
  <si>
    <t>宜野湾市職員労働組合</t>
  </si>
  <si>
    <t>49031</t>
  </si>
  <si>
    <t>豊見城市職員労働組合</t>
  </si>
  <si>
    <t>49032</t>
  </si>
  <si>
    <t>中城村職員労働組合</t>
  </si>
  <si>
    <t>49033</t>
  </si>
  <si>
    <t>南部水道企業団職員労働組合</t>
  </si>
  <si>
    <t>49035</t>
  </si>
  <si>
    <t>49037</t>
  </si>
  <si>
    <t>今帰仁村職員労働組合</t>
  </si>
  <si>
    <t>12097</t>
  </si>
  <si>
    <t>12098</t>
  </si>
  <si>
    <t>日立メディカルセンター労働組合</t>
  </si>
  <si>
    <t>12100</t>
  </si>
  <si>
    <t>茨城北農業共済事務組合職員組合</t>
  </si>
  <si>
    <t>12101</t>
  </si>
  <si>
    <t>12102</t>
  </si>
  <si>
    <t>東海村公共関連団体職員労働組合</t>
  </si>
  <si>
    <t>12103</t>
  </si>
  <si>
    <t>社会福祉法人水戸市社会福祉協議会職員労働組合</t>
  </si>
  <si>
    <t>12104</t>
  </si>
  <si>
    <t>茨城県社会福祉協議会労働組合</t>
  </si>
  <si>
    <t>12105</t>
  </si>
  <si>
    <t>取手競輪労働組合</t>
  </si>
  <si>
    <t>12107</t>
  </si>
  <si>
    <t>社会福祉法人清水福祉会職員労働組合</t>
  </si>
  <si>
    <t>13005</t>
  </si>
  <si>
    <t>川越市職員組合</t>
  </si>
  <si>
    <t>13010</t>
  </si>
  <si>
    <t>13012</t>
  </si>
  <si>
    <t>滑川町職員組合</t>
  </si>
  <si>
    <t>13013</t>
  </si>
  <si>
    <t>吉見町職員組合</t>
  </si>
  <si>
    <t>13017</t>
  </si>
  <si>
    <t>ときがわ町職員組合</t>
  </si>
  <si>
    <t>13027</t>
  </si>
  <si>
    <t>自治労さいたま市職員労働組合</t>
  </si>
  <si>
    <t>13028</t>
  </si>
  <si>
    <t>越谷市職員組合</t>
  </si>
  <si>
    <t>13031</t>
  </si>
  <si>
    <t>熊谷市職員労働組合</t>
  </si>
  <si>
    <t>13038</t>
  </si>
  <si>
    <t>加須市職員組合</t>
  </si>
  <si>
    <t>13041</t>
  </si>
  <si>
    <t>秩父市職員組合</t>
  </si>
  <si>
    <t>13042</t>
  </si>
  <si>
    <t>羽生市職員組合</t>
  </si>
  <si>
    <t>13050</t>
  </si>
  <si>
    <t>嵐山町職員組合</t>
  </si>
  <si>
    <t>13055</t>
  </si>
  <si>
    <t>埼玉県市町村職員共済組合職員組合</t>
  </si>
  <si>
    <t>13061</t>
  </si>
  <si>
    <t>東松山市職員労働組合</t>
  </si>
  <si>
    <t>13075</t>
  </si>
  <si>
    <t>13078</t>
  </si>
  <si>
    <t>久喜市職員労働組合</t>
  </si>
  <si>
    <t>13084</t>
  </si>
  <si>
    <t>寄居町職員組合</t>
  </si>
  <si>
    <t>13093</t>
  </si>
  <si>
    <t>桶川市職員労働組合</t>
  </si>
  <si>
    <t>13096</t>
  </si>
  <si>
    <t>上里町職分会</t>
  </si>
  <si>
    <t>13103</t>
  </si>
  <si>
    <t>学校事務ネットワークさいたま</t>
  </si>
  <si>
    <t>13104</t>
  </si>
  <si>
    <t>北本市職員労働組合</t>
  </si>
  <si>
    <t>13105</t>
  </si>
  <si>
    <t>自治労埼玉県本部書記労働組合</t>
  </si>
  <si>
    <t>13106</t>
  </si>
  <si>
    <t>自治労埼玉県職員労働組合</t>
  </si>
  <si>
    <t>13107</t>
  </si>
  <si>
    <t>自治労上尾市職員組合</t>
  </si>
  <si>
    <t>13108</t>
  </si>
  <si>
    <t>自治労所沢市職員労働組合</t>
  </si>
  <si>
    <t>13109</t>
  </si>
  <si>
    <t>越谷地域労働者連合組合</t>
  </si>
  <si>
    <t>13110</t>
  </si>
  <si>
    <t>自治労川口市職員組合</t>
  </si>
  <si>
    <t>13111</t>
  </si>
  <si>
    <t>自治労埼玉県森林公社労働組合</t>
  </si>
  <si>
    <t>13114</t>
  </si>
  <si>
    <t>小菅下水処理場委託職員ユニオン</t>
  </si>
  <si>
    <t>13115</t>
  </si>
  <si>
    <t>埼玉地域公共サービスユニオン</t>
  </si>
  <si>
    <t>③　自治体の臨時・非常勤、嘱託、パート職員の組合加入状況</t>
    <rPh sb="2" eb="5">
      <t>ジチタイ</t>
    </rPh>
    <rPh sb="6" eb="8">
      <t>リンジ</t>
    </rPh>
    <rPh sb="9" eb="12">
      <t>ヒジョウキン</t>
    </rPh>
    <rPh sb="13" eb="15">
      <t>ショクタク</t>
    </rPh>
    <rPh sb="19" eb="21">
      <t>ショクイン</t>
    </rPh>
    <rPh sb="22" eb="24">
      <t>クミアイ</t>
    </rPh>
    <rPh sb="24" eb="26">
      <t>カニュウ</t>
    </rPh>
    <rPh sb="26" eb="28">
      <t>ジョウキョウ</t>
    </rPh>
    <phoneticPr fontId="3"/>
  </si>
  <si>
    <t>ｂ</t>
    <phoneticPr fontId="3"/>
  </si>
  <si>
    <t>女性職員数</t>
    <rPh sb="0" eb="2">
      <t>ジョセイ</t>
    </rPh>
    <rPh sb="2" eb="5">
      <t>ショクインスウ</t>
    </rPh>
    <phoneticPr fontId="3"/>
  </si>
  <si>
    <t>ｄ</t>
    <phoneticPr fontId="3"/>
  </si>
  <si>
    <t>うち組合員数</t>
    <rPh sb="4" eb="5">
      <t>イン</t>
    </rPh>
    <phoneticPr fontId="3"/>
  </si>
  <si>
    <t>うち組合員数</t>
    <rPh sb="2" eb="5">
      <t>クミアイイン</t>
    </rPh>
    <rPh sb="5" eb="6">
      <t>スウ</t>
    </rPh>
    <phoneticPr fontId="3"/>
  </si>
  <si>
    <t>⑤　組合が雇用する書記の有無と人数および組合加入状況</t>
    <rPh sb="2" eb="4">
      <t>クミアイ</t>
    </rPh>
    <rPh sb="5" eb="7">
      <t>コヨウ</t>
    </rPh>
    <rPh sb="9" eb="11">
      <t>ショキ</t>
    </rPh>
    <rPh sb="12" eb="14">
      <t>ウム</t>
    </rPh>
    <rPh sb="15" eb="17">
      <t>ニンズウ</t>
    </rPh>
    <rPh sb="20" eb="22">
      <t>クミアイ</t>
    </rPh>
    <rPh sb="22" eb="24">
      <t>カニュウ</t>
    </rPh>
    <rPh sb="24" eb="26">
      <t>ジョウキョウ</t>
    </rPh>
    <phoneticPr fontId="3"/>
  </si>
  <si>
    <t>書記の有無</t>
    <rPh sb="0" eb="2">
      <t>ショキ</t>
    </rPh>
    <rPh sb="3" eb="5">
      <t>ウム</t>
    </rPh>
    <phoneticPr fontId="3"/>
  </si>
  <si>
    <t>正規書記の人数</t>
    <rPh sb="0" eb="2">
      <t>セイキ</t>
    </rPh>
    <rPh sb="2" eb="4">
      <t>ショキ</t>
    </rPh>
    <rPh sb="5" eb="7">
      <t>ニンズウ</t>
    </rPh>
    <phoneticPr fontId="3"/>
  </si>
  <si>
    <t>臨時・パート書記の人数</t>
    <rPh sb="0" eb="2">
      <t>リンジ</t>
    </rPh>
    <rPh sb="6" eb="8">
      <t>ショキ</t>
    </rPh>
    <rPh sb="9" eb="11">
      <t>ニンズウ</t>
    </rPh>
    <phoneticPr fontId="3"/>
  </si>
  <si>
    <t>ｃ</t>
    <phoneticPr fontId="3"/>
  </si>
  <si>
    <t>ｄ</t>
    <phoneticPr fontId="3"/>
  </si>
  <si>
    <t>④　組合が雇用する書記の有無と人数および組合加入状況</t>
    <rPh sb="2" eb="4">
      <t>クミアイ</t>
    </rPh>
    <rPh sb="5" eb="7">
      <t>コヨウ</t>
    </rPh>
    <rPh sb="9" eb="11">
      <t>ショキ</t>
    </rPh>
    <rPh sb="12" eb="14">
      <t>ウム</t>
    </rPh>
    <rPh sb="15" eb="17">
      <t>ニンズウ</t>
    </rPh>
    <rPh sb="20" eb="22">
      <t>クミアイ</t>
    </rPh>
    <rPh sb="22" eb="24">
      <t>カニュウ</t>
    </rPh>
    <rPh sb="24" eb="26">
      <t>ジョウキョウ</t>
    </rPh>
    <phoneticPr fontId="3"/>
  </si>
  <si>
    <t>①　職員の組織状況</t>
    <rPh sb="2" eb="4">
      <t>ショクイン</t>
    </rPh>
    <rPh sb="5" eb="7">
      <t>ソシキ</t>
    </rPh>
    <rPh sb="7" eb="9">
      <t>ジョウキョウ</t>
    </rPh>
    <phoneticPr fontId="3"/>
  </si>
  <si>
    <t>②　組合が雇用する書記の有無と人数および組合加入状況</t>
    <rPh sb="2" eb="4">
      <t>クミアイ</t>
    </rPh>
    <rPh sb="5" eb="7">
      <t>コヨウ</t>
    </rPh>
    <rPh sb="9" eb="11">
      <t>ショキ</t>
    </rPh>
    <rPh sb="12" eb="14">
      <t>ウム</t>
    </rPh>
    <rPh sb="15" eb="17">
      <t>ニンズウ</t>
    </rPh>
    <rPh sb="20" eb="22">
      <t>クミアイ</t>
    </rPh>
    <rPh sb="22" eb="24">
      <t>カニュウ</t>
    </rPh>
    <rPh sb="24" eb="26">
      <t>ジョウキョウ</t>
    </rPh>
    <phoneticPr fontId="3"/>
  </si>
  <si>
    <t>臨時・非常勤、嘱託、ﾊﾟｰﾄ職員の人数</t>
    <rPh sb="0" eb="2">
      <t>リンジ</t>
    </rPh>
    <rPh sb="3" eb="6">
      <t>ヒジョウキン</t>
    </rPh>
    <rPh sb="7" eb="9">
      <t>ショクタク</t>
    </rPh>
    <rPh sb="14" eb="16">
      <t>ショクイン</t>
    </rPh>
    <rPh sb="17" eb="19">
      <t>ニンズウ</t>
    </rPh>
    <phoneticPr fontId="3"/>
  </si>
  <si>
    <t>35014</t>
  </si>
  <si>
    <t>35018</t>
  </si>
  <si>
    <t>北栄町職員労働組合</t>
  </si>
  <si>
    <t>35021</t>
  </si>
  <si>
    <t>境港市職員労働組合</t>
  </si>
  <si>
    <t>35027</t>
  </si>
  <si>
    <t>湯梨浜町職員労働組合</t>
  </si>
  <si>
    <t>35029</t>
  </si>
  <si>
    <t>35033</t>
  </si>
  <si>
    <t>大山町職員労働組合</t>
  </si>
  <si>
    <t>35035</t>
  </si>
  <si>
    <t>49038</t>
  </si>
  <si>
    <t>49040</t>
  </si>
  <si>
    <t>倉浜衛生施設職員労働組合</t>
  </si>
  <si>
    <t>49041</t>
  </si>
  <si>
    <t>久米島町職員労働組合</t>
  </si>
  <si>
    <t>49042</t>
  </si>
  <si>
    <t>本部町職員労働組合</t>
  </si>
  <si>
    <t>49043</t>
  </si>
  <si>
    <t>金武町職員労働組合</t>
  </si>
  <si>
    <t>49044</t>
  </si>
  <si>
    <t>宜野座村職員労働組合</t>
  </si>
  <si>
    <t>49047</t>
  </si>
  <si>
    <t>与那国町職員労働組合</t>
  </si>
  <si>
    <t>49048</t>
  </si>
  <si>
    <t>沖縄県市町村共済組合職員労働組合</t>
  </si>
  <si>
    <t>49049</t>
  </si>
  <si>
    <t>自治労産業振興公社職員労働組合</t>
  </si>
  <si>
    <t>49050</t>
  </si>
  <si>
    <t>沖縄県保健医療福祉事業団職員労働組合</t>
  </si>
  <si>
    <t>49051</t>
  </si>
  <si>
    <t>南城市職員労働組合</t>
  </si>
  <si>
    <t>49052</t>
  </si>
  <si>
    <t>49055</t>
  </si>
  <si>
    <t>沖縄県国民健康保険団体連合会職員労働組合</t>
  </si>
  <si>
    <t>49058</t>
  </si>
  <si>
    <t>49059</t>
  </si>
  <si>
    <t>自治労土地改良事業団体連合会労働組合</t>
  </si>
  <si>
    <t>49062</t>
  </si>
  <si>
    <t>49064</t>
  </si>
  <si>
    <t>石川れいめいの里労働組合</t>
  </si>
  <si>
    <t>49065</t>
  </si>
  <si>
    <t>沖縄県社会福祉協議会労働組合</t>
  </si>
  <si>
    <t>49066</t>
  </si>
  <si>
    <t>県立北部病院委託職員労働組合</t>
  </si>
  <si>
    <t>49067</t>
  </si>
  <si>
    <t>粟国村職員労働組合</t>
  </si>
  <si>
    <t>49070</t>
  </si>
  <si>
    <t>自治労愛の村職員労働組合</t>
  </si>
  <si>
    <t>49071</t>
  </si>
  <si>
    <t>若夏会施設職員労働組合</t>
  </si>
  <si>
    <t>49076</t>
  </si>
  <si>
    <t>中部病院委託職員労働組合</t>
  </si>
  <si>
    <t>49077</t>
  </si>
  <si>
    <t>渡嘉敷村職員労働組合</t>
  </si>
  <si>
    <t>49079</t>
  </si>
  <si>
    <t>49081</t>
  </si>
  <si>
    <t>自治労宮古土地改良区職員労働組合</t>
  </si>
  <si>
    <t>49082</t>
  </si>
  <si>
    <t>49084</t>
  </si>
  <si>
    <t>49086</t>
  </si>
  <si>
    <t>49087</t>
  </si>
  <si>
    <t>社会福祉法人ユームツ会青潮園労働組合</t>
  </si>
  <si>
    <t>全国一般宮崎中小労連</t>
  </si>
  <si>
    <t>全国一般海運連合協議会</t>
  </si>
  <si>
    <t>17001</t>
  </si>
  <si>
    <t>山梨県職員労働組合</t>
  </si>
  <si>
    <t>17002</t>
  </si>
  <si>
    <t>甲府市職員組合</t>
  </si>
  <si>
    <t>17003</t>
  </si>
  <si>
    <t>富士吉田市職員組合</t>
  </si>
  <si>
    <t>17004</t>
  </si>
  <si>
    <t>韮崎市職員組合</t>
  </si>
  <si>
    <t>17005</t>
  </si>
  <si>
    <t>大月市職員組合</t>
  </si>
  <si>
    <t>17006</t>
  </si>
  <si>
    <t>山梨市職員組合</t>
  </si>
  <si>
    <t>17007</t>
  </si>
  <si>
    <t>都留市職員組合</t>
  </si>
  <si>
    <t>17008</t>
  </si>
  <si>
    <t>甲州市職員組合</t>
  </si>
  <si>
    <t>17013</t>
  </si>
  <si>
    <t>全日本自治団体労働組合雲仙市職員労働組合</t>
  </si>
  <si>
    <t>44050</t>
  </si>
  <si>
    <t>五島中央病院職員労働組合</t>
  </si>
  <si>
    <t>44055</t>
  </si>
  <si>
    <t>自治労南島原市職員労働組合</t>
  </si>
  <si>
    <t>44057</t>
  </si>
  <si>
    <t>44059</t>
  </si>
  <si>
    <t>44063</t>
  </si>
  <si>
    <t>新上五島町職員組合</t>
  </si>
  <si>
    <t>44070</t>
  </si>
  <si>
    <t>長崎県市町村職員共済組合職員組合</t>
  </si>
  <si>
    <t>44076</t>
  </si>
  <si>
    <t>44077</t>
  </si>
  <si>
    <t>東彼地区保健福祉組合職員組合</t>
  </si>
  <si>
    <t>44080</t>
  </si>
  <si>
    <t>長崎県浄化槽協会労働組合</t>
  </si>
  <si>
    <t>44083</t>
  </si>
  <si>
    <t>自治労長崎県本部直属支部</t>
  </si>
  <si>
    <t>44084</t>
  </si>
  <si>
    <t>大阪市女性協会職員労働組合</t>
  </si>
  <si>
    <t>30187</t>
  </si>
  <si>
    <t>大阪医療事務委託労働組合</t>
  </si>
  <si>
    <t>30188</t>
  </si>
  <si>
    <t>泉大津市臨時職員嘱託職員労働組合</t>
  </si>
  <si>
    <t>30190</t>
  </si>
  <si>
    <t>高槻市学校給食調理員非常勤労働組合</t>
  </si>
  <si>
    <t>30196</t>
  </si>
  <si>
    <t>大阪市建築技術協会職員労働組合</t>
  </si>
  <si>
    <t>30198</t>
  </si>
  <si>
    <t>国東市民病院職員労働組合</t>
  </si>
  <si>
    <t>45075</t>
  </si>
  <si>
    <t>由布市職員労働組合</t>
  </si>
  <si>
    <t>45081</t>
  </si>
  <si>
    <t>大分県土地改良事業団体連合会職員労働組合</t>
  </si>
  <si>
    <t>45087</t>
  </si>
  <si>
    <t>宇佐土地改良区職員労働組合</t>
  </si>
  <si>
    <t>45092</t>
  </si>
  <si>
    <t>42112</t>
  </si>
  <si>
    <t>川崎町職員労働組合</t>
  </si>
  <si>
    <t>42117</t>
  </si>
  <si>
    <t>香春町職員労働組合</t>
  </si>
  <si>
    <t>42119</t>
  </si>
  <si>
    <t>篠栗町職員労働組合</t>
  </si>
  <si>
    <t>42122</t>
  </si>
  <si>
    <t>志免町職員労働組合</t>
  </si>
  <si>
    <t>42123</t>
  </si>
  <si>
    <t>吉富町職員労働組合</t>
  </si>
  <si>
    <t>42125</t>
  </si>
  <si>
    <t>八女総合病院職員労働組合</t>
  </si>
  <si>
    <t>42126</t>
  </si>
  <si>
    <t>福岡市学校給食公社労働組合</t>
  </si>
  <si>
    <t>42128</t>
  </si>
  <si>
    <t>42129</t>
  </si>
  <si>
    <t>自治労古賀市職員労働組合</t>
  </si>
  <si>
    <t>42130</t>
  </si>
  <si>
    <t>自治労福津市職員労働組合</t>
  </si>
  <si>
    <t>42131</t>
  </si>
  <si>
    <t>42132</t>
  </si>
  <si>
    <t>42133</t>
  </si>
  <si>
    <t>両筑衛生施設組合職員労働組合</t>
  </si>
  <si>
    <t>42134</t>
  </si>
  <si>
    <t>福岡市水道労働組合</t>
  </si>
  <si>
    <t>42136</t>
  </si>
  <si>
    <t>自治労芦屋町職員労働組合</t>
  </si>
  <si>
    <t>42137</t>
  </si>
  <si>
    <t>三井水道企業団労働組合</t>
  </si>
  <si>
    <t>42138</t>
  </si>
  <si>
    <t>福岡県国民健康保険団体連合会労働組合</t>
  </si>
  <si>
    <t>42139</t>
  </si>
  <si>
    <t>大野城市職員労働組合</t>
  </si>
  <si>
    <t>42140</t>
  </si>
  <si>
    <t>太宰府市職員労働組合</t>
  </si>
  <si>
    <t>42141</t>
  </si>
  <si>
    <t>春日市職員労働組合</t>
  </si>
  <si>
    <t>42144</t>
  </si>
  <si>
    <t>自治労筑前町職員労働組合</t>
  </si>
  <si>
    <t>42147</t>
  </si>
  <si>
    <t>自治労東峰村職員労働組合</t>
  </si>
  <si>
    <t>42152</t>
  </si>
  <si>
    <t>福岡県嘱託非常勤職員組合</t>
  </si>
  <si>
    <t>42153</t>
  </si>
  <si>
    <t>42154</t>
  </si>
  <si>
    <t>福岡県社会福祉協議会職員労働組合</t>
  </si>
  <si>
    <t>42155</t>
  </si>
  <si>
    <t>春日市社会福祉協議会職員労働組合</t>
  </si>
  <si>
    <t>42156</t>
  </si>
  <si>
    <t>福岡県南広域水道企業団職員労働組合</t>
  </si>
  <si>
    <t>42158</t>
  </si>
  <si>
    <t>北九州市ホームヘルパー協議会</t>
  </si>
  <si>
    <t>42162</t>
  </si>
  <si>
    <t>瀬高町保育所労働組合</t>
  </si>
  <si>
    <t>42163</t>
  </si>
  <si>
    <t>42165</t>
  </si>
  <si>
    <t>行橋市社会福祉協議会職員労働組合</t>
  </si>
  <si>
    <t>42166</t>
  </si>
  <si>
    <t>42167</t>
  </si>
  <si>
    <t>久留米競輪労働組合</t>
  </si>
  <si>
    <t>42168</t>
  </si>
  <si>
    <t>42170</t>
  </si>
  <si>
    <t>42171</t>
  </si>
  <si>
    <t>自治労京築地区水道企業団職員労働組合</t>
  </si>
  <si>
    <t>42172</t>
  </si>
  <si>
    <t>久山町職員組合</t>
  </si>
  <si>
    <t>42173</t>
  </si>
  <si>
    <t>福岡競艇場労働組合</t>
  </si>
  <si>
    <t>42174</t>
  </si>
  <si>
    <t>芦屋競艇従業員労働組合</t>
  </si>
  <si>
    <t>42175</t>
  </si>
  <si>
    <t>飯塚オート労働組合</t>
  </si>
  <si>
    <t>42177</t>
  </si>
  <si>
    <t>福岡消費生活相談員ユニオン</t>
  </si>
  <si>
    <t>42180</t>
  </si>
  <si>
    <t>自治労福岡県ケア・ユニオン</t>
  </si>
  <si>
    <t>42181</t>
  </si>
  <si>
    <t>42182</t>
  </si>
  <si>
    <t>鞍手町職員労働組合</t>
  </si>
  <si>
    <t>42184</t>
  </si>
  <si>
    <t>42185</t>
  </si>
  <si>
    <t>自治労医療・介護・教育研究財団太宰府病院労働組合</t>
  </si>
  <si>
    <t>42187</t>
  </si>
  <si>
    <t>自治労財団法人行橋市文化振興公社労働組合</t>
  </si>
  <si>
    <t>42188</t>
  </si>
  <si>
    <t>自治労福岡県コンシューマーユニオン</t>
  </si>
  <si>
    <t>43001</t>
  </si>
  <si>
    <t>43002</t>
  </si>
  <si>
    <t>鳥栖市職員労働組合</t>
  </si>
  <si>
    <t>43003</t>
  </si>
  <si>
    <t>佐賀市職員労働組合</t>
  </si>
  <si>
    <t>43004</t>
  </si>
  <si>
    <t>鹿島市職員労働組合</t>
  </si>
  <si>
    <t>43005</t>
  </si>
  <si>
    <t>自治労唐津市職員労働組合</t>
  </si>
  <si>
    <t>43006</t>
  </si>
  <si>
    <t>正規職員内訳が合わない</t>
    <rPh sb="0" eb="2">
      <t>セイキ</t>
    </rPh>
    <rPh sb="2" eb="4">
      <t>ショクイン</t>
    </rPh>
    <rPh sb="4" eb="6">
      <t>ウチワケ</t>
    </rPh>
    <rPh sb="7" eb="8">
      <t>ア</t>
    </rPh>
    <phoneticPr fontId="3"/>
  </si>
  <si>
    <t>女性計が総数を上回る</t>
    <rPh sb="0" eb="2">
      <t>ジョセイ</t>
    </rPh>
    <rPh sb="2" eb="3">
      <t>ケイ</t>
    </rPh>
    <rPh sb="4" eb="6">
      <t>ソウスウ</t>
    </rPh>
    <rPh sb="7" eb="9">
      <t>ウワマワ</t>
    </rPh>
    <phoneticPr fontId="3"/>
  </si>
  <si>
    <t>一般</t>
    <rPh sb="0" eb="2">
      <t>イッパン</t>
    </rPh>
    <phoneticPr fontId="3"/>
  </si>
  <si>
    <t>田上町職員組合</t>
  </si>
  <si>
    <t>09097</t>
  </si>
  <si>
    <t>湯沢町職員労働組合</t>
  </si>
  <si>
    <t>09103</t>
  </si>
  <si>
    <t>新潟県国民健康保険団体連合会職員労働組合</t>
  </si>
  <si>
    <t>09105</t>
  </si>
  <si>
    <t>有明職員労働組合</t>
  </si>
  <si>
    <t>09106</t>
  </si>
  <si>
    <t>中東福祉会職員労働組合</t>
  </si>
  <si>
    <t>09107</t>
  </si>
  <si>
    <t>自治労新潟県本部直属支部</t>
  </si>
  <si>
    <t>09108</t>
  </si>
  <si>
    <t>09109</t>
  </si>
  <si>
    <t>五泉地域衛生施設組合職員組合</t>
  </si>
  <si>
    <t>09110</t>
  </si>
  <si>
    <t>新潟県土地改良事業団体連合会労働組合</t>
  </si>
  <si>
    <t>09116</t>
  </si>
  <si>
    <t>魚沼地域特別養護老人ホーム八色園職員組合</t>
  </si>
  <si>
    <t>09121</t>
  </si>
  <si>
    <t>新潟太陽福祉会労働組合</t>
  </si>
  <si>
    <t>09124</t>
  </si>
  <si>
    <t>自治労にいつ保育職員労働組合</t>
  </si>
  <si>
    <t>朝日村職員組合</t>
  </si>
  <si>
    <t>09127</t>
  </si>
  <si>
    <t>中東福祉事務組合職員組合</t>
  </si>
  <si>
    <t>09128</t>
  </si>
  <si>
    <t>刈羽村役場職員組合</t>
  </si>
  <si>
    <t>09132</t>
  </si>
  <si>
    <t>09133</t>
  </si>
  <si>
    <t>ここから調査票ははじまります</t>
    <rPh sb="4" eb="7">
      <t>チョウサヒョウ</t>
    </rPh>
    <phoneticPr fontId="3"/>
  </si>
  <si>
    <t>組合員数があわない</t>
    <rPh sb="0" eb="3">
      <t>クミアイイン</t>
    </rPh>
    <rPh sb="3" eb="4">
      <t>スウ</t>
    </rPh>
    <phoneticPr fontId="3"/>
  </si>
  <si>
    <t>職種別人数計があわない</t>
    <rPh sb="0" eb="3">
      <t>ショクシュベツ</t>
    </rPh>
    <rPh sb="3" eb="5">
      <t>ニンズウ</t>
    </rPh>
    <rPh sb="5" eb="6">
      <t>ケイ</t>
    </rPh>
    <phoneticPr fontId="3"/>
  </si>
  <si>
    <t>15044</t>
  </si>
  <si>
    <t>自治労松戸市職員組合</t>
  </si>
  <si>
    <t>15045</t>
  </si>
  <si>
    <t>市川市職員組合</t>
  </si>
  <si>
    <t>15051</t>
  </si>
  <si>
    <t>千葉県国民健康保険団体連合会職員労働組合</t>
  </si>
  <si>
    <t>15052</t>
  </si>
  <si>
    <t>クリーンセンター職員労働組合</t>
  </si>
  <si>
    <t>15053</t>
  </si>
  <si>
    <t>柏市役所職員組合</t>
  </si>
  <si>
    <t>15054</t>
  </si>
  <si>
    <t>15055</t>
  </si>
  <si>
    <t>（４）民間事業所</t>
    <rPh sb="3" eb="5">
      <t>ミンカン</t>
    </rPh>
    <rPh sb="5" eb="7">
      <t>ジギョウ</t>
    </rPh>
    <rPh sb="7" eb="8">
      <t>ショ</t>
    </rPh>
    <phoneticPr fontId="3"/>
  </si>
  <si>
    <t>②書記</t>
    <rPh sb="1" eb="3">
      <t>ショキ</t>
    </rPh>
    <phoneticPr fontId="3"/>
  </si>
  <si>
    <t>公営</t>
    <rPh sb="0" eb="2">
      <t>コウエイ</t>
    </rPh>
    <phoneticPr fontId="3"/>
  </si>
  <si>
    <t>衛生</t>
    <rPh sb="0" eb="2">
      <t>エイセイ</t>
    </rPh>
    <phoneticPr fontId="3"/>
  </si>
  <si>
    <t>社会福祉</t>
    <rPh sb="0" eb="2">
      <t>シャカイ</t>
    </rPh>
    <rPh sb="2" eb="4">
      <t>フクシ</t>
    </rPh>
    <phoneticPr fontId="3"/>
  </si>
  <si>
    <t>清掃</t>
    <rPh sb="0" eb="2">
      <t>セイソウ</t>
    </rPh>
    <phoneticPr fontId="3"/>
  </si>
  <si>
    <t>水道</t>
    <rPh sb="0" eb="2">
      <t>スイドウ</t>
    </rPh>
    <phoneticPr fontId="3"/>
  </si>
  <si>
    <t>下水</t>
    <rPh sb="0" eb="2">
      <t>ゲスイ</t>
    </rPh>
    <phoneticPr fontId="3"/>
  </si>
  <si>
    <t>他</t>
    <rPh sb="0" eb="1">
      <t>ホカ</t>
    </rPh>
    <phoneticPr fontId="3"/>
  </si>
  <si>
    <t>看護</t>
    <rPh sb="0" eb="2">
      <t>カンゴ</t>
    </rPh>
    <phoneticPr fontId="3"/>
  </si>
  <si>
    <t>保育士</t>
    <rPh sb="0" eb="2">
      <t>ホイク</t>
    </rPh>
    <rPh sb="2" eb="3">
      <t>シ</t>
    </rPh>
    <phoneticPr fontId="3"/>
  </si>
  <si>
    <t>女性</t>
    <rPh sb="0" eb="2">
      <t>ジョセイ</t>
    </rPh>
    <phoneticPr fontId="3"/>
  </si>
  <si>
    <t>(2)休職専従</t>
    <rPh sb="3" eb="5">
      <t>キュウショク</t>
    </rPh>
    <rPh sb="5" eb="7">
      <t>センジュウ</t>
    </rPh>
    <phoneticPr fontId="3"/>
  </si>
  <si>
    <t>(3)執行委員長a性別</t>
    <rPh sb="3" eb="5">
      <t>シッコウ</t>
    </rPh>
    <rPh sb="5" eb="8">
      <t>イインチョウ</t>
    </rPh>
    <rPh sb="9" eb="11">
      <t>セイベツ</t>
    </rPh>
    <phoneticPr fontId="3"/>
  </si>
  <si>
    <t>b年齢</t>
    <rPh sb="1" eb="3">
      <t>ネンレイ</t>
    </rPh>
    <phoneticPr fontId="3"/>
  </si>
  <si>
    <t>鳥取県市町村職員共済事務局職員労働組合</t>
  </si>
  <si>
    <t>35036</t>
  </si>
  <si>
    <t>35037</t>
  </si>
  <si>
    <t>日野町職員労働組合</t>
  </si>
  <si>
    <t>35042</t>
  </si>
  <si>
    <t>若桜町職員組合</t>
  </si>
  <si>
    <t>35043</t>
  </si>
  <si>
    <t>35045</t>
  </si>
  <si>
    <t>八頭町職員労働組合</t>
  </si>
  <si>
    <t>35047</t>
  </si>
  <si>
    <t>35049</t>
  </si>
  <si>
    <t>智頭町職員労働組合</t>
  </si>
  <si>
    <t>35050</t>
  </si>
  <si>
    <t>智頭病院職員労働組合</t>
  </si>
  <si>
    <t>35051</t>
  </si>
  <si>
    <t>日吉津村職員労働組合</t>
  </si>
  <si>
    <t>35053</t>
  </si>
  <si>
    <t>鳥取市学校給食会労働組合</t>
  </si>
  <si>
    <t>35057</t>
  </si>
  <si>
    <t>自治労鳥取県社会福祉協議会職員労働組合</t>
  </si>
  <si>
    <t>35058</t>
  </si>
  <si>
    <t>倉吉市社会福祉協議会職員労働組合</t>
  </si>
  <si>
    <t>35059</t>
  </si>
  <si>
    <t>34011</t>
  </si>
  <si>
    <t>34012</t>
  </si>
  <si>
    <t>三次市職員労働組合</t>
  </si>
  <si>
    <t>34013</t>
  </si>
  <si>
    <t>自治労庄原市職員労働組合</t>
  </si>
  <si>
    <t>34024</t>
  </si>
  <si>
    <t>世羅町職員労働組合</t>
  </si>
  <si>
    <t>34025</t>
  </si>
  <si>
    <t>安芸高田市職員労働組合</t>
  </si>
  <si>
    <t>34030</t>
  </si>
  <si>
    <t>広島県市町村職員共済組合職員労働組合</t>
  </si>
  <si>
    <t>34032</t>
  </si>
  <si>
    <t>大崎上島町職員労働組合</t>
  </si>
  <si>
    <t>34035</t>
  </si>
  <si>
    <t>自治労はつかいちユニオン</t>
  </si>
  <si>
    <t>34038</t>
  </si>
  <si>
    <t>神石高原町職員労働組合</t>
  </si>
  <si>
    <t>34055</t>
  </si>
  <si>
    <t>34057</t>
  </si>
  <si>
    <t>安芸太田町職員労働組合</t>
  </si>
  <si>
    <t>34065</t>
  </si>
  <si>
    <t>府中町職員労働組合</t>
  </si>
  <si>
    <t>34068</t>
  </si>
  <si>
    <t>34098</t>
  </si>
  <si>
    <t>自治労江田島市職員労働組合</t>
  </si>
  <si>
    <t>34099</t>
  </si>
  <si>
    <t>東広島市職員労働組合</t>
  </si>
  <si>
    <t>34111</t>
  </si>
  <si>
    <t>広島県国民健康保険団体連合会職員労働組合</t>
  </si>
  <si>
    <t>34112</t>
  </si>
  <si>
    <t>放射線影響研究所労働組合</t>
  </si>
  <si>
    <t>34116</t>
  </si>
  <si>
    <t>世羅中央病院職員労働組合</t>
  </si>
  <si>
    <t>34117</t>
  </si>
  <si>
    <t>37063</t>
  </si>
  <si>
    <t>自治労山口県本部書記労働組合</t>
  </si>
  <si>
    <t>37064</t>
  </si>
  <si>
    <t>山口県国民健康保険団体連合会職員労働組合</t>
  </si>
  <si>
    <t>37065</t>
  </si>
  <si>
    <t>自治労宇部市職員組合</t>
  </si>
  <si>
    <t>37070</t>
  </si>
  <si>
    <t>山口県学校事務職員労働組合</t>
  </si>
  <si>
    <t>37072</t>
  </si>
  <si>
    <t>山口県市町村職員共済組合職員労働組合</t>
  </si>
  <si>
    <t>37073</t>
  </si>
  <si>
    <t>わきあいあい苑労働組合</t>
  </si>
  <si>
    <t>37075</t>
  </si>
  <si>
    <t>山陽オート労働組合</t>
  </si>
  <si>
    <t>37077</t>
  </si>
  <si>
    <t>15024</t>
  </si>
  <si>
    <t>茂原市役所職員組合</t>
  </si>
  <si>
    <t>15026</t>
  </si>
  <si>
    <t>千葉県社会保険職員組合</t>
  </si>
  <si>
    <t>15029</t>
  </si>
  <si>
    <t>千葉県市町村職員共済組合職員労働組合</t>
  </si>
  <si>
    <t>15031</t>
  </si>
  <si>
    <t>柏現業労働組合</t>
  </si>
  <si>
    <t>15036</t>
  </si>
  <si>
    <t>流山市職員組合</t>
  </si>
  <si>
    <t>15037</t>
  </si>
  <si>
    <t>38069</t>
  </si>
  <si>
    <t>香川町環境センター臨時職員労働組合</t>
  </si>
  <si>
    <t>39001</t>
  </si>
  <si>
    <t>徳島県職員労働組合</t>
  </si>
  <si>
    <t>39002</t>
  </si>
  <si>
    <t>徳島市役所職員労働組合連合会</t>
  </si>
  <si>
    <t>39003</t>
  </si>
  <si>
    <t>鳴門市役所職員組合</t>
  </si>
  <si>
    <t>39004</t>
  </si>
  <si>
    <t>小松島市職員組合</t>
  </si>
  <si>
    <t>39005</t>
  </si>
  <si>
    <t>阿南市職員労働組合連合会</t>
  </si>
  <si>
    <t>39007</t>
  </si>
  <si>
    <t>吉野川市職員労働組合</t>
  </si>
  <si>
    <t>39008</t>
  </si>
  <si>
    <t>美馬市職員労働組合連合会</t>
  </si>
  <si>
    <t>39013</t>
  </si>
  <si>
    <t>徳島県企業局労働組合</t>
  </si>
  <si>
    <t>39016</t>
  </si>
  <si>
    <t>つるぎ町職員労働組合</t>
  </si>
  <si>
    <t>那賀町職員組合</t>
  </si>
  <si>
    <t>39019</t>
  </si>
  <si>
    <t>牟岐町職員労働組合</t>
  </si>
  <si>
    <t>39020</t>
  </si>
  <si>
    <t>三好市職員労働組合連合会</t>
  </si>
  <si>
    <t>39023</t>
  </si>
  <si>
    <t>東みよし町職員労働組合連合会</t>
  </si>
  <si>
    <t>39025</t>
  </si>
  <si>
    <t>海陽町職員労働組合</t>
  </si>
  <si>
    <t>39030</t>
  </si>
  <si>
    <t>美波町職員労働組合</t>
  </si>
  <si>
    <t>39031</t>
  </si>
  <si>
    <t>徳島県国民健康保険団体連合会職員労働組合</t>
  </si>
  <si>
    <t>39042</t>
  </si>
  <si>
    <t>勝浦町職員組合</t>
  </si>
  <si>
    <t>39045</t>
  </si>
  <si>
    <t>01001</t>
  </si>
  <si>
    <t>01002</t>
  </si>
  <si>
    <t>自治労札幌市役所職員組合連合会</t>
  </si>
  <si>
    <t>01003</t>
  </si>
  <si>
    <t>千歳市職員労働組合</t>
  </si>
  <si>
    <t>01004</t>
  </si>
  <si>
    <t>江別市役所職員労働組合</t>
  </si>
  <si>
    <t>01005</t>
  </si>
  <si>
    <t>01006</t>
  </si>
  <si>
    <t>旭川市職員労働組合</t>
  </si>
  <si>
    <t>01007</t>
  </si>
  <si>
    <t>自治労富良野市労働組合連合会</t>
  </si>
  <si>
    <t>01008</t>
  </si>
  <si>
    <t>01009</t>
  </si>
  <si>
    <t>自治労岩見沢市職員組合</t>
  </si>
  <si>
    <t>01010</t>
  </si>
  <si>
    <t>室蘭市役所職員労働組合</t>
  </si>
  <si>
    <t>01011</t>
  </si>
  <si>
    <t>苫小牧市役所職員労働組合</t>
  </si>
  <si>
    <t>01012</t>
  </si>
  <si>
    <t>網走市役所職員労働組合</t>
  </si>
  <si>
    <t>01013</t>
  </si>
  <si>
    <t>01014</t>
  </si>
  <si>
    <t>01016</t>
  </si>
  <si>
    <t>自治労士別市職員労働組合</t>
  </si>
  <si>
    <t>01017</t>
  </si>
  <si>
    <t>自治労名寄市職員労働組合</t>
  </si>
  <si>
    <t>01018</t>
  </si>
  <si>
    <t>稚内市労働組合連合会</t>
  </si>
  <si>
    <t>01019</t>
  </si>
  <si>
    <t>01020</t>
  </si>
  <si>
    <t>01021</t>
  </si>
  <si>
    <t>芦別市職員労働組合</t>
  </si>
  <si>
    <t>01022</t>
  </si>
  <si>
    <t>赤平市職員労働組合</t>
  </si>
  <si>
    <t>01023</t>
  </si>
  <si>
    <t>滝川市職員労働組合</t>
  </si>
  <si>
    <t>01024</t>
  </si>
  <si>
    <t>01025</t>
  </si>
  <si>
    <t>歌志内市職員労働組合</t>
  </si>
  <si>
    <t>01026</t>
  </si>
  <si>
    <t>美唄市職員労働組合</t>
  </si>
  <si>
    <t>01027</t>
  </si>
  <si>
    <t>三笠市職員労働組合</t>
  </si>
  <si>
    <t>財団法人いわき市教育文化事業団職員労働組合</t>
  </si>
  <si>
    <t>08148</t>
  </si>
  <si>
    <t>自治労会津宮川土地改良区職員労働組合</t>
  </si>
  <si>
    <t>08149</t>
  </si>
  <si>
    <t>全国一般福島地方労働組合</t>
  </si>
  <si>
    <t>08150</t>
  </si>
  <si>
    <t>燕市職員労働組合</t>
  </si>
  <si>
    <t>村上市職員組合</t>
  </si>
  <si>
    <t>聖籠町職員組合</t>
  </si>
  <si>
    <t>聖籠町社会福祉協議会労働組合</t>
  </si>
  <si>
    <t>09136</t>
  </si>
  <si>
    <t>09137</t>
  </si>
  <si>
    <t>阿賀野市社会福祉協議会労働組合</t>
  </si>
  <si>
    <t>09138</t>
  </si>
  <si>
    <t>出雲崎町職員組合</t>
  </si>
  <si>
    <t>09139</t>
  </si>
  <si>
    <t>阿賀町社会福祉協議会労働組合</t>
  </si>
  <si>
    <t>09140</t>
  </si>
  <si>
    <t>全国一般新潟地方労働組合</t>
  </si>
  <si>
    <t>09142</t>
  </si>
  <si>
    <t>自治労新潟公務公共サービスユニオン</t>
  </si>
  <si>
    <t>09143</t>
  </si>
  <si>
    <t>湯沢町社会福祉協議会労働組合</t>
  </si>
  <si>
    <t>09144</t>
  </si>
  <si>
    <t>群馬県職員労働組合</t>
  </si>
  <si>
    <t>群馬県庁生活協同組合職員労働組合</t>
  </si>
  <si>
    <t>10094</t>
  </si>
  <si>
    <t>高崎市文化スポーツ振興財団労働組合</t>
  </si>
  <si>
    <t>10095</t>
  </si>
  <si>
    <t>10097</t>
  </si>
  <si>
    <t>群馬県住宅供給公社労働組合</t>
  </si>
  <si>
    <t>10098</t>
  </si>
  <si>
    <t>全国一般群馬地方労働組合</t>
  </si>
  <si>
    <t>10101</t>
  </si>
  <si>
    <t>前橋市社会福祉協議会非常勤職員労働組合</t>
  </si>
  <si>
    <t>10102</t>
  </si>
  <si>
    <t>自治労栃木県本部大田原市職員組合</t>
  </si>
  <si>
    <t>自治労栃木県本部鹿沼市職員労働組合</t>
  </si>
  <si>
    <t>自治労栃木県本部那珂川町職員労働組合</t>
  </si>
  <si>
    <t>さくら市職員ユニオン</t>
  </si>
  <si>
    <t>11024</t>
  </si>
  <si>
    <t>自治労栃木県本部那須塩原市職員労働組合</t>
  </si>
  <si>
    <t>自治労栃木県本部佐野市職員労働組合</t>
  </si>
  <si>
    <t>自治労栃木県本部野木町職員労働組合</t>
  </si>
  <si>
    <t>栃木県国民健康保険団体連合会職員労働組合</t>
  </si>
  <si>
    <t>栃木市公共サービスユニオン</t>
  </si>
  <si>
    <t>栃木県住宅供給公社職員労働組合</t>
  </si>
  <si>
    <t>11065</t>
  </si>
  <si>
    <t>さくら市関連法人職員労働組合</t>
  </si>
  <si>
    <t>11071</t>
  </si>
  <si>
    <t>佐野市民病院職員労働組合</t>
  </si>
  <si>
    <t>11072</t>
  </si>
  <si>
    <t>全国一般栃木地方労働組合</t>
  </si>
  <si>
    <t>11073</t>
  </si>
  <si>
    <t>北茨城市職員労働組合</t>
  </si>
  <si>
    <t>取手市職員組合</t>
  </si>
  <si>
    <t>鉾田市職員組合</t>
  </si>
  <si>
    <t>小美玉市職員組合</t>
  </si>
  <si>
    <t>つくば市職員組合</t>
  </si>
  <si>
    <t>日立市社会福祉事業団労働組合</t>
  </si>
  <si>
    <t>社会福祉法人北茨城市社会福祉協議会職員労働組合</t>
  </si>
  <si>
    <t>茨城コロニー労働組合</t>
  </si>
  <si>
    <t>12108</t>
  </si>
  <si>
    <t>自治労茨城公共ユニオン</t>
  </si>
  <si>
    <t>12109</t>
  </si>
  <si>
    <t>茨城県国民健康保険団体連合会職員労働組合</t>
  </si>
  <si>
    <t>12112</t>
  </si>
  <si>
    <t>自治労茨城公共サービスユニオン</t>
  </si>
  <si>
    <t>12113</t>
  </si>
  <si>
    <t>水戸市臨時嘱託職員労働組合</t>
  </si>
  <si>
    <t>12114</t>
  </si>
  <si>
    <t>小川町職員組合</t>
  </si>
  <si>
    <t>松伏町職員組合</t>
  </si>
  <si>
    <t>自治労桶川市放課後児童ｸﾗﾌﾞ職員労働組合</t>
  </si>
  <si>
    <t>埼玉県国民健康保険団体連合会職員労働組合</t>
  </si>
  <si>
    <t>日本モーターボート競走会労働組合埼玉県支部</t>
  </si>
  <si>
    <t>自治労所沢市社会福祉協議会ユニオン</t>
  </si>
  <si>
    <t>自治労日本環境クリアー越谷労働組合</t>
  </si>
  <si>
    <t>13147</t>
  </si>
  <si>
    <t>自治労越谷市リサイクルプラザ委託職員ユニオン</t>
  </si>
  <si>
    <t>13148</t>
  </si>
  <si>
    <t>自治労東京都庁職員労働組合</t>
  </si>
  <si>
    <t>福生市職員組合</t>
  </si>
  <si>
    <t>狛江市職員組合</t>
  </si>
  <si>
    <t>自治労八王子市公共サービス職員労働組合</t>
  </si>
  <si>
    <t>三鷹市社会福祉協議会労働組合</t>
  </si>
  <si>
    <t>自治労八王子市臨時･非常勤職員組合</t>
  </si>
  <si>
    <t>町田市社会福祉協議会職員労働組合</t>
  </si>
  <si>
    <t>青梅市学校給食配膳員労働組合</t>
  </si>
  <si>
    <t>自治労調布市非正規職員労働組合</t>
  </si>
  <si>
    <t>練馬区社会福祉事業団労働組合</t>
  </si>
  <si>
    <t>自治労調布市福祉･教育ユニオン</t>
  </si>
  <si>
    <t>自治労多摩ニュータウン環境労働組合</t>
  </si>
  <si>
    <t>豊島区職員労働組合</t>
  </si>
  <si>
    <t>自治労調布市社会福祉協議会臨時･嘱託職員労働組合</t>
  </si>
  <si>
    <t>調布市文化･コミュニティ労働組合</t>
  </si>
  <si>
    <t>自治労東京かたばみ会職員組合</t>
  </si>
  <si>
    <t>自治労荒川区警備職員労働組合</t>
  </si>
  <si>
    <t>14134</t>
  </si>
  <si>
    <t>青梅市立総合病院労働組合</t>
  </si>
  <si>
    <t>14135</t>
  </si>
  <si>
    <t>自治労町田市図書館嘱託員労働組合</t>
  </si>
  <si>
    <t>14136</t>
  </si>
  <si>
    <t>中央区職員労働組合</t>
  </si>
  <si>
    <t>14137</t>
  </si>
  <si>
    <t>新宿区職員労働組合</t>
  </si>
  <si>
    <t>14138</t>
  </si>
  <si>
    <t>港区職員労働組合</t>
  </si>
  <si>
    <t>14139</t>
  </si>
  <si>
    <t>千代田区職員労働組合</t>
  </si>
  <si>
    <t>14140</t>
  </si>
  <si>
    <t>荒川区職員労働組合</t>
  </si>
  <si>
    <t>14141</t>
  </si>
  <si>
    <t>北区職員労働組合</t>
  </si>
  <si>
    <t>14142</t>
  </si>
  <si>
    <t>渋谷区職員労働組合</t>
  </si>
  <si>
    <t>14143</t>
  </si>
  <si>
    <t>大田区職員労働組合</t>
  </si>
  <si>
    <t>14144</t>
  </si>
  <si>
    <t>中野区職員労働組合</t>
  </si>
  <si>
    <t>14145</t>
  </si>
  <si>
    <t>練馬区職員労働組合</t>
  </si>
  <si>
    <t>14146</t>
  </si>
  <si>
    <t>江戸川区職員労働組合</t>
  </si>
  <si>
    <t>14147</t>
  </si>
  <si>
    <t>葛飾区職員労働組合</t>
  </si>
  <si>
    <t>14148</t>
  </si>
  <si>
    <t>東京清掃労働組合</t>
  </si>
  <si>
    <t>14149</t>
  </si>
  <si>
    <t>自治労日の出町サービス総合センター労働組合</t>
  </si>
  <si>
    <t>14150</t>
  </si>
  <si>
    <t>28平群町地域振興センター職員労働組合</t>
  </si>
  <si>
    <t>28平群町社会福祉協議会職員労働組合</t>
  </si>
  <si>
    <t>28郁慈会労働組合</t>
  </si>
  <si>
    <t>28奈良市生涯学習財団労働組合</t>
  </si>
  <si>
    <t>28自治労奈良県本部直属支部</t>
  </si>
  <si>
    <t>28大和高田市立病院職員組合</t>
  </si>
  <si>
    <t>28奈良勤福センター労働組合</t>
  </si>
  <si>
    <t>28自治労全国一般奈良労働組合</t>
  </si>
  <si>
    <t>奈良消費生活相談員労働組合</t>
  </si>
  <si>
    <t>28奈良消費生活相談員労働組合</t>
  </si>
  <si>
    <t>28066</t>
  </si>
  <si>
    <t>大淀町立病院職員組合</t>
  </si>
  <si>
    <t>28大淀町立病院職員組合</t>
  </si>
  <si>
    <t>28067</t>
  </si>
  <si>
    <t>大淀町保育所職員労働組合</t>
  </si>
  <si>
    <t>28大淀町保育所職員労働組合</t>
  </si>
  <si>
    <t>28068</t>
  </si>
  <si>
    <t>和歌山</t>
  </si>
  <si>
    <t>29和歌山県職員労働組合</t>
  </si>
  <si>
    <t>29和歌山市職員労働組合</t>
  </si>
  <si>
    <t>29自治労海南市職員組合</t>
  </si>
  <si>
    <t>29田辺市職員労働組合</t>
  </si>
  <si>
    <t>29有田市職員労働組合</t>
  </si>
  <si>
    <t>29紀の川市職員労働組合</t>
  </si>
  <si>
    <t>29岩出市職員労働組合</t>
  </si>
  <si>
    <t>29かつらぎ町職員労働組合</t>
  </si>
  <si>
    <t>29広川町職員組合</t>
  </si>
  <si>
    <t>29那智勝浦町職員組合</t>
  </si>
  <si>
    <t>29古座川町職員組合</t>
  </si>
  <si>
    <t>29公立紀南病院職員労働組合</t>
  </si>
  <si>
    <t>29東牟婁郡町村老人福祉施設事務組合南紀園職員労働組合</t>
  </si>
  <si>
    <t>29すさみ町職員組合</t>
  </si>
  <si>
    <t>29自治労白浜町職員労働組合</t>
  </si>
  <si>
    <t>29串本町職員労働組合</t>
  </si>
  <si>
    <t>29自治労上富田町職員組合</t>
  </si>
  <si>
    <t>29九度山町職員労働組合</t>
  </si>
  <si>
    <t>29有田周辺広域圏事務組合潮光園職員労働組合</t>
  </si>
  <si>
    <t>29白浜老人福祉施設職員組合</t>
  </si>
  <si>
    <t>29自治労和歌山県国民健康保険団体連合会職員労働組合</t>
  </si>
  <si>
    <t>29和歌山県土地開発公社職員労働組合</t>
  </si>
  <si>
    <t>29和歌山県住宅供給公社職員労働組合</t>
  </si>
  <si>
    <t>29わかやま産業振興財団職員労働組合</t>
  </si>
  <si>
    <t>29自治労和歌山県本部書記労働組合</t>
  </si>
  <si>
    <t>21世紀職業財団和歌山労働組合</t>
  </si>
  <si>
    <t>2921世紀職業財団和歌山労働組合</t>
  </si>
  <si>
    <t>29062</t>
  </si>
  <si>
    <t>紀の川市臨時非常勤等職員労働組合</t>
  </si>
  <si>
    <t>29紀の川市臨時非常勤等職員労働組合</t>
  </si>
  <si>
    <t>29063</t>
  </si>
  <si>
    <t>白浜町社会福祉協議会職員労働組合</t>
  </si>
  <si>
    <t>29白浜町社会福祉協議会職員労働組合</t>
  </si>
  <si>
    <t>29064</t>
  </si>
  <si>
    <t>大阪</t>
  </si>
  <si>
    <t>30自治労大阪府職員関係労働組合</t>
  </si>
  <si>
    <t>30大阪府従業員組合</t>
  </si>
  <si>
    <t>大阪広域水道企業団労働組合</t>
  </si>
  <si>
    <t>30大阪広域水道企業団労働組合</t>
  </si>
  <si>
    <t>30大阪市職関係労働組合</t>
  </si>
  <si>
    <t>30大阪市従業員労働組合</t>
  </si>
  <si>
    <t>30大阪市学校職員労働組合</t>
  </si>
  <si>
    <t>30大阪市学校給食調理員労働組合</t>
  </si>
  <si>
    <t>30自治労貝塚市役所職員労働組合連合会</t>
  </si>
  <si>
    <t>30八尾市水道労働組合</t>
  </si>
  <si>
    <t>30門真市水道労働組合</t>
  </si>
  <si>
    <t>30田尻町職員組合</t>
  </si>
  <si>
    <t>30忠岡町職員組合</t>
  </si>
  <si>
    <t>30豊中市水道労働組合</t>
  </si>
  <si>
    <t>30島本町職員水道労働組合</t>
  </si>
  <si>
    <t>30四條畷市職員組合</t>
  </si>
  <si>
    <t>30池田市水道労働組合</t>
  </si>
  <si>
    <t>30豊中市従業員労働組合</t>
  </si>
  <si>
    <t>30摂津市職員労働組合</t>
  </si>
  <si>
    <t>30豊中市職員組合</t>
  </si>
  <si>
    <t>30泉大津市職員組合</t>
  </si>
  <si>
    <t>30箕面市職員組合</t>
  </si>
  <si>
    <t>30池田市職員組合</t>
  </si>
  <si>
    <t>30八尾市現業労働組合</t>
  </si>
  <si>
    <t>30泉大津市水道労働組合</t>
  </si>
  <si>
    <t>30守口市水道労働組合</t>
  </si>
  <si>
    <t>30摂津市水道労働組合</t>
  </si>
  <si>
    <t>30四條畷市水道労働組合</t>
  </si>
  <si>
    <t>30能勢町職員組合</t>
  </si>
  <si>
    <t>30柏原市職員労働組合</t>
  </si>
  <si>
    <t>30高槻市職員労働組合</t>
  </si>
  <si>
    <t>30泉南市職員組合</t>
  </si>
  <si>
    <t>30豊中市伊丹市クリーンランド労働組合</t>
  </si>
  <si>
    <t>30自治労東大阪市労働組合</t>
  </si>
  <si>
    <t>30岬町職員組合</t>
  </si>
  <si>
    <t>30豊能町職員組合</t>
  </si>
  <si>
    <t>30高槻市徴収員労働組合</t>
  </si>
  <si>
    <t>30茨木市役所現業職員労働組合</t>
  </si>
  <si>
    <t>30熊取町職員組合</t>
  </si>
  <si>
    <t>30大阪市社会福祉協議会職員労働組合</t>
  </si>
  <si>
    <t>30豊中市国保推進員労働組合</t>
  </si>
  <si>
    <t>30阪南市職員組合</t>
  </si>
  <si>
    <t>30四條畷市保険年金徴収員労働組合</t>
  </si>
  <si>
    <t>30四條畷市交野市清掃施設職員労働組合</t>
  </si>
  <si>
    <t>30八尾市ホームヘルパー労働組合</t>
  </si>
  <si>
    <t>30高槻市学童保育指導員労働組合</t>
  </si>
  <si>
    <t>30柏羽藤環境事業組合労働組合</t>
  </si>
  <si>
    <t>30箕面市臨時職員労働組合</t>
  </si>
  <si>
    <t>30自治労大阪府本部書記労働組合</t>
  </si>
  <si>
    <t>30コミュニティ協会職員労働組合</t>
  </si>
  <si>
    <t>30大阪狭山市職員組合</t>
  </si>
  <si>
    <t>30大阪府国民健康保険団体連合会職員労働組合</t>
  </si>
  <si>
    <t>30自治労堺市職員労働組合</t>
  </si>
  <si>
    <t>30大阪社会医療センター労働組合</t>
  </si>
  <si>
    <t>自治労枚方市職員関係労働組合</t>
  </si>
  <si>
    <t>30自治労枚方市職員関係労働組合</t>
  </si>
  <si>
    <t>30太子町職員組合</t>
  </si>
  <si>
    <t>30茨木市保育ネットワークユニオン</t>
  </si>
  <si>
    <t>30茨木市職員組合</t>
  </si>
  <si>
    <t>30松原市職員組合</t>
  </si>
  <si>
    <t>30大東市職員組合</t>
  </si>
  <si>
    <t>30寝屋川市役所職員労働組合</t>
  </si>
  <si>
    <t>30自治労八尾市役所職員労働組合</t>
  </si>
  <si>
    <t>30自治労泉佐野市職員組合</t>
  </si>
  <si>
    <t>30自治労和泉市職員組合</t>
  </si>
  <si>
    <t>30自治労豊中放課後こどもクラブ指導員労働組合</t>
  </si>
  <si>
    <t>30大阪市教育振興公社労働組合</t>
  </si>
  <si>
    <t>豊中市社会福祉協議会労働組合</t>
  </si>
  <si>
    <t>30豊中市社会福祉協議会労働組合</t>
  </si>
  <si>
    <t>30交野自立センター労働組合</t>
  </si>
  <si>
    <t>30高槻市立保育所保育スタッフ労働組合</t>
  </si>
  <si>
    <t>30茨木市臨時･非常勤職員労働組合</t>
  </si>
  <si>
    <t>30高槻市社会福祉協議会職員組合</t>
  </si>
  <si>
    <t>30市立池田病院職員組合</t>
  </si>
  <si>
    <t>30自治労交野市職員組合</t>
  </si>
  <si>
    <t>30羽曳野病院非常勤労働組合</t>
  </si>
  <si>
    <t>30四條畷市立保育所パート保母労働組合</t>
  </si>
  <si>
    <t>30箕面市社会福祉協議会職員労働組合</t>
  </si>
  <si>
    <t>30富田林市職員ユニオン</t>
  </si>
  <si>
    <t>30高槻市社会福祉事業団労働組合</t>
  </si>
  <si>
    <t>30高槻市図書館非常勤組合</t>
  </si>
  <si>
    <t>30日本ヘルス工業大阪労働組合</t>
  </si>
  <si>
    <t>30徳風会職員労働組合</t>
  </si>
  <si>
    <t>30羽曳野市職員連合組合</t>
  </si>
  <si>
    <t>30千早赤阪村職員組合</t>
  </si>
  <si>
    <t>30大阪市食肉市場労働組合</t>
  </si>
  <si>
    <t>30自治労豊中市医療事務委託労働組合</t>
  </si>
  <si>
    <t>30豊中市学校司書労働組合</t>
  </si>
  <si>
    <t>30みなと寮職員労働組合</t>
  </si>
  <si>
    <t>30ユニオン大阪フィルハーモニー交響楽団</t>
  </si>
  <si>
    <t>30矢田地域労働組合</t>
  </si>
  <si>
    <t>大阪市博物館協会労働組合</t>
  </si>
  <si>
    <t>30大阪市博物館協会労働組合</t>
  </si>
  <si>
    <t>30日本モーターボート競走会労働組合</t>
  </si>
  <si>
    <t>30自治労豊中市スポーツ振興事業団労働組合</t>
  </si>
  <si>
    <t>30島本町公共サービスユニオン</t>
  </si>
  <si>
    <t>高槻市水道委託労働組合</t>
  </si>
  <si>
    <t>30高槻市水道委託労働組合</t>
  </si>
  <si>
    <t>179</t>
  </si>
  <si>
    <t>30自治労大阪公共サービスユニオン</t>
  </si>
  <si>
    <t>30大阪市街地開発株式会社職員労働組合</t>
  </si>
  <si>
    <t>181</t>
  </si>
  <si>
    <t>八尾市嘱託・非常勤職員労働組合</t>
  </si>
  <si>
    <t>30八尾市嘱託・非常勤職員労働組合</t>
  </si>
  <si>
    <t>30関西競走労働組合</t>
  </si>
  <si>
    <t>30近畿自転車競技会職員労働組合</t>
  </si>
  <si>
    <t>30住之江競艇労働組合</t>
  </si>
  <si>
    <t>30自治労豊中市とよなかすてっぷユニオン</t>
  </si>
  <si>
    <t>30大阪市女性協会職員労働組合</t>
  </si>
  <si>
    <t>30大阪医療事務委託労働組合</t>
  </si>
  <si>
    <t>30泉大津市臨時職員嘱託職員労働組合</t>
  </si>
  <si>
    <t>30高槻市学校給食調理員非常勤労働組合</t>
  </si>
  <si>
    <t>196</t>
  </si>
  <si>
    <t>30大阪市建築技術協会職員労働組合</t>
  </si>
  <si>
    <t>30東大阪公共サービスユニオン</t>
  </si>
  <si>
    <t>30大阪労働協会職員労働組合</t>
  </si>
  <si>
    <t>30自治労けあらーずユニオン大阪</t>
  </si>
  <si>
    <t>30四條畷市臨時非常勤労働組合</t>
  </si>
  <si>
    <t>30泉北環境職員労働組合</t>
  </si>
  <si>
    <t>30新阿武山病院労働組合</t>
  </si>
  <si>
    <t>30泉北地域公共サービスユニオン</t>
  </si>
  <si>
    <t>30大阪狭山市公共サービスユニオン</t>
  </si>
  <si>
    <t>30関西消費者協会消費生活相談員労働組合</t>
  </si>
  <si>
    <t>30全国一般大阪地方労働組合</t>
  </si>
  <si>
    <t>30大阪市消費者センター消費生活相談員労働組合</t>
  </si>
  <si>
    <t>四條畷市社会福祉協議会労働組合</t>
  </si>
  <si>
    <t>30四條畷市社会福祉協議会労働組合</t>
  </si>
  <si>
    <t>30211</t>
  </si>
  <si>
    <t>大阪市家庭児童相談員労働組合</t>
  </si>
  <si>
    <t>30大阪市家庭児童相談員労働組合</t>
  </si>
  <si>
    <t>30212</t>
  </si>
  <si>
    <t>214</t>
  </si>
  <si>
    <t>豊中市シルバー人材センター労働組合</t>
  </si>
  <si>
    <t>30豊中市シルバー人材センター労働組合</t>
  </si>
  <si>
    <t>30214</t>
  </si>
  <si>
    <t>摂津市公共サービスユニオン</t>
  </si>
  <si>
    <t>30摂津市公共サービスユニオン</t>
  </si>
  <si>
    <t>30215</t>
  </si>
  <si>
    <t>216</t>
  </si>
  <si>
    <t>自治労豊中市医療保健センターユニオン</t>
  </si>
  <si>
    <t>30自治労豊中市医療保健センターユニオン</t>
  </si>
  <si>
    <t>30216</t>
  </si>
  <si>
    <t>兵庫</t>
  </si>
  <si>
    <t>32兵庫県職員労働組合</t>
  </si>
  <si>
    <t>32神戸市職員労働組合</t>
  </si>
  <si>
    <t>32神戸市従業員労働組合</t>
  </si>
  <si>
    <t>32市町村職員共済組合労働組合</t>
  </si>
  <si>
    <t>32尼崎市職員労働組合</t>
  </si>
  <si>
    <t>32西宮市水道労働組合</t>
  </si>
  <si>
    <t>42001</t>
  </si>
  <si>
    <t>福岡県職員労働組合</t>
  </si>
  <si>
    <t>42002</t>
  </si>
  <si>
    <t>福岡市職員労働組合</t>
  </si>
  <si>
    <t>42003</t>
  </si>
  <si>
    <t>福岡市役所現業職員労働組合</t>
  </si>
  <si>
    <t>42017</t>
  </si>
  <si>
    <t>豊前市職員労働組合</t>
  </si>
  <si>
    <t>42018</t>
  </si>
  <si>
    <t>行橋市職員労働組合</t>
  </si>
  <si>
    <t>42019</t>
  </si>
  <si>
    <t>中間市職員労働組合</t>
  </si>
  <si>
    <t>42020</t>
  </si>
  <si>
    <t>田川市職員労働組合</t>
  </si>
  <si>
    <t>42024</t>
  </si>
  <si>
    <t>自治労朝倉市職員労働組合</t>
  </si>
  <si>
    <t>42025</t>
  </si>
  <si>
    <t>久留米市従業員労働組合連合会</t>
  </si>
  <si>
    <t>42026</t>
  </si>
  <si>
    <t>筑後市職員労働組合</t>
  </si>
  <si>
    <t>42027</t>
  </si>
  <si>
    <t>自治労柳川市職員労働組合</t>
  </si>
  <si>
    <t>42028</t>
  </si>
  <si>
    <t>01119</t>
  </si>
  <si>
    <t>別海町職員組合</t>
  </si>
  <si>
    <t>01125</t>
  </si>
  <si>
    <t>01126</t>
  </si>
  <si>
    <t>中札内村役場職員組合</t>
  </si>
  <si>
    <t>01127</t>
  </si>
  <si>
    <t>羅臼町職員組合</t>
  </si>
  <si>
    <t>01128</t>
  </si>
  <si>
    <t>豊富町職員労働組合</t>
  </si>
  <si>
    <t>01129</t>
  </si>
  <si>
    <t>足寄町役場職員組合</t>
  </si>
  <si>
    <t>01130</t>
  </si>
  <si>
    <t>本別町役場職員組合</t>
  </si>
  <si>
    <t>01131</t>
  </si>
  <si>
    <t>剣淵町職員労働組合</t>
  </si>
  <si>
    <t>01132</t>
  </si>
  <si>
    <t>東川町役場職員組合</t>
  </si>
  <si>
    <t>01133</t>
  </si>
  <si>
    <t>自治労八雲町職員組合</t>
  </si>
  <si>
    <t>01134</t>
  </si>
  <si>
    <t>増毛町役場職員組合</t>
  </si>
  <si>
    <t>01135</t>
  </si>
  <si>
    <t>登別市職員労働組合</t>
  </si>
  <si>
    <t>01136</t>
  </si>
  <si>
    <t>01138</t>
  </si>
  <si>
    <t>神恵内村職員組合</t>
  </si>
  <si>
    <t>01139</t>
  </si>
  <si>
    <t>南幌町職員組合</t>
  </si>
  <si>
    <t>01140</t>
  </si>
  <si>
    <t>01142</t>
  </si>
  <si>
    <t>上士幌町職員組合</t>
  </si>
  <si>
    <t>01143</t>
  </si>
  <si>
    <t>都市職員共済組合職員組合</t>
  </si>
  <si>
    <t>01144</t>
  </si>
  <si>
    <t>伊達市労働組合連合会</t>
  </si>
  <si>
    <t>01145</t>
  </si>
  <si>
    <t>沼田町役場職員組合</t>
  </si>
  <si>
    <t>01146</t>
  </si>
  <si>
    <t>妹背牛町職員組合</t>
  </si>
  <si>
    <t>01147</t>
  </si>
  <si>
    <t>蘭越町役場職員組合</t>
  </si>
  <si>
    <t>01148</t>
  </si>
  <si>
    <t>豊頃町役場職員組合</t>
  </si>
  <si>
    <t>01149</t>
  </si>
  <si>
    <t>栗山町職員労働組合</t>
  </si>
  <si>
    <t>01150</t>
  </si>
  <si>
    <t>南富良野町職員組合</t>
  </si>
  <si>
    <t>01152</t>
  </si>
  <si>
    <t>中川町職員労働組合</t>
  </si>
  <si>
    <t>01153</t>
  </si>
  <si>
    <t>愛別町職員労働組合</t>
  </si>
  <si>
    <t>01154</t>
  </si>
  <si>
    <t>01155</t>
  </si>
  <si>
    <t>ニセコ町職員組合</t>
  </si>
  <si>
    <t>01157</t>
  </si>
  <si>
    <t>占冠村職員組合</t>
  </si>
  <si>
    <t>01158</t>
  </si>
  <si>
    <t>01159</t>
  </si>
  <si>
    <t>興部町職員組合</t>
  </si>
  <si>
    <t>北千葉広域水道労働組合</t>
  </si>
  <si>
    <t>15038</t>
  </si>
  <si>
    <t>千葉県社会福祉事業団労働組合</t>
  </si>
  <si>
    <t>15042</t>
  </si>
  <si>
    <t>御船町甲佐町衛生施設組合職員労働組合</t>
  </si>
  <si>
    <t>47152</t>
  </si>
  <si>
    <t>上天草衛生施設組合職員労働組合</t>
  </si>
  <si>
    <t>47154</t>
  </si>
  <si>
    <t>自治労熊本市下水道技術センター労働組合</t>
  </si>
  <si>
    <t>47156</t>
  </si>
  <si>
    <t>阿蘇市社会福祉協議会労働組合</t>
  </si>
  <si>
    <t>48001</t>
  </si>
  <si>
    <t>48002</t>
  </si>
  <si>
    <t>鹿児島市職員労働組合</t>
  </si>
  <si>
    <t>48005</t>
  </si>
  <si>
    <t>48007</t>
  </si>
  <si>
    <t>阿久根市職員労働組合</t>
  </si>
  <si>
    <t>48008</t>
  </si>
  <si>
    <t>薩摩川内市職員労働組合</t>
  </si>
  <si>
    <t>48012</t>
  </si>
  <si>
    <t>48015</t>
  </si>
  <si>
    <t>垂水市職員労働組合</t>
  </si>
  <si>
    <t>48016</t>
  </si>
  <si>
    <t>西之表市職員労働組合</t>
  </si>
  <si>
    <t>48017</t>
  </si>
  <si>
    <t>さつま町職員組合</t>
  </si>
  <si>
    <t>48019</t>
  </si>
  <si>
    <t>48026</t>
  </si>
  <si>
    <t>48036</t>
  </si>
  <si>
    <t>48037</t>
  </si>
  <si>
    <t>48040</t>
  </si>
  <si>
    <t>徳之島町職員組合</t>
  </si>
  <si>
    <t>48044</t>
  </si>
  <si>
    <t>龍郷町職員組合</t>
  </si>
  <si>
    <t>48045</t>
  </si>
  <si>
    <t>大和村職員労働組合</t>
  </si>
  <si>
    <t>48048</t>
  </si>
  <si>
    <t>伊仙町職員組合</t>
  </si>
  <si>
    <t>48049</t>
  </si>
  <si>
    <t>天城町職員組合</t>
  </si>
  <si>
    <t>48051</t>
  </si>
  <si>
    <t>48053</t>
  </si>
  <si>
    <t>中種子町役場職員組合</t>
  </si>
  <si>
    <t>48054</t>
  </si>
  <si>
    <t>48055</t>
  </si>
  <si>
    <t>48059</t>
  </si>
  <si>
    <t>南大隅町職員組合</t>
  </si>
  <si>
    <t>48082</t>
  </si>
  <si>
    <t>48083</t>
  </si>
  <si>
    <t>宇検村職員組合</t>
  </si>
  <si>
    <t>自治労調布市社会福祉協議会労働組合</t>
  </si>
  <si>
    <t>14079</t>
  </si>
  <si>
    <t>14080</t>
  </si>
  <si>
    <t>14082</t>
  </si>
  <si>
    <t>財団法人東京都高齢者事業振興財団労働組合</t>
  </si>
  <si>
    <t>14084</t>
  </si>
  <si>
    <t>c対立候補</t>
    <rPh sb="1" eb="3">
      <t>タイリツ</t>
    </rPh>
    <rPh sb="3" eb="5">
      <t>コウホ</t>
    </rPh>
    <phoneticPr fontId="3"/>
  </si>
  <si>
    <t>(3)書記長a性別</t>
    <rPh sb="3" eb="6">
      <t>ショキチョウ</t>
    </rPh>
    <rPh sb="7" eb="9">
      <t>セイベツ</t>
    </rPh>
    <phoneticPr fontId="3"/>
  </si>
  <si>
    <t>人</t>
    <rPh sb="0" eb="1">
      <t>ニン</t>
    </rPh>
    <phoneticPr fontId="3"/>
  </si>
  <si>
    <t>ｃ．上部団体の性格</t>
    <rPh sb="2" eb="4">
      <t>ジョウブ</t>
    </rPh>
    <rPh sb="4" eb="6">
      <t>ダンタイ</t>
    </rPh>
    <rPh sb="7" eb="9">
      <t>セイカク</t>
    </rPh>
    <phoneticPr fontId="3"/>
  </si>
  <si>
    <t>上部団体</t>
    <rPh sb="0" eb="2">
      <t>ジョウブ</t>
    </rPh>
    <rPh sb="2" eb="4">
      <t>ダンタイ</t>
    </rPh>
    <phoneticPr fontId="3"/>
  </si>
  <si>
    <t>１．全労連系</t>
    <rPh sb="2" eb="5">
      <t>ゼンロウレン</t>
    </rPh>
    <rPh sb="5" eb="6">
      <t>ケイ</t>
    </rPh>
    <phoneticPr fontId="3"/>
  </si>
  <si>
    <t>２．旧同盟系</t>
    <rPh sb="2" eb="5">
      <t>キュウドウメイ</t>
    </rPh>
    <rPh sb="5" eb="6">
      <t>ケイ</t>
    </rPh>
    <phoneticPr fontId="3"/>
  </si>
  <si>
    <t>３．その他</t>
    <rPh sb="4" eb="5">
      <t>ホカ</t>
    </rPh>
    <phoneticPr fontId="3"/>
  </si>
  <si>
    <t>３．単組における職員の組織状況</t>
    <rPh sb="2" eb="4">
      <t>タンソ</t>
    </rPh>
    <rPh sb="8" eb="10">
      <t>ショクイン</t>
    </rPh>
    <rPh sb="11" eb="13">
      <t>ソシキ</t>
    </rPh>
    <rPh sb="13" eb="15">
      <t>ジョウキョウ</t>
    </rPh>
    <phoneticPr fontId="3"/>
  </si>
  <si>
    <t>単組における組合員総数</t>
    <rPh sb="0" eb="2">
      <t>タンソ</t>
    </rPh>
    <rPh sb="6" eb="9">
      <t>クミアイイン</t>
    </rPh>
    <rPh sb="9" eb="11">
      <t>ソウスウ</t>
    </rPh>
    <phoneticPr fontId="3"/>
  </si>
  <si>
    <t>うち女性組合員総数</t>
    <rPh sb="2" eb="4">
      <t>ジョセイ</t>
    </rPh>
    <rPh sb="4" eb="7">
      <t>クミアイイン</t>
    </rPh>
    <rPh sb="7" eb="9">
      <t>ソウスウ</t>
    </rPh>
    <phoneticPr fontId="3"/>
  </si>
  <si>
    <t>①　正規職員の組織状況</t>
    <rPh sb="2" eb="4">
      <t>セイキ</t>
    </rPh>
    <rPh sb="4" eb="6">
      <t>ショクイン</t>
    </rPh>
    <rPh sb="7" eb="9">
      <t>ソシキ</t>
    </rPh>
    <rPh sb="9" eb="11">
      <t>ジョウキョウ</t>
    </rPh>
    <phoneticPr fontId="3"/>
  </si>
  <si>
    <t>ａ</t>
    <phoneticPr fontId="3"/>
  </si>
  <si>
    <t>ｂ</t>
    <phoneticPr fontId="3"/>
  </si>
  <si>
    <t>正規職員における組合員対象数</t>
  </si>
  <si>
    <t>貴組合における正規職員の組合員数</t>
  </si>
  <si>
    <t>うち女性組合員数</t>
  </si>
  <si>
    <t>ｄ</t>
    <phoneticPr fontId="3"/>
  </si>
  <si>
    <t>正規職員における未加入職員</t>
    <rPh sb="0" eb="2">
      <t>セイキ</t>
    </rPh>
    <rPh sb="2" eb="4">
      <t>ショクイン</t>
    </rPh>
    <rPh sb="8" eb="11">
      <t>ミカニュウ</t>
    </rPh>
    <rPh sb="11" eb="13">
      <t>ショクイン</t>
    </rPh>
    <phoneticPr fontId="3"/>
  </si>
  <si>
    <t>管理職及び指定職職員数</t>
    <rPh sb="0" eb="3">
      <t>カンリショク</t>
    </rPh>
    <rPh sb="3" eb="4">
      <t>オヨ</t>
    </rPh>
    <rPh sb="5" eb="8">
      <t>シテイショク</t>
    </rPh>
    <rPh sb="8" eb="11">
      <t>ショクインスウ</t>
    </rPh>
    <phoneticPr fontId="3"/>
  </si>
  <si>
    <t>組合員数</t>
    <rPh sb="0" eb="3">
      <t>クミアイイン</t>
    </rPh>
    <rPh sb="3" eb="4">
      <t>スウ</t>
    </rPh>
    <phoneticPr fontId="3"/>
  </si>
  <si>
    <t>女性組合員数</t>
    <rPh sb="0" eb="2">
      <t>ジョセイ</t>
    </rPh>
    <rPh sb="2" eb="5">
      <t>クミアイイン</t>
    </rPh>
    <rPh sb="5" eb="6">
      <t>スウ</t>
    </rPh>
    <phoneticPr fontId="3"/>
  </si>
  <si>
    <t>０を入力</t>
    <rPh sb="2" eb="4">
      <t>ニュウリョク</t>
    </rPh>
    <phoneticPr fontId="3"/>
  </si>
  <si>
    <t>休職専従を下回る</t>
    <rPh sb="0" eb="2">
      <t>キュウショク</t>
    </rPh>
    <rPh sb="2" eb="4">
      <t>センジュウ</t>
    </rPh>
    <rPh sb="5" eb="7">
      <t>シタマワ</t>
    </rPh>
    <phoneticPr fontId="3"/>
  </si>
  <si>
    <t>執行委員を下回る</t>
    <rPh sb="0" eb="2">
      <t>シッコウ</t>
    </rPh>
    <rPh sb="2" eb="4">
      <t>イイン</t>
    </rPh>
    <rPh sb="5" eb="7">
      <t>シタマワ</t>
    </rPh>
    <phoneticPr fontId="3"/>
  </si>
  <si>
    <t>沼津市職員労働組合連合会</t>
  </si>
  <si>
    <t>22007</t>
  </si>
  <si>
    <t>三島市職員労働組合連合会</t>
  </si>
  <si>
    <t>22008</t>
  </si>
  <si>
    <t>磐田市役所職員組合</t>
  </si>
  <si>
    <t>22009</t>
  </si>
  <si>
    <t>藤枝市職員労働組合連合会</t>
  </si>
  <si>
    <t>22010</t>
  </si>
  <si>
    <t>掛川市職員組合</t>
  </si>
  <si>
    <t>22011</t>
  </si>
  <si>
    <t>焼津市職員組合</t>
  </si>
  <si>
    <t>22012</t>
  </si>
  <si>
    <t>富士宮市職員組合</t>
  </si>
  <si>
    <t>22015</t>
  </si>
  <si>
    <t>浜松市水道労働組合</t>
  </si>
  <si>
    <t>22017</t>
  </si>
  <si>
    <t>袋井市職員組合</t>
  </si>
  <si>
    <t>22030</t>
  </si>
  <si>
    <t>森町職員組合</t>
  </si>
  <si>
    <t>22034</t>
  </si>
  <si>
    <t>南伊豆町職員組合</t>
  </si>
  <si>
    <t>22039</t>
  </si>
  <si>
    <t>22040</t>
  </si>
  <si>
    <t>松崎町職員組合</t>
  </si>
  <si>
    <t>22042</t>
  </si>
  <si>
    <t>富士市職員組合</t>
  </si>
  <si>
    <t>22043</t>
  </si>
  <si>
    <t>東伊豆町職員組合</t>
  </si>
  <si>
    <t>22045</t>
  </si>
  <si>
    <t>裾野市職員組合</t>
  </si>
  <si>
    <t>22046</t>
  </si>
  <si>
    <t>22047</t>
  </si>
  <si>
    <t>浜松市職員労働組合</t>
  </si>
  <si>
    <t>22048</t>
  </si>
  <si>
    <t>静岡県本部書記労働組合</t>
  </si>
  <si>
    <t>22051</t>
  </si>
  <si>
    <t>志太広域事務組合職員組合</t>
  </si>
  <si>
    <t>広島原爆養護ホーム労働組合</t>
  </si>
  <si>
    <t>34119</t>
  </si>
  <si>
    <t>34131</t>
  </si>
  <si>
    <t>熊野町職員労働組合</t>
  </si>
  <si>
    <t>34134</t>
  </si>
  <si>
    <t>34135</t>
  </si>
  <si>
    <t>34136</t>
  </si>
  <si>
    <t>34138</t>
  </si>
  <si>
    <t>自治労安芸太田町病院職員労働組合</t>
  </si>
  <si>
    <t>35001</t>
  </si>
  <si>
    <t>光市病院職員労働組合</t>
  </si>
  <si>
    <t>37079</t>
  </si>
  <si>
    <t>38001</t>
  </si>
  <si>
    <t>38003</t>
  </si>
  <si>
    <t>丸亀市職員労働組合</t>
  </si>
  <si>
    <t>38004</t>
  </si>
  <si>
    <t>調査のお願い</t>
  </si>
  <si>
    <t>調査票の提出と発表予定</t>
  </si>
  <si>
    <t>②　貴組合に加入している事務組合・広域連合、公社・事業団、社協および民間事業所の組合員数</t>
    <rPh sb="2" eb="5">
      <t>キクミアイ</t>
    </rPh>
    <rPh sb="6" eb="8">
      <t>カニュウ</t>
    </rPh>
    <rPh sb="12" eb="14">
      <t>ジム</t>
    </rPh>
    <rPh sb="14" eb="16">
      <t>クミアイ</t>
    </rPh>
    <rPh sb="17" eb="19">
      <t>コウイキ</t>
    </rPh>
    <rPh sb="19" eb="21">
      <t>レンゴウ</t>
    </rPh>
    <rPh sb="22" eb="24">
      <t>コウシャ</t>
    </rPh>
    <rPh sb="25" eb="28">
      <t>ジギョウダン</t>
    </rPh>
    <rPh sb="29" eb="31">
      <t>シャキョウ</t>
    </rPh>
    <rPh sb="34" eb="36">
      <t>ミンカン</t>
    </rPh>
    <rPh sb="36" eb="39">
      <t>ジギョウショ</t>
    </rPh>
    <rPh sb="40" eb="43">
      <t>クミアイイン</t>
    </rPh>
    <rPh sb="43" eb="44">
      <t>スウ</t>
    </rPh>
    <phoneticPr fontId="3"/>
  </si>
  <si>
    <t>１１</t>
  </si>
  <si>
    <t>１２</t>
  </si>
  <si>
    <t>１３</t>
  </si>
  <si>
    <t>所属県本部</t>
    <rPh sb="0" eb="2">
      <t>ショゾク</t>
    </rPh>
    <rPh sb="2" eb="5">
      <t>ケンホンブ</t>
    </rPh>
    <phoneticPr fontId="3"/>
  </si>
  <si>
    <t>01208</t>
  </si>
  <si>
    <t>雨竜町職員労働組合</t>
  </si>
  <si>
    <t>01209</t>
  </si>
  <si>
    <t>自治労大樹町職員労働組合連合会</t>
  </si>
  <si>
    <t>01210</t>
  </si>
  <si>
    <t>北海道国民健康保険団体連合会職員労働組合</t>
  </si>
  <si>
    <t>01211</t>
  </si>
  <si>
    <t>北竜町職員労働組合</t>
  </si>
  <si>
    <t>01212</t>
  </si>
  <si>
    <t>釧路町役場職員組合</t>
  </si>
  <si>
    <t>01213</t>
  </si>
  <si>
    <t>今金町職員組合</t>
  </si>
  <si>
    <t>01215</t>
  </si>
  <si>
    <t>01217</t>
  </si>
  <si>
    <t>自治労根室市職員労働組合</t>
  </si>
  <si>
    <t>01218</t>
  </si>
  <si>
    <t>北海道学校事務労働組合</t>
  </si>
  <si>
    <t>01219</t>
  </si>
  <si>
    <t>自治労日本ヘルス工業支部労働組合</t>
  </si>
  <si>
    <t>01220</t>
  </si>
  <si>
    <t>自治労苫小牧振興公社労働組合</t>
  </si>
  <si>
    <t>01221</t>
  </si>
  <si>
    <t>２）　競合組合の組合員の扱いについて</t>
    <rPh sb="3" eb="5">
      <t>キョウゴウ</t>
    </rPh>
    <rPh sb="5" eb="7">
      <t>クミアイ</t>
    </rPh>
    <rPh sb="8" eb="11">
      <t>クミアイイン</t>
    </rPh>
    <rPh sb="12" eb="13">
      <t>アツカ</t>
    </rPh>
    <phoneticPr fontId="3"/>
  </si>
  <si>
    <t>３）　組織状況における内訳について</t>
    <rPh sb="3" eb="5">
      <t>ソシキ</t>
    </rPh>
    <rPh sb="5" eb="7">
      <t>ジョウキョウ</t>
    </rPh>
    <rPh sb="11" eb="13">
      <t>ウチワケ</t>
    </rPh>
    <phoneticPr fontId="3"/>
  </si>
  <si>
    <t>②事務組合・広域連合等の組合員数について</t>
    <rPh sb="1" eb="3">
      <t>ジム</t>
    </rPh>
    <rPh sb="3" eb="5">
      <t>クミアイ</t>
    </rPh>
    <rPh sb="6" eb="8">
      <t>コウイキ</t>
    </rPh>
    <rPh sb="8" eb="10">
      <t>レンゴウ</t>
    </rPh>
    <rPh sb="10" eb="11">
      <t>トウ</t>
    </rPh>
    <rPh sb="12" eb="15">
      <t>クミアイイン</t>
    </rPh>
    <rPh sb="15" eb="16">
      <t>スウ</t>
    </rPh>
    <phoneticPr fontId="3"/>
  </si>
  <si>
    <t>③臨時・非常勤、嘱託、パート職員について</t>
    <rPh sb="1" eb="3">
      <t>リンジ</t>
    </rPh>
    <rPh sb="4" eb="7">
      <t>ヒジョウキン</t>
    </rPh>
    <rPh sb="8" eb="10">
      <t>ショクタク</t>
    </rPh>
    <rPh sb="14" eb="16">
      <t>ショクイン</t>
    </rPh>
    <phoneticPr fontId="3"/>
  </si>
  <si>
    <t>⑤書記について</t>
    <rPh sb="1" eb="3">
      <t>ショキ</t>
    </rPh>
    <phoneticPr fontId="3"/>
  </si>
  <si>
    <t>共済、団体生命、労金事務、生協等の費用負担で雇用しているものも含みます。</t>
    <phoneticPr fontId="3"/>
  </si>
  <si>
    <t>②　臨時・非常勤、嘱託、パート職員の組合加入状況</t>
    <rPh sb="2" eb="4">
      <t>リンジ</t>
    </rPh>
    <rPh sb="5" eb="8">
      <t>ヒジョウキン</t>
    </rPh>
    <rPh sb="9" eb="11">
      <t>ショクタク</t>
    </rPh>
    <rPh sb="15" eb="17">
      <t>ショクイン</t>
    </rPh>
    <rPh sb="18" eb="20">
      <t>クミアイ</t>
    </rPh>
    <rPh sb="20" eb="22">
      <t>カニュウ</t>
    </rPh>
    <rPh sb="22" eb="24">
      <t>ジョウキョウ</t>
    </rPh>
    <phoneticPr fontId="3"/>
  </si>
  <si>
    <t>②臨時・非常勤、嘱託、パート職員について</t>
    <rPh sb="1" eb="3">
      <t>リンジ</t>
    </rPh>
    <rPh sb="4" eb="7">
      <t>ヒジョウキン</t>
    </rPh>
    <rPh sb="8" eb="10">
      <t>ショクタク</t>
    </rPh>
    <rPh sb="14" eb="16">
      <t>ショクイン</t>
    </rPh>
    <phoneticPr fontId="3"/>
  </si>
  <si>
    <t>ｃ．直近の選出時における対立候補の有無</t>
    <rPh sb="2" eb="4">
      <t>チョッキン</t>
    </rPh>
    <rPh sb="5" eb="7">
      <t>センシュツ</t>
    </rPh>
    <rPh sb="7" eb="8">
      <t>ジ</t>
    </rPh>
    <rPh sb="12" eb="14">
      <t>タイリツ</t>
    </rPh>
    <rPh sb="14" eb="16">
      <t>コウホ</t>
    </rPh>
    <rPh sb="17" eb="19">
      <t>ウム</t>
    </rPh>
    <phoneticPr fontId="3"/>
  </si>
  <si>
    <t>１　団体区分について</t>
    <rPh sb="2" eb="4">
      <t>ダンタイ</t>
    </rPh>
    <rPh sb="4" eb="6">
      <t>クブン</t>
    </rPh>
    <phoneticPr fontId="3"/>
  </si>
  <si>
    <t>４）　組織状況における内訳について</t>
    <rPh sb="3" eb="5">
      <t>ソシキ</t>
    </rPh>
    <rPh sb="5" eb="7">
      <t>ジョウキョウ</t>
    </rPh>
    <rPh sb="11" eb="13">
      <t>ウチワケ</t>
    </rPh>
    <phoneticPr fontId="3"/>
  </si>
  <si>
    <t>④書記について</t>
    <rPh sb="1" eb="3">
      <t>ショキ</t>
    </rPh>
    <phoneticPr fontId="3"/>
  </si>
  <si>
    <t>②書記について</t>
    <rPh sb="1" eb="3">
      <t>ショキ</t>
    </rPh>
    <phoneticPr fontId="3"/>
  </si>
  <si>
    <t>綾川町職員労働組合</t>
  </si>
  <si>
    <t>讚岐学園労働組合</t>
  </si>
  <si>
    <t>善通寺市立保育所臨時職員労働組合</t>
  </si>
  <si>
    <t>おいらせ町職員組合</t>
  </si>
  <si>
    <t>03027</t>
  </si>
  <si>
    <t>03032</t>
  </si>
  <si>
    <t>鶴田町職員労働組合</t>
  </si>
  <si>
    <t>03034</t>
  </si>
  <si>
    <t>横浜町職員組合</t>
  </si>
  <si>
    <t>03036</t>
  </si>
  <si>
    <t>深浦町職員組合</t>
  </si>
  <si>
    <t>03037</t>
  </si>
  <si>
    <t>中泊町職員労働組合</t>
  </si>
  <si>
    <t>03038</t>
  </si>
  <si>
    <t>田舎館村職員組合</t>
  </si>
  <si>
    <t>03039</t>
  </si>
  <si>
    <t>自治労東北町職員組合</t>
  </si>
  <si>
    <t>03045</t>
  </si>
  <si>
    <t>西目屋村職員組合</t>
  </si>
  <si>
    <t>03046</t>
  </si>
  <si>
    <t>大間町職員労働組合</t>
  </si>
  <si>
    <t>03051</t>
  </si>
  <si>
    <t>板柳町職員組合</t>
  </si>
  <si>
    <t>03054</t>
  </si>
  <si>
    <t>青森県本部書記労働組合</t>
  </si>
  <si>
    <t>03055</t>
  </si>
  <si>
    <t>青森県市町村職員共済組合職員労働組合</t>
  </si>
  <si>
    <t>03056</t>
  </si>
  <si>
    <t>野辺地町職員組合</t>
  </si>
  <si>
    <t>03058</t>
  </si>
  <si>
    <t>外ヶ浜町職員労働組合</t>
  </si>
  <si>
    <t>03059</t>
  </si>
  <si>
    <t>風間浦村職員組合</t>
  </si>
  <si>
    <t>03060</t>
  </si>
  <si>
    <t>中部上北地方職員労働組合</t>
  </si>
  <si>
    <t>03061</t>
  </si>
  <si>
    <t>田子町職員組合</t>
  </si>
  <si>
    <t>03062</t>
  </si>
  <si>
    <t>階上町職員組合</t>
  </si>
  <si>
    <t>03063</t>
  </si>
  <si>
    <t>26050</t>
  </si>
  <si>
    <t>自治労滋賀県職員労働組合</t>
  </si>
  <si>
    <t>26051</t>
  </si>
  <si>
    <t>自治労大津市職員労働組合</t>
  </si>
  <si>
    <t>26055</t>
  </si>
  <si>
    <t>26056</t>
  </si>
  <si>
    <t>東近江市地域振興事業団労働組合</t>
  </si>
  <si>
    <t>26057</t>
  </si>
  <si>
    <t>自治労滋賀公共サービスユニオン</t>
  </si>
  <si>
    <t>26059</t>
  </si>
  <si>
    <t>自治労滋賀県漁業協同組合連合会労働組合</t>
  </si>
  <si>
    <t>26060</t>
  </si>
  <si>
    <t>竜王町地域振興事業団職員労働組合</t>
  </si>
  <si>
    <t>26061</t>
  </si>
  <si>
    <t>26062</t>
  </si>
  <si>
    <t>石部ウェルフェアユニオン</t>
  </si>
  <si>
    <t>荒川区図書館非常勤職員労働組合</t>
  </si>
  <si>
    <t>14127</t>
  </si>
  <si>
    <t>14128</t>
  </si>
  <si>
    <t>14129</t>
  </si>
  <si>
    <t>14130</t>
  </si>
  <si>
    <t>14131</t>
  </si>
  <si>
    <t>国分寺市嘱託職員労働組合</t>
  </si>
  <si>
    <t>14132</t>
  </si>
  <si>
    <t>その他の内容</t>
    <rPh sb="2" eb="3">
      <t>タ</t>
    </rPh>
    <rPh sb="4" eb="6">
      <t>ナイヨウ</t>
    </rPh>
    <phoneticPr fontId="3"/>
  </si>
  <si>
    <t>（小数点以下四捨五入）</t>
    <rPh sb="1" eb="4">
      <t>ショウスウテン</t>
    </rPh>
    <rPh sb="4" eb="6">
      <t>イカ</t>
    </rPh>
    <rPh sb="6" eb="10">
      <t>シシャゴニュウ</t>
    </rPh>
    <phoneticPr fontId="3"/>
  </si>
  <si>
    <t>ｐ．９</t>
    <phoneticPr fontId="3"/>
  </si>
  <si>
    <t>14．時間内組合活動</t>
    <rPh sb="3" eb="5">
      <t>ジカン</t>
    </rPh>
    <rPh sb="5" eb="6">
      <t>ナイ</t>
    </rPh>
    <rPh sb="6" eb="8">
      <t>クミアイ</t>
    </rPh>
    <rPh sb="8" eb="10">
      <t>カツドウ</t>
    </rPh>
    <phoneticPr fontId="3"/>
  </si>
  <si>
    <t>15．連合の地協、地区協役員の選出の有無</t>
    <rPh sb="3" eb="5">
      <t>レンゴウ</t>
    </rPh>
    <rPh sb="6" eb="7">
      <t>チ</t>
    </rPh>
    <rPh sb="7" eb="8">
      <t>キョウ</t>
    </rPh>
    <rPh sb="9" eb="11">
      <t>チク</t>
    </rPh>
    <rPh sb="11" eb="12">
      <t>キョウ</t>
    </rPh>
    <rPh sb="12" eb="14">
      <t>ヤクイン</t>
    </rPh>
    <rPh sb="15" eb="17">
      <t>センシュツ</t>
    </rPh>
    <rPh sb="18" eb="20">
      <t>ウム</t>
    </rPh>
    <phoneticPr fontId="3"/>
  </si>
  <si>
    <t>④再任用</t>
    <rPh sb="1" eb="4">
      <t>サイニンヨウ</t>
    </rPh>
    <phoneticPr fontId="3"/>
  </si>
  <si>
    <t>a職員数</t>
    <rPh sb="1" eb="3">
      <t>ショクイン</t>
    </rPh>
    <rPh sb="3" eb="4">
      <t>スウ</t>
    </rPh>
    <phoneticPr fontId="3"/>
  </si>
  <si>
    <t>⑤書記</t>
    <rPh sb="1" eb="3">
      <t>ショキ</t>
    </rPh>
    <phoneticPr fontId="3"/>
  </si>
  <si>
    <t>a正規</t>
    <rPh sb="1" eb="3">
      <t>セイキ</t>
    </rPh>
    <phoneticPr fontId="3"/>
  </si>
  <si>
    <t>c臨時</t>
    <rPh sb="1" eb="3">
      <t>リンジ</t>
    </rPh>
    <phoneticPr fontId="3"/>
  </si>
  <si>
    <t>16040</t>
  </si>
  <si>
    <t>南足柄市職員組合</t>
  </si>
  <si>
    <t>16041</t>
  </si>
  <si>
    <t>湯河原町職員労働組合</t>
  </si>
  <si>
    <t>16042</t>
  </si>
  <si>
    <t>神奈川県市町村職員共済組合職員労働組合</t>
  </si>
  <si>
    <t>16043</t>
  </si>
  <si>
    <t>伊勢原市職員組合</t>
  </si>
  <si>
    <t>16045</t>
  </si>
  <si>
    <t>神奈川県国民健康保険団体連合会職員労働組合</t>
  </si>
  <si>
    <t>16046</t>
  </si>
  <si>
    <t>自治労神奈川県職員労働組合</t>
  </si>
  <si>
    <t>16047</t>
  </si>
  <si>
    <t>16049</t>
  </si>
  <si>
    <t>選択してください</t>
    <rPh sb="0" eb="2">
      <t>センタク</t>
    </rPh>
    <phoneticPr fontId="3"/>
  </si>
  <si>
    <t>青森県本部</t>
  </si>
  <si>
    <t>岩手県本部</t>
  </si>
  <si>
    <t>宮城県本部</t>
  </si>
  <si>
    <t>秋田県本部</t>
  </si>
  <si>
    <t>山形県本部</t>
  </si>
  <si>
    <t>福島県本部</t>
  </si>
  <si>
    <t>新潟県本部</t>
  </si>
  <si>
    <t>群馬県本部</t>
  </si>
  <si>
    <t>栃木県本部</t>
  </si>
  <si>
    <t>茨城県本部</t>
  </si>
  <si>
    <t>埼玉県本部</t>
  </si>
  <si>
    <t>千葉県本部</t>
  </si>
  <si>
    <t>神奈川県本部</t>
  </si>
  <si>
    <t>山梨県本部</t>
  </si>
  <si>
    <t>長野県本部</t>
  </si>
  <si>
    <t>富山県本部</t>
  </si>
  <si>
    <t>石川県本部</t>
  </si>
  <si>
    <t>福井県本部</t>
  </si>
  <si>
    <t>静岡県本部</t>
  </si>
  <si>
    <t>愛知県本部</t>
  </si>
  <si>
    <t>岐阜県本部</t>
  </si>
  <si>
    <t>三重県本部</t>
  </si>
  <si>
    <t>滋賀県本部</t>
  </si>
  <si>
    <t>奈良県本部</t>
  </si>
  <si>
    <t>和歌山県本部</t>
  </si>
  <si>
    <t>兵庫県本部</t>
  </si>
  <si>
    <t>自治労千葉県本部直属支部</t>
  </si>
  <si>
    <t>15056</t>
  </si>
  <si>
    <t>自治労船橋市役所職員労働組合</t>
  </si>
  <si>
    <t>15058</t>
  </si>
  <si>
    <t>15060</t>
  </si>
  <si>
    <t>千葉市保育所非常勤職員連絡会</t>
  </si>
  <si>
    <t>15061</t>
  </si>
  <si>
    <t>自治労松戸市短時間保育職員組合</t>
  </si>
  <si>
    <t>15062</t>
  </si>
  <si>
    <t>日本ヘルス工業千葉労働組合</t>
  </si>
  <si>
    <t>15065</t>
  </si>
  <si>
    <t>15066</t>
  </si>
  <si>
    <t>自治労ちば公共サービスユニオン</t>
  </si>
  <si>
    <t>15067</t>
  </si>
  <si>
    <t>柏市時間外保育職員組合</t>
  </si>
  <si>
    <t>15068</t>
  </si>
  <si>
    <t>柏市水道労働組合</t>
  </si>
  <si>
    <t>15069</t>
  </si>
  <si>
    <t>我孫子市学童保育指導員組合</t>
  </si>
  <si>
    <t>15072</t>
  </si>
  <si>
    <t>松戸競輪労働組合</t>
  </si>
  <si>
    <t>15073</t>
  </si>
  <si>
    <t>15075</t>
  </si>
  <si>
    <t>千葉競輪労働組合</t>
  </si>
  <si>
    <t>48096</t>
  </si>
  <si>
    <t>喜界町職員組合</t>
  </si>
  <si>
    <t>48098</t>
  </si>
  <si>
    <t>48101</t>
  </si>
  <si>
    <t>鹿児島県総合保健センター労働組合</t>
  </si>
  <si>
    <t>48102</t>
  </si>
  <si>
    <t>鹿児島市桜島フェリー船員労働組合</t>
  </si>
  <si>
    <t>48104</t>
  </si>
  <si>
    <t>48109</t>
  </si>
  <si>
    <t>48112</t>
  </si>
  <si>
    <t>十島村職員組合</t>
  </si>
  <si>
    <t>48114</t>
  </si>
  <si>
    <t>16004</t>
  </si>
  <si>
    <t>横須賀市職員労働組合</t>
  </si>
  <si>
    <t>16006</t>
  </si>
  <si>
    <t>厚木市職員組合</t>
  </si>
  <si>
    <t>16010</t>
  </si>
  <si>
    <t>相模原市職員労働組合</t>
  </si>
  <si>
    <t>16013</t>
  </si>
  <si>
    <t>自治労神奈川県公営企業労働組合</t>
  </si>
  <si>
    <t>16015</t>
  </si>
  <si>
    <t>大和市職員組合</t>
  </si>
  <si>
    <t>16017</t>
  </si>
  <si>
    <t>逗子市職員労働組合</t>
  </si>
  <si>
    <t>16018</t>
  </si>
  <si>
    <t>秦野市職員労働組合</t>
  </si>
  <si>
    <t>16019</t>
  </si>
  <si>
    <t>海老名市職員労働組合</t>
  </si>
  <si>
    <t>16023</t>
  </si>
  <si>
    <t>愛川町職員組合</t>
  </si>
  <si>
    <t>16025</t>
  </si>
  <si>
    <t>茅ヶ崎市職員労働組合</t>
  </si>
  <si>
    <t>16026</t>
  </si>
  <si>
    <t>藤沢市職員労働組合</t>
  </si>
  <si>
    <t>16027</t>
  </si>
  <si>
    <t>綾瀬市職員労働組合</t>
  </si>
  <si>
    <t>16028</t>
  </si>
  <si>
    <t>高座職員労働組合</t>
  </si>
  <si>
    <t>16029</t>
  </si>
  <si>
    <t>入力にあたって不明の場合には、各都道府県本部担当者に問い合わせの上、正確に入力してください。</t>
    <rPh sb="0" eb="2">
      <t>ニュウリョク</t>
    </rPh>
    <rPh sb="37" eb="39">
      <t>ニュウリョク</t>
    </rPh>
    <phoneticPr fontId="3"/>
  </si>
  <si>
    <t>ａ．競合組合名(漢字にて入力）</t>
    <rPh sb="2" eb="4">
      <t>キョウゴウ</t>
    </rPh>
    <rPh sb="4" eb="6">
      <t>クミアイ</t>
    </rPh>
    <rPh sb="6" eb="7">
      <t>メイ</t>
    </rPh>
    <rPh sb="8" eb="10">
      <t>カンジ</t>
    </rPh>
    <rPh sb="12" eb="14">
      <t>ニュウリョク</t>
    </rPh>
    <phoneticPr fontId="3"/>
  </si>
  <si>
    <t>（１）団体区分「01都道府県」「02県都・政令市」「03市」「04町・村」の組合は以下に入力</t>
    <rPh sb="44" eb="46">
      <t>ニュウリョク</t>
    </rPh>
    <phoneticPr fontId="3"/>
  </si>
  <si>
    <t>同一自治体内に自治労本部に単組として登録されている臨時・非常勤等の単独労組がある場合は、その単組の「組織化対象数」および「組織人数」を除外して入力してください。</t>
    <rPh sb="71" eb="73">
      <t>ニュウリョク</t>
    </rPh>
    <phoneticPr fontId="3"/>
  </si>
  <si>
    <t>入力の参考のため、別紙の「調査票の入力のしかた」を用意しています。入力される前にご参照ください。また本調査票にも設問により注記を用意しています。</t>
    <rPh sb="0" eb="2">
      <t>ニュウリョク</t>
    </rPh>
    <rPh sb="17" eb="19">
      <t>ニュウリョク</t>
    </rPh>
    <rPh sb="33" eb="35">
      <t>ニュウリョク</t>
    </rPh>
    <phoneticPr fontId="3"/>
  </si>
  <si>
    <t>質問の入力漏れおよび間違った入力があった場合は、後日、問い合わせをします。質問、注記および「調査票の入力のしかた」をよく読んで、入力漏れ、入力間違いのないように入力してください。</t>
    <rPh sb="3" eb="5">
      <t>ニュウリョク</t>
    </rPh>
    <rPh sb="14" eb="16">
      <t>ニュウリョク</t>
    </rPh>
    <rPh sb="50" eb="52">
      <t>ニュウリョク</t>
    </rPh>
    <rPh sb="64" eb="66">
      <t>ニュウリョク</t>
    </rPh>
    <rPh sb="69" eb="71">
      <t>ニュウリョク</t>
    </rPh>
    <rPh sb="80" eb="82">
      <t>ニュウリョク</t>
    </rPh>
    <phoneticPr fontId="3"/>
  </si>
  <si>
    <t>２．競合（分裂）組合</t>
    <rPh sb="2" eb="4">
      <t>キョウゴウ</t>
    </rPh>
    <rPh sb="5" eb="7">
      <t>ブンレツ</t>
    </rPh>
    <rPh sb="8" eb="10">
      <t>クミアイ</t>
    </rPh>
    <phoneticPr fontId="3"/>
  </si>
  <si>
    <t>団体区分「05事務組合・広域連合」「07公社・事業団」「08社協」「09国保」「10市町村共済」「11書記労・直属支部」「12全国一般」「13左記以外の民間事業所」の組合は以下に入力</t>
    <rPh sb="63" eb="65">
      <t>ゼンコク</t>
    </rPh>
    <rPh sb="65" eb="67">
      <t>イッパン</t>
    </rPh>
    <rPh sb="89" eb="91">
      <t>ニュウリョク</t>
    </rPh>
    <phoneticPr fontId="3"/>
  </si>
  <si>
    <t>（３）団体区分「06自治体の臨時・非常勤労組」の組合は以下に入力</t>
    <rPh sb="30" eb="32">
      <t>ニュウリョク</t>
    </rPh>
    <phoneticPr fontId="3"/>
  </si>
  <si>
    <t>１．回答していないところ、入力の間違いがないか、確認してください。</t>
    <rPh sb="2" eb="4">
      <t>カイトウ</t>
    </rPh>
    <rPh sb="13" eb="15">
      <t>ニュウリョク</t>
    </rPh>
    <rPh sb="16" eb="18">
      <t>マチガ</t>
    </rPh>
    <rPh sb="24" eb="26">
      <t>カクニン</t>
    </rPh>
    <phoneticPr fontId="3"/>
  </si>
  <si>
    <t>（個人加盟ユニオンや合同労組などで、入力不可能と判断された場所が残るのは構いません）</t>
    <rPh sb="1" eb="3">
      <t>コジン</t>
    </rPh>
    <rPh sb="3" eb="5">
      <t>カメイ</t>
    </rPh>
    <rPh sb="10" eb="12">
      <t>ゴウドウ</t>
    </rPh>
    <rPh sb="12" eb="14">
      <t>ロウソ</t>
    </rPh>
    <rPh sb="18" eb="20">
      <t>ニュウリョク</t>
    </rPh>
    <rPh sb="20" eb="23">
      <t>フカノウ</t>
    </rPh>
    <rPh sb="24" eb="26">
      <t>ハンダン</t>
    </rPh>
    <rPh sb="29" eb="31">
      <t>バショ</t>
    </rPh>
    <rPh sb="32" eb="33">
      <t>ノコ</t>
    </rPh>
    <rPh sb="36" eb="37">
      <t>カマ</t>
    </rPh>
    <phoneticPr fontId="3"/>
  </si>
  <si>
    <t>制度はあるが、該当する職員がいない場合は、導入状況は「１．ある」を選択し、職員数・組合員数には「０」を入力してください。</t>
    <rPh sb="51" eb="53">
      <t>ニュウリョク</t>
    </rPh>
    <phoneticPr fontId="3"/>
  </si>
  <si>
    <t>３）　「組合員対象数」などが入力不可能と判断される場合</t>
    <rPh sb="14" eb="16">
      <t>ニュウリョク</t>
    </rPh>
    <phoneticPr fontId="3"/>
  </si>
  <si>
    <t>個人加盟ユニオンや合同労組など、「組合員対象数」などが入力不可能と判断される場合は、人数を入力しないでください。</t>
    <rPh sb="27" eb="29">
      <t>ニュウリョク</t>
    </rPh>
    <rPh sb="45" eb="47">
      <t>ニュウリョク</t>
    </rPh>
    <phoneticPr fontId="3"/>
  </si>
  <si>
    <t>同一団体内に自治労本部に単組として登録されている臨時・非常勤等の単独労組がある場合は、その単組の「組織化対象数」および「組織人数」を除外して入力してください。</t>
    <rPh sb="70" eb="72">
      <t>ニュウリョク</t>
    </rPh>
    <phoneticPr fontId="3"/>
  </si>
  <si>
    <t>「現業・公企評」などで一体化している場合は、それぞれに「１」を選択してください。</t>
    <rPh sb="31" eb="33">
      <t>センタク</t>
    </rPh>
    <phoneticPr fontId="3"/>
  </si>
  <si>
    <t>「３．ある（その他）」の内容</t>
    <rPh sb="8" eb="9">
      <t>タ</t>
    </rPh>
    <rPh sb="12" eb="14">
      <t>ナイヨウ</t>
    </rPh>
    <phoneticPr fontId="3"/>
  </si>
  <si>
    <t>（２）組合事務所の許可・契約状況</t>
    <rPh sb="3" eb="5">
      <t>クミアイ</t>
    </rPh>
    <rPh sb="5" eb="7">
      <t>ジム</t>
    </rPh>
    <rPh sb="7" eb="8">
      <t>ショ</t>
    </rPh>
    <rPh sb="9" eb="11">
      <t>キョカ</t>
    </rPh>
    <rPh sb="12" eb="14">
      <t>ケイヤク</t>
    </rPh>
    <rPh sb="14" eb="16">
      <t>ジョウキョウ</t>
    </rPh>
    <phoneticPr fontId="3"/>
  </si>
  <si>
    <t>「７．その他」の内容</t>
    <rPh sb="5" eb="6">
      <t>タ</t>
    </rPh>
    <rPh sb="8" eb="10">
      <t>ナイヨウ</t>
    </rPh>
    <phoneticPr fontId="3"/>
  </si>
  <si>
    <t>（３）組合事務所の賃貸料</t>
    <rPh sb="3" eb="5">
      <t>クミアイ</t>
    </rPh>
    <rPh sb="5" eb="8">
      <t>ジムショ</t>
    </rPh>
    <rPh sb="9" eb="12">
      <t>チンタイリョウ</t>
    </rPh>
    <phoneticPr fontId="3"/>
  </si>
  <si>
    <t>「２．減免措置を受けている」の場合、</t>
    <rPh sb="3" eb="5">
      <t>ゲンメン</t>
    </rPh>
    <rPh sb="5" eb="7">
      <t>ソチ</t>
    </rPh>
    <rPh sb="8" eb="9">
      <t>ウ</t>
    </rPh>
    <rPh sb="15" eb="17">
      <t>バアイ</t>
    </rPh>
    <phoneticPr fontId="3"/>
  </si>
  <si>
    <t>B．電話・ネット接続など通信費</t>
    <phoneticPr fontId="3"/>
  </si>
  <si>
    <t>C．事務所清掃費</t>
    <phoneticPr fontId="3"/>
  </si>
  <si>
    <t>D．コピー機・印刷機の維持費</t>
    <phoneticPr fontId="3"/>
  </si>
  <si>
    <t xml:space="preserve"> (1) 組合事務所の有無で「１」と回答した組合は、以下の(2)～(4)にお答えください。</t>
    <phoneticPr fontId="3"/>
  </si>
  <si>
    <t>割</t>
    <rPh sb="0" eb="1">
      <t>ワリ</t>
    </rPh>
    <phoneticPr fontId="3"/>
  </si>
  <si>
    <t>組合負担割合　：　およそ　</t>
    <rPh sb="0" eb="2">
      <t>クミアイ</t>
    </rPh>
    <rPh sb="2" eb="4">
      <t>フタン</t>
    </rPh>
    <rPh sb="4" eb="6">
      <t>ワリアイ</t>
    </rPh>
    <phoneticPr fontId="3"/>
  </si>
  <si>
    <t>（ｂで「１．設定している」と回答した単組のみお答えください）</t>
    <rPh sb="6" eb="8">
      <t>セッテイ</t>
    </rPh>
    <rPh sb="14" eb="16">
      <t>カイトウ</t>
    </rPh>
    <rPh sb="18" eb="20">
      <t>タンソ</t>
    </rPh>
    <rPh sb="23" eb="24">
      <t>コタ</t>
    </rPh>
    <phoneticPr fontId="3"/>
  </si>
  <si>
    <t>（１）競合組合の有無</t>
    <rPh sb="3" eb="5">
      <t>キョウゴウ</t>
    </rPh>
    <rPh sb="5" eb="7">
      <t>クミアイ</t>
    </rPh>
    <rPh sb="8" eb="10">
      <t>ウム</t>
    </rPh>
    <phoneticPr fontId="3"/>
  </si>
  <si>
    <t>［ａ正規職員における組合員対象数]＝[ｂ貴組合の組合員数]＋[ｄ未加入職員数]となるように入力してください。</t>
    <phoneticPr fontId="3"/>
  </si>
  <si>
    <t>(3)賃貸料</t>
    <rPh sb="3" eb="6">
      <t>チンタイリョウ</t>
    </rPh>
    <phoneticPr fontId="3"/>
  </si>
  <si>
    <t>13 他の民間事業所</t>
    <rPh sb="3" eb="4">
      <t>ホカ</t>
    </rPh>
    <phoneticPr fontId="3"/>
  </si>
  <si>
    <t>チェック用</t>
    <rPh sb="4" eb="5">
      <t>ヨウ</t>
    </rPh>
    <phoneticPr fontId="3"/>
  </si>
  <si>
    <t>１P</t>
    <phoneticPr fontId="3"/>
  </si>
  <si>
    <t>２P</t>
  </si>
  <si>
    <t>３P</t>
  </si>
  <si>
    <t>４P</t>
  </si>
  <si>
    <t>５P</t>
  </si>
  <si>
    <t>６P</t>
  </si>
  <si>
    <t>７P</t>
  </si>
  <si>
    <t>８P</t>
  </si>
  <si>
    <t>９P</t>
  </si>
  <si>
    <t>(1)執行委員</t>
    <rPh sb="3" eb="5">
      <t>シッコウ</t>
    </rPh>
    <rPh sb="5" eb="7">
      <t>イイン</t>
    </rPh>
    <phoneticPr fontId="3"/>
  </si>
  <si>
    <t>(1)大会</t>
    <rPh sb="3" eb="5">
      <t>タイカイ</t>
    </rPh>
    <phoneticPr fontId="3"/>
  </si>
  <si>
    <t>(1)機関誌</t>
    <rPh sb="3" eb="6">
      <t>キカンシ</t>
    </rPh>
    <phoneticPr fontId="3"/>
  </si>
  <si>
    <t>組合掲示板</t>
    <rPh sb="0" eb="2">
      <t>クミアイ</t>
    </rPh>
    <rPh sb="2" eb="5">
      <t>ケイジバン</t>
    </rPh>
    <phoneticPr fontId="3"/>
  </si>
  <si>
    <t>(2)①許可・契約書有無</t>
    <rPh sb="4" eb="6">
      <t>キョカ</t>
    </rPh>
    <rPh sb="7" eb="10">
      <t>ケイヤクショ</t>
    </rPh>
    <rPh sb="10" eb="12">
      <t>ウム</t>
    </rPh>
    <phoneticPr fontId="3"/>
  </si>
  <si>
    <t>②契約期間</t>
    <rPh sb="1" eb="3">
      <t>ケイヤク</t>
    </rPh>
    <rPh sb="3" eb="5">
      <t>キカン</t>
    </rPh>
    <phoneticPr fontId="3"/>
  </si>
  <si>
    <t>上部団体大会</t>
    <rPh sb="0" eb="2">
      <t>ジョウブ</t>
    </rPh>
    <rPh sb="2" eb="4">
      <t>ダンタイ</t>
    </rPh>
    <rPh sb="4" eb="6">
      <t>タイカイ</t>
    </rPh>
    <phoneticPr fontId="3"/>
  </si>
  <si>
    <t>連合地協役員</t>
    <rPh sb="0" eb="2">
      <t>レンゴウ</t>
    </rPh>
    <rPh sb="2" eb="3">
      <t>チ</t>
    </rPh>
    <rPh sb="3" eb="4">
      <t>キョウ</t>
    </rPh>
    <rPh sb="4" eb="6">
      <t>ヤクイン</t>
    </rPh>
    <phoneticPr fontId="3"/>
  </si>
  <si>
    <t>(1)現業計</t>
    <rPh sb="3" eb="5">
      <t>ゲンギョウ</t>
    </rPh>
    <rPh sb="5" eb="6">
      <t>ケイ</t>
    </rPh>
    <phoneticPr fontId="3"/>
  </si>
  <si>
    <t>(2)公営企業関係計</t>
    <rPh sb="3" eb="5">
      <t>コウエイ</t>
    </rPh>
    <rPh sb="5" eb="7">
      <t>キギョウ</t>
    </rPh>
    <rPh sb="7" eb="9">
      <t>カンケイ</t>
    </rPh>
    <rPh sb="9" eb="10">
      <t>ケイ</t>
    </rPh>
    <phoneticPr fontId="3"/>
  </si>
  <si>
    <t>(4)社会福祉計</t>
    <rPh sb="3" eb="5">
      <t>シャカイ</t>
    </rPh>
    <rPh sb="5" eb="7">
      <t>フクシ</t>
    </rPh>
    <rPh sb="7" eb="8">
      <t>ケイ</t>
    </rPh>
    <phoneticPr fontId="3"/>
  </si>
  <si>
    <t>現業</t>
    <rPh sb="0" eb="2">
      <t>ゲンギョウ</t>
    </rPh>
    <phoneticPr fontId="3"/>
  </si>
  <si>
    <t>(1)a単組組合員</t>
    <rPh sb="4" eb="6">
      <t>タンソ</t>
    </rPh>
    <rPh sb="6" eb="9">
      <t>クミアイイン</t>
    </rPh>
    <phoneticPr fontId="3"/>
  </si>
  <si>
    <t>(2)a単組組合員</t>
    <rPh sb="4" eb="6">
      <t>タンソ</t>
    </rPh>
    <rPh sb="6" eb="9">
      <t>クミアイイン</t>
    </rPh>
    <phoneticPr fontId="3"/>
  </si>
  <si>
    <t>(3)①a臨職等数</t>
    <rPh sb="5" eb="7">
      <t>リンショク</t>
    </rPh>
    <rPh sb="7" eb="8">
      <t>トウ</t>
    </rPh>
    <rPh sb="8" eb="9">
      <t>スウ</t>
    </rPh>
    <phoneticPr fontId="3"/>
  </si>
  <si>
    <t>36隠岐広域連合職員組合</t>
  </si>
  <si>
    <t>36浜田市社会福祉協議会労働組合</t>
  </si>
  <si>
    <t>36雲南市・飯南町事務組合職員労働組合</t>
  </si>
  <si>
    <t>36雲南広域連合職員組合</t>
  </si>
  <si>
    <t>36美都学校給食職員労働組合</t>
  </si>
  <si>
    <t>36全国一般島根地方労働組合</t>
  </si>
  <si>
    <t>山口</t>
  </si>
  <si>
    <t>37山口県職員労働組合</t>
  </si>
  <si>
    <t>37山口市職員労働組合</t>
  </si>
  <si>
    <t>37下関市職員労働組合</t>
  </si>
  <si>
    <t>37岩国市職員組合</t>
  </si>
  <si>
    <t>37柳井市役所職員組合</t>
  </si>
  <si>
    <t>37光市役所職員労働組合</t>
  </si>
  <si>
    <t>37山陽小野田市職員労働組合</t>
  </si>
  <si>
    <t>37美祢市職員労働組合</t>
  </si>
  <si>
    <t>37長門市職員労働組合</t>
  </si>
  <si>
    <t>37萩市職員労働組合</t>
  </si>
  <si>
    <t>37下関市現業労働組合</t>
  </si>
  <si>
    <t>37周防大島町職員労働組合</t>
  </si>
  <si>
    <t>37平生町職員組合</t>
  </si>
  <si>
    <t>37和木町職員労働組合</t>
  </si>
  <si>
    <t>37山陽小野田市水道労働組合</t>
  </si>
  <si>
    <t>37阿武町職員組合</t>
  </si>
  <si>
    <t>37田布施町職員労働組合</t>
  </si>
  <si>
    <t>37山口県土地改良事業団体連合会職員組合</t>
  </si>
  <si>
    <t>37自治労山口県本部書記労働組合</t>
  </si>
  <si>
    <t>37山口県国民健康保険団体連合会職員労働組合</t>
  </si>
  <si>
    <t>37自治労宇部市職員組合</t>
  </si>
  <si>
    <t>37山口県学校事務職員労働組合</t>
  </si>
  <si>
    <t>37山口県市町村職員共済組合職員労働組合</t>
  </si>
  <si>
    <t>37わきあいあい苑労働組合</t>
  </si>
  <si>
    <t>37山陽オート労働組合</t>
  </si>
  <si>
    <t>37光市病院職員労働組合</t>
  </si>
  <si>
    <t>37(財)山口県予防保健協会職員労働組合</t>
  </si>
  <si>
    <t>37山陽小野田市病院職員労働組合</t>
  </si>
  <si>
    <t>37全国一般山口地方労働組合</t>
  </si>
  <si>
    <t>いわくにバス労働組合</t>
  </si>
  <si>
    <t>37いわくにバス労働組合</t>
  </si>
  <si>
    <t>37085</t>
  </si>
  <si>
    <t>香川</t>
  </si>
  <si>
    <t>38香川県職員連合労働組合</t>
  </si>
  <si>
    <t>38丸亀市職員労働組合</t>
  </si>
  <si>
    <t>38善通寺市職員組合</t>
  </si>
  <si>
    <t>38坂出市役所職員組合</t>
  </si>
  <si>
    <t>38観音寺市職員労働組合</t>
  </si>
  <si>
    <t>38小豆島町職員組合</t>
  </si>
  <si>
    <t>38土庄町職員組合</t>
  </si>
  <si>
    <t>38宇多津町職員組合</t>
  </si>
  <si>
    <t>38琴平町職員組合</t>
  </si>
  <si>
    <t>38三豊市職員労働組合</t>
  </si>
  <si>
    <t>38まんのう町職員労働組合</t>
  </si>
  <si>
    <t>38綾川町職員労働組合</t>
  </si>
  <si>
    <t>さぬき市職員連合労働組合</t>
  </si>
  <si>
    <t>38さぬき市職員連合労働組合</t>
  </si>
  <si>
    <t>38多度津町職員組合</t>
  </si>
  <si>
    <t>38自治労香川県本部書記労働組合</t>
  </si>
  <si>
    <t>38直島町職員組合</t>
  </si>
  <si>
    <t>38東かがわ市職員労働組合</t>
  </si>
  <si>
    <t>高松市職員連合労働組合</t>
  </si>
  <si>
    <t>38高松市職員連合労働組合</t>
  </si>
  <si>
    <t>38坂出市教育委員会従業員労働組合</t>
  </si>
  <si>
    <t>38香川県市町村職員共済組合職員労働組合</t>
  </si>
  <si>
    <t>38自治労丸亀市福祉事業団職員労働組合</t>
  </si>
  <si>
    <t>38香川県総合健診協会労働組合</t>
  </si>
  <si>
    <t>38自治労香川ユニオン</t>
  </si>
  <si>
    <t>38丸亀市ホームヘルパー労働組合</t>
  </si>
  <si>
    <t>38たまも園職員労働組合</t>
  </si>
  <si>
    <t>38讚岐学園労働組合</t>
  </si>
  <si>
    <t>38高松市スポーツ振興事業団職員組合</t>
  </si>
  <si>
    <t>38清水園職員労働組合</t>
  </si>
  <si>
    <t>38多度津町関連職員労働組合</t>
  </si>
  <si>
    <t>38香川県薬剤師会職員労働組合</t>
  </si>
  <si>
    <t>38香川県庁消費生活協同組合職員労働組合</t>
  </si>
  <si>
    <t>38高松市福祉事業団労働組合</t>
  </si>
  <si>
    <t>38丸亀市給食センター臨時職員労働組合</t>
  </si>
  <si>
    <t>38香川町環境センター臨時職員労働組合</t>
  </si>
  <si>
    <t>38善通寺市立保育所臨時職員労働組合</t>
  </si>
  <si>
    <t>38善通寺市学校給食センター臨時職員労働組合</t>
  </si>
  <si>
    <t>高松市非常勤職員労働組合</t>
  </si>
  <si>
    <t>38高松市非常勤職員労働組合</t>
  </si>
  <si>
    <t>38丸亀市立保育所臨時職員労働組合</t>
  </si>
  <si>
    <t>38全国一般香川地方労働組合</t>
  </si>
  <si>
    <t>自治労虎岳保育園なかよし労働組合</t>
  </si>
  <si>
    <t>38自治労虎岳保育園なかよし労働組合</t>
  </si>
  <si>
    <t>38076</t>
  </si>
  <si>
    <t>さざんか荘職員労働組合</t>
  </si>
  <si>
    <t>38さざんか荘職員労働組合</t>
  </si>
  <si>
    <t>38077</t>
  </si>
  <si>
    <t>みとよ市現業臨時職員ユニオン</t>
  </si>
  <si>
    <t>38みとよ市現業臨時職員ユニオン</t>
  </si>
  <si>
    <t>38078</t>
  </si>
  <si>
    <t>徳島</t>
  </si>
  <si>
    <t>39徳島県職員労働組合</t>
  </si>
  <si>
    <t>39徳島市役所職員労働組合連合会</t>
  </si>
  <si>
    <t>39鳴門市役所職員組合</t>
  </si>
  <si>
    <t>39小松島市職員組合</t>
  </si>
  <si>
    <t>39阿南市職員労働組合連合会</t>
  </si>
  <si>
    <t>39吉野川市職員労働組合</t>
  </si>
  <si>
    <t>39美馬市職員労働組合連合会</t>
  </si>
  <si>
    <t>39徳島県企業局労働組合</t>
  </si>
  <si>
    <t>39阿波市職員労働組合連合会</t>
  </si>
  <si>
    <t>39牟岐町職員労働組合</t>
  </si>
  <si>
    <t>39三好市職員労働組合連合会</t>
  </si>
  <si>
    <t>39つるぎ町職員労働組合</t>
  </si>
  <si>
    <t>39東みよし町職員労働組合連合会</t>
  </si>
  <si>
    <t>39海陽町職員労働組合</t>
  </si>
  <si>
    <t>39美波町職員労働組合</t>
  </si>
  <si>
    <t>39徳島県国民健康保険団体連合会職員労働組合</t>
  </si>
  <si>
    <t>39那賀町職員組合</t>
  </si>
  <si>
    <t>39勝浦町職員組合</t>
  </si>
  <si>
    <t>39上勝町職員組合</t>
  </si>
  <si>
    <t>39徳島県市町村職員共済組合職員労働組合</t>
  </si>
  <si>
    <t>39徳島県建設技術センター労働組合</t>
  </si>
  <si>
    <t>39佐那河内村職員組合</t>
  </si>
  <si>
    <t>39神山町職員組合</t>
  </si>
  <si>
    <t>39海部老人ホーム職員労働組合</t>
  </si>
  <si>
    <t>39美馬西部学校給食組合職員労働組合</t>
  </si>
  <si>
    <t>39藍住町職員労働組合</t>
  </si>
  <si>
    <t>39うらら荘職員労働組合</t>
  </si>
  <si>
    <t>39海部美化センター職員労働組合</t>
  </si>
  <si>
    <t>39北島町職員労働組合</t>
  </si>
  <si>
    <t>39財団法人徳島県水産振興公害対策基金職員労働組合</t>
  </si>
  <si>
    <t>39徳島市体育振興公社職員労働組合</t>
  </si>
  <si>
    <t>39板野郡西部学校給食組合職員労働組合</t>
  </si>
  <si>
    <t>39上板町職員労働組合</t>
  </si>
  <si>
    <t>39石井町職員労働組合</t>
  </si>
  <si>
    <t>39財団法人徳島県スポーツ振興財団職員労働組合</t>
  </si>
  <si>
    <t>39阿北特別養護老人ホーム職員労働組合</t>
  </si>
  <si>
    <t>39徳島県薬剤師会職員労働組合</t>
  </si>
  <si>
    <t>39徳島市社会福祉協議会労働組合</t>
  </si>
  <si>
    <t>39徳島県土地改良事業団体連合会職員労働組合</t>
  </si>
  <si>
    <t>39板野町職員労働組合</t>
  </si>
  <si>
    <t>39阿波市社会福祉協議会職員労働組合</t>
  </si>
  <si>
    <t>39北島町労働者福祉協会職員労働組合</t>
  </si>
  <si>
    <t>39日本モーターボート競走会労働組合徳島支部</t>
  </si>
  <si>
    <t>39財団法人徳島市公園緑地管理公社職員労働組合</t>
  </si>
  <si>
    <t>39徳島県観光協会職員労働組合</t>
  </si>
  <si>
    <t>39社団法人徳島市シルバー人材センター職員労働組合</t>
  </si>
  <si>
    <t>39徳島県病院局職員労働組合</t>
  </si>
  <si>
    <t>39徳島市民病院職員労働組合</t>
  </si>
  <si>
    <t>39社会福祉法人　上板町社会福祉協議会職員労働組合</t>
  </si>
  <si>
    <t>39小松島競輪労働組合</t>
  </si>
  <si>
    <t>39自治労徳島県本部公共民間サービスユニオン</t>
  </si>
  <si>
    <t>39全国一般徳島地方労働組合</t>
  </si>
  <si>
    <t>社会福祉法人板野町社会福祉協議会職員労働組合</t>
  </si>
  <si>
    <t>39社会福祉法人板野町社会福祉協議会職員労働組合</t>
  </si>
  <si>
    <t>39105</t>
  </si>
  <si>
    <t>社会福祉法人石井町社会福祉協議会職員労働組合</t>
  </si>
  <si>
    <t>39社会福祉法人石井町社会福祉協議会職員労働組合</t>
  </si>
  <si>
    <t>39106</t>
  </si>
  <si>
    <t>半田病院職員労働組合</t>
  </si>
  <si>
    <t>39半田病院職員労働組合</t>
  </si>
  <si>
    <t>39107</t>
  </si>
  <si>
    <t>徳島西部農業共済労働組合</t>
  </si>
  <si>
    <t>39徳島西部農業共済労働組合</t>
  </si>
  <si>
    <t>39108</t>
  </si>
  <si>
    <t>愛媛</t>
  </si>
  <si>
    <t>40愛媛県職員労働組合</t>
  </si>
  <si>
    <t>40八幡浜市職員労働組合</t>
  </si>
  <si>
    <t>40宇和島市職員労働組合</t>
  </si>
  <si>
    <t>40自治労四国中央市職員労働組合</t>
  </si>
  <si>
    <t>40自治労今治市職員労働組合</t>
  </si>
  <si>
    <t>40自治労久万高原町職員組合</t>
  </si>
  <si>
    <t>40西予市職員労働組合</t>
  </si>
  <si>
    <t>40松野町職員組合</t>
  </si>
  <si>
    <t>40愛媛県職員労働組合書記労働組合</t>
  </si>
  <si>
    <t>40愛媛県国民健康保険団体連合会職員労働組合</t>
  </si>
  <si>
    <t>40鬼北町職員組合</t>
  </si>
  <si>
    <t>40伊方町職員組合</t>
  </si>
  <si>
    <t>40松前町職員組合</t>
  </si>
  <si>
    <t>40自治労大洲市職員労働組合</t>
  </si>
  <si>
    <t>40宇和島市現業職員労働組合</t>
  </si>
  <si>
    <t>40自治労松山市職員労働組合</t>
  </si>
  <si>
    <t>40自治労愛媛県本部書記労働組合</t>
  </si>
  <si>
    <t>40自治労新居浜市職員労働組合</t>
  </si>
  <si>
    <t>40松山競輪労働組合</t>
  </si>
  <si>
    <t>40自治労いちごの里職員労働組合</t>
  </si>
  <si>
    <t>40愛媛県公営企業病院労働組合</t>
  </si>
  <si>
    <t>40新居浜医療生協中央労働組合</t>
  </si>
  <si>
    <t>40全国一般愛媛地方労働組合</t>
  </si>
  <si>
    <t>自治労宇和島市病院事業職員労働組合</t>
  </si>
  <si>
    <t>40自治労宇和島市病院事業職員労働組合</t>
  </si>
  <si>
    <t>40070</t>
  </si>
  <si>
    <t>高知</t>
  </si>
  <si>
    <t>41高知県職員労働組合</t>
  </si>
  <si>
    <t>41高知市職員労働組合</t>
  </si>
  <si>
    <t>41土佐市職員労働組合</t>
  </si>
  <si>
    <t>41須崎市職員労働組合</t>
  </si>
  <si>
    <t>41土佐清水市職員労働組合</t>
  </si>
  <si>
    <t>41香南市職員労働組合</t>
  </si>
  <si>
    <t>41いの町職員労働組合</t>
  </si>
  <si>
    <t>41中土佐町職員労働組合</t>
  </si>
  <si>
    <t>41黒潮町職員労働組合</t>
  </si>
  <si>
    <t>41高知県市町村職員共済組合職員労働組合</t>
  </si>
  <si>
    <t>41宿毛市職員労働組合</t>
  </si>
  <si>
    <t>41宿毛市清掃職員労働組合</t>
  </si>
  <si>
    <t>41南国市職員労働組合</t>
  </si>
  <si>
    <t>41仁淀川下流衛生事務組合職員労働組合</t>
  </si>
  <si>
    <t>41馬路村職員労働組合</t>
  </si>
  <si>
    <t>41四万十市職員労働組合</t>
  </si>
  <si>
    <t>41高知県国民健康保険団体連合会職員労働組合</t>
  </si>
  <si>
    <t>41日高村職員労働組合</t>
  </si>
  <si>
    <t>41高知県住宅供給公社職員労働組合</t>
  </si>
  <si>
    <t>41高知県建設技術公社職員労働組合</t>
  </si>
  <si>
    <t>41高知市放課後児童指導員労働組合</t>
  </si>
  <si>
    <t>41仁淀川町職員労働組合</t>
  </si>
  <si>
    <t>41高知市再生資源処理センター労働組合</t>
  </si>
  <si>
    <t>41自治労高知県本部書記労働組合</t>
  </si>
  <si>
    <t>41須崎市民間保育所職員労働組合</t>
  </si>
  <si>
    <t>41高知競輪競馬労働組合</t>
  </si>
  <si>
    <t>41高知医療センター労働組合</t>
  </si>
  <si>
    <t>41高知県火災･中小企業共済職員労働組合</t>
  </si>
  <si>
    <t>41高知県土地改良事業団体連合会職員労働組合</t>
  </si>
  <si>
    <t>41自治労高知県公共サービスユニオン</t>
  </si>
  <si>
    <t>41高知市都市整備公社職員労働組合</t>
  </si>
  <si>
    <t>41中土佐町社会福祉協議会職員労働組合</t>
  </si>
  <si>
    <t>くすのき園職員労働組合</t>
  </si>
  <si>
    <t>41くすのき園職員労働組合</t>
  </si>
  <si>
    <t>41078</t>
  </si>
  <si>
    <t>福岡</t>
  </si>
  <si>
    <t>42福岡県職員労働組合</t>
  </si>
  <si>
    <t>42福岡市職員労働組合</t>
  </si>
  <si>
    <t>42福岡市役所現業職員労働組合</t>
  </si>
  <si>
    <t>42豊前市職員労働組合</t>
  </si>
  <si>
    <t>42行橋市職員労働組合</t>
  </si>
  <si>
    <t>42中間市職員労働組合</t>
  </si>
  <si>
    <t>42田川市職員労働組合</t>
  </si>
  <si>
    <t>42自治労朝倉市職員労働組合</t>
  </si>
  <si>
    <t>42久留米市従業員労働組合連合会</t>
  </si>
  <si>
    <t>42筑後市職員労働組合</t>
  </si>
  <si>
    <t>42自治労柳川市職員労働組合</t>
  </si>
  <si>
    <t>42自治労大牟田市職員労働組合</t>
  </si>
  <si>
    <t>自治労糸島市職員労働組合</t>
  </si>
  <si>
    <t>42自治労糸島市職員労働組合</t>
  </si>
  <si>
    <t>42自治労みやま市職員労働組合</t>
  </si>
  <si>
    <t>42福岡県自治体労働組合書記局職員労働組合</t>
  </si>
  <si>
    <t>42赤村職員労働組合</t>
  </si>
  <si>
    <t>42自治労飯塚市職員労働組合</t>
  </si>
  <si>
    <t>42自治労八女市職員労働組合</t>
  </si>
  <si>
    <t>42小郡市職員労働組合</t>
  </si>
  <si>
    <t>42自治労宗像市職員労働組合</t>
  </si>
  <si>
    <t>42大刀洗町職員労働組合</t>
  </si>
  <si>
    <t>42自治労みやこ町職員労働組合</t>
  </si>
  <si>
    <t>42大川市職員労働組合</t>
  </si>
  <si>
    <t>42自治労福智町職員労働組合</t>
  </si>
  <si>
    <t>42自治労上毛町職員労働組合</t>
  </si>
  <si>
    <t>42直方市職員労働組合</t>
  </si>
  <si>
    <t>42自治労うきは市職員労働組合</t>
  </si>
  <si>
    <t>42北九州市職員労働組合連合会</t>
  </si>
  <si>
    <t>42糸田町職員労働組合</t>
  </si>
  <si>
    <t>42大木町職員労働組合</t>
  </si>
  <si>
    <t>42自治労築上町職員労働組合</t>
  </si>
  <si>
    <t>42苅田町職員労働組合</t>
  </si>
  <si>
    <t>42うきは市立自動車学校職員労働組合</t>
  </si>
  <si>
    <t>42筑紫野市職員労働組合</t>
  </si>
  <si>
    <t>42水巻町職員労働組合</t>
  </si>
  <si>
    <t>42粕屋町職員労働組合</t>
  </si>
  <si>
    <t>42遠賀町職員労働組合</t>
  </si>
  <si>
    <t>42添田町職員労働組合</t>
  </si>
  <si>
    <t>42広川町職員労働組合</t>
  </si>
  <si>
    <t>42岡垣町職員労働組合</t>
  </si>
  <si>
    <t>42福岡県市町村職員共済組合労働組合</t>
  </si>
  <si>
    <t>42桂川町職員労働組合</t>
  </si>
  <si>
    <t>42自治労嘉麻市職員労働組合</t>
  </si>
  <si>
    <t>42川崎町職員労働組合</t>
  </si>
  <si>
    <t>42香春町職員労働組合</t>
  </si>
  <si>
    <t>42篠栗町職員労働組合</t>
  </si>
  <si>
    <t>42志免町職員労働組合</t>
  </si>
  <si>
    <t>42吉富町職員労働組合</t>
  </si>
  <si>
    <t>42八女総合病院職員労働組合</t>
  </si>
  <si>
    <t>42福岡市学校給食公社労働組合</t>
  </si>
  <si>
    <t>42遠賀･中間地域広域行政事務組合職員労働組合</t>
  </si>
  <si>
    <t>42自治労古賀市職員労働組合</t>
  </si>
  <si>
    <t>42自治労福津市職員労働組合</t>
  </si>
  <si>
    <t>42自治労宮若市職員労働組合</t>
  </si>
  <si>
    <t>42那珂川町職員労働組合</t>
  </si>
  <si>
    <t>42両筑衛生施設組合職員労働組合</t>
  </si>
  <si>
    <t>42福岡市水道労働組合</t>
  </si>
  <si>
    <t>42自治労芦屋町職員労働組合</t>
  </si>
  <si>
    <t>42三井水道企業団労働組合</t>
  </si>
  <si>
    <t>01中札内村役場職員組合</t>
  </si>
  <si>
    <t>127</t>
  </si>
  <si>
    <t>01羅臼町職員組合</t>
  </si>
  <si>
    <t>128</t>
  </si>
  <si>
    <t>01豊富町職員労働組合</t>
  </si>
  <si>
    <t>129</t>
  </si>
  <si>
    <t>01足寄町役場職員組合</t>
  </si>
  <si>
    <t>130</t>
  </si>
  <si>
    <t>01本別町役場職員組合</t>
  </si>
  <si>
    <t>131</t>
  </si>
  <si>
    <t>01剣淵町職員労働組合</t>
  </si>
  <si>
    <t>132</t>
  </si>
  <si>
    <t>01東川町役場職員組合</t>
  </si>
  <si>
    <t>133</t>
  </si>
  <si>
    <t>01自治労八雲町職員組合</t>
  </si>
  <si>
    <t>134</t>
  </si>
  <si>
    <t>01増毛町役場職員組合</t>
  </si>
  <si>
    <t>135</t>
  </si>
  <si>
    <t>01登別市職員労働組合</t>
  </si>
  <si>
    <t>136</t>
  </si>
  <si>
    <t>01下川町職員労働組合</t>
  </si>
  <si>
    <t>138</t>
  </si>
  <si>
    <t>01神恵内村職員組合</t>
  </si>
  <si>
    <t>139</t>
  </si>
  <si>
    <t>01南幌町職員組合</t>
  </si>
  <si>
    <t>140</t>
  </si>
  <si>
    <t>142</t>
  </si>
  <si>
    <t>01上士幌町職員組合</t>
  </si>
  <si>
    <t>143</t>
  </si>
  <si>
    <t>01都市職員共済組合職員組合</t>
  </si>
  <si>
    <t>144</t>
  </si>
  <si>
    <t>01伊達市労働組合連合会</t>
  </si>
  <si>
    <t>145</t>
  </si>
  <si>
    <t>01沼田町役場職員組合</t>
  </si>
  <si>
    <t>146</t>
  </si>
  <si>
    <t>01妹背牛町職員組合</t>
  </si>
  <si>
    <t>147</t>
  </si>
  <si>
    <t>01蘭越町役場職員組合</t>
  </si>
  <si>
    <t>148</t>
  </si>
  <si>
    <t>01豊頃町役場職員組合</t>
  </si>
  <si>
    <t>149</t>
  </si>
  <si>
    <t>01栗山町職員労働組合</t>
  </si>
  <si>
    <t>150</t>
  </si>
  <si>
    <t>01南富良野町職員組合</t>
  </si>
  <si>
    <t>152</t>
  </si>
  <si>
    <t>01中川町職員労働組合</t>
  </si>
  <si>
    <t>153</t>
  </si>
  <si>
    <t>01愛別町職員労働組合</t>
  </si>
  <si>
    <t>154</t>
  </si>
  <si>
    <t>01自治労大空町職員組合</t>
  </si>
  <si>
    <t>155</t>
  </si>
  <si>
    <t>01ニセコ町職員組合</t>
  </si>
  <si>
    <t>157</t>
  </si>
  <si>
    <t>01占冠村職員組合</t>
  </si>
  <si>
    <t>158</t>
  </si>
  <si>
    <t>01広尾町職員組合</t>
  </si>
  <si>
    <t>159</t>
  </si>
  <si>
    <t>01興部町職員組合</t>
  </si>
  <si>
    <t>061</t>
  </si>
  <si>
    <t>01木古内町職員労働組合</t>
  </si>
  <si>
    <t>062</t>
  </si>
  <si>
    <t>01自治労北斗市職員労働組合</t>
  </si>
  <si>
    <t>063</t>
  </si>
  <si>
    <t>01自治労七飯町労働組合連合会</t>
  </si>
  <si>
    <t>065</t>
  </si>
  <si>
    <t>066</t>
  </si>
  <si>
    <t>01自治労森町職員労働組合</t>
  </si>
  <si>
    <t>067</t>
  </si>
  <si>
    <t>01江差町役場職員労働組合</t>
  </si>
  <si>
    <t>068</t>
  </si>
  <si>
    <t>01乙部町職員労働組合</t>
  </si>
  <si>
    <t>069</t>
  </si>
  <si>
    <t>01上砂川町職員労働組合</t>
  </si>
  <si>
    <t>070</t>
  </si>
  <si>
    <t>01奈井江町職員組合</t>
  </si>
  <si>
    <t>072</t>
  </si>
  <si>
    <t>073</t>
  </si>
  <si>
    <t>01自治労むかわ町職員組合</t>
  </si>
  <si>
    <t>074</t>
  </si>
  <si>
    <t>01自治労安平町役場職員組合</t>
  </si>
  <si>
    <t>075</t>
  </si>
  <si>
    <t>01厚真町職員組合</t>
  </si>
  <si>
    <t>076</t>
  </si>
  <si>
    <t>01浦河町職員労働組合</t>
  </si>
  <si>
    <t>078</t>
  </si>
  <si>
    <t>01えりも町職員組合</t>
  </si>
  <si>
    <t>079</t>
  </si>
  <si>
    <t>01自治労様似町役場職員組合</t>
  </si>
  <si>
    <t>080</t>
  </si>
  <si>
    <t>該当の職種の組合員がいる場合は、職場の規模、組合員数の多少にかかわらず、すべて入力してください。</t>
    <rPh sb="39" eb="41">
      <t>ニュウリョク</t>
    </rPh>
    <phoneticPr fontId="3"/>
  </si>
  <si>
    <t>該当する組合員がいない場合には「０」を入力してください。</t>
    <rPh sb="19" eb="21">
      <t>ニュウリョク</t>
    </rPh>
    <phoneticPr fontId="3"/>
  </si>
  <si>
    <t>単組本部の執行委員のみが対象ですので、支部段階の役員は加えないでください。
女性執行委員および休職専従役員がいない場合はそれぞれ該当する欄に「０」を入力してください。
「(2)休職専従役員数」には、県本部、自治労本部および連合等にでている執行委員は加えないでください。</t>
    <rPh sb="74" eb="76">
      <t>ニュウリョク</t>
    </rPh>
    <phoneticPr fontId="3"/>
  </si>
  <si>
    <t>ｂ．臨時・非常勤等職員の組合員の回答欄は、該当する組合員がいる場合のみ回答してください。</t>
    <rPh sb="35" eb="37">
      <t>カイトウ</t>
    </rPh>
    <phoneticPr fontId="3"/>
  </si>
  <si>
    <t>０円と入力</t>
    <rPh sb="1" eb="2">
      <t>エン</t>
    </rPh>
    <rPh sb="3" eb="5">
      <t>ニュウリョク</t>
    </rPh>
    <phoneticPr fontId="3"/>
  </si>
  <si>
    <t>「単組名」「登録番号」「団体区分」に誤りがある場合は以下に入力</t>
    <rPh sb="18" eb="19">
      <t>アヤマ</t>
    </rPh>
    <rPh sb="23" eb="25">
      <t>バアイ</t>
    </rPh>
    <rPh sb="26" eb="28">
      <t>イカ</t>
    </rPh>
    <rPh sb="29" eb="31">
      <t>ニュウリョク</t>
    </rPh>
    <phoneticPr fontId="3"/>
  </si>
  <si>
    <t>入力上の留意点</t>
    <rPh sb="0" eb="2">
      <t>ニュウリョク</t>
    </rPh>
    <phoneticPr fontId="3"/>
  </si>
  <si>
    <t>入力者</t>
    <rPh sb="0" eb="2">
      <t>ニュウリョク</t>
    </rPh>
    <rPh sb="2" eb="3">
      <t>シャ</t>
    </rPh>
    <phoneticPr fontId="3"/>
  </si>
  <si>
    <t>未入力</t>
    <rPh sb="0" eb="1">
      <t>ミ</t>
    </rPh>
    <rPh sb="1" eb="3">
      <t>ニュウリョク</t>
    </rPh>
    <phoneticPr fontId="3"/>
  </si>
  <si>
    <t>誤入力</t>
    <rPh sb="0" eb="1">
      <t>ゴ</t>
    </rPh>
    <rPh sb="1" eb="3">
      <t>ニュウリョク</t>
    </rPh>
    <phoneticPr fontId="3"/>
  </si>
  <si>
    <t>２．ファイル名の頭に単組名を記載して、ファイルを保存してください。</t>
    <rPh sb="10" eb="12">
      <t>タンソ</t>
    </rPh>
    <phoneticPr fontId="3"/>
  </si>
  <si>
    <r>
      <t>　</t>
    </r>
    <r>
      <rPr>
        <b/>
        <u/>
        <sz val="11"/>
        <color indexed="10"/>
        <rFont val="ＭＳ Ｐ明朝"/>
        <family val="1"/>
        <charset val="128"/>
      </rPr>
      <t>黄色やピンクの回答欄が残らないように</t>
    </r>
    <r>
      <rPr>
        <sz val="11"/>
        <rFont val="ＭＳ Ｐ明朝"/>
        <family val="1"/>
        <charset val="128"/>
      </rPr>
      <t>してください。</t>
    </r>
    <rPh sb="1" eb="3">
      <t>キイロ</t>
    </rPh>
    <rPh sb="8" eb="11">
      <t>カイトウラン</t>
    </rPh>
    <rPh sb="12" eb="13">
      <t>ノコ</t>
    </rPh>
    <phoneticPr fontId="3"/>
  </si>
  <si>
    <r>
      <t>入力された調査票は、後日、都道府県本部・自治労本部からの問い合わせがある場合に備え、</t>
    </r>
    <r>
      <rPr>
        <b/>
        <u/>
        <sz val="11"/>
        <color indexed="10"/>
        <rFont val="ＭＳ Ｐ明朝"/>
        <family val="1"/>
        <charset val="128"/>
      </rPr>
      <t>貴単組で控えとして必ずファイルをとっておいてください。</t>
    </r>
    <rPh sb="0" eb="2">
      <t>ニュウリョク</t>
    </rPh>
    <phoneticPr fontId="3"/>
  </si>
  <si>
    <r>
      <t>　入力が終わりましたら、</t>
    </r>
    <r>
      <rPr>
        <b/>
        <u/>
        <sz val="11"/>
        <color indexed="10"/>
        <rFont val="ＭＳ Ｐ明朝"/>
        <family val="1"/>
        <charset val="128"/>
      </rPr>
      <t>ファイル名の頭に単組名を記載</t>
    </r>
    <r>
      <rPr>
        <sz val="11"/>
        <rFont val="ＭＳ Ｐ明朝"/>
        <family val="1"/>
        <charset val="128"/>
      </rPr>
      <t>して、</t>
    </r>
    <r>
      <rPr>
        <b/>
        <u/>
        <sz val="11"/>
        <color indexed="10"/>
        <rFont val="ＭＳ Ｐ明朝"/>
        <family val="1"/>
        <charset val="128"/>
      </rPr>
      <t>ファイルを保存</t>
    </r>
    <r>
      <rPr>
        <sz val="11"/>
        <rFont val="ＭＳ Ｐ明朝"/>
        <family val="1"/>
        <charset val="128"/>
      </rPr>
      <t>してください。</t>
    </r>
    <rPh sb="1" eb="3">
      <t>ニュウリョク</t>
    </rPh>
    <rPh sb="4" eb="5">
      <t>オ</t>
    </rPh>
    <rPh sb="34" eb="36">
      <t>ホゾン</t>
    </rPh>
    <phoneticPr fontId="3"/>
  </si>
  <si>
    <t>01028</t>
  </si>
  <si>
    <t>夕張市職員労働組合</t>
  </si>
  <si>
    <t>01029</t>
  </si>
  <si>
    <t>釧路市役所労働組合</t>
  </si>
  <si>
    <t>01030</t>
  </si>
  <si>
    <t>帯広市役所労働組合連合会</t>
  </si>
  <si>
    <t>01031</t>
  </si>
  <si>
    <t>札幌市役所労働組合</t>
  </si>
  <si>
    <t>01033</t>
  </si>
  <si>
    <t>市立札幌病院職員労働組合</t>
  </si>
  <si>
    <t>01034</t>
  </si>
  <si>
    <t>01035</t>
  </si>
  <si>
    <t>自治労市立旭川病院労働組合</t>
  </si>
  <si>
    <t>01036</t>
  </si>
  <si>
    <t>23084</t>
  </si>
  <si>
    <t>NPOてとろユニオン</t>
  </si>
  <si>
    <t>23085</t>
  </si>
  <si>
    <t>自治労あいち公共サービスユニオン</t>
  </si>
  <si>
    <t>23086</t>
  </si>
  <si>
    <t>岐阜一般労働組合</t>
  </si>
  <si>
    <t>24050</t>
  </si>
  <si>
    <t>三重県市町村職員共済組合職員労働組合</t>
  </si>
  <si>
    <t>津市水道労働組合</t>
  </si>
  <si>
    <t>伊勢地域農業共済事務組合職員労働組合</t>
  </si>
  <si>
    <t>鳥羽志摩広域連合職員労働組合</t>
  </si>
  <si>
    <t>三重県建設技術ｾﾝﾀｰ職員労働組合</t>
  </si>
  <si>
    <t>日本モーターボート競走会労働組合三重県支部</t>
  </si>
  <si>
    <t>25109</t>
  </si>
  <si>
    <t>三重県体育協会労働組合</t>
  </si>
  <si>
    <t>25110</t>
  </si>
  <si>
    <t>木曽岬町職員組合</t>
  </si>
  <si>
    <t>25111</t>
  </si>
  <si>
    <t>全国一般三重地方労働組合</t>
  </si>
  <si>
    <t>25113</t>
  </si>
  <si>
    <t>自治労滋賀県本部書記労働組合</t>
  </si>
  <si>
    <t>東近江市立病院労働組合</t>
  </si>
  <si>
    <t>自治労滋賀セラムユニオン</t>
  </si>
  <si>
    <t>26084</t>
  </si>
  <si>
    <t>近江和順会労働組合</t>
  </si>
  <si>
    <t>26085</t>
  </si>
  <si>
    <t>守山市嘱託職員労働組合</t>
  </si>
  <si>
    <t>26086</t>
  </si>
  <si>
    <t>大津市水道ガス検針員労働組合</t>
  </si>
  <si>
    <t>26087</t>
  </si>
  <si>
    <t>永源寺町森林組合労働組合</t>
  </si>
  <si>
    <t>26088</t>
  </si>
  <si>
    <t>甲賀市臨時・嘱託職員労働組合</t>
  </si>
  <si>
    <t>26089</t>
  </si>
  <si>
    <t>全国一般滋賀地方労働組合</t>
  </si>
  <si>
    <t>26090</t>
  </si>
  <si>
    <t>リバプール職員労働組合</t>
  </si>
  <si>
    <t>26091</t>
  </si>
  <si>
    <t>木津川市職員組合</t>
  </si>
  <si>
    <t>木津川市たんぽぽユニオン</t>
  </si>
  <si>
    <t>京都府中小企業団体中央会職員組合</t>
  </si>
  <si>
    <t>27079</t>
  </si>
  <si>
    <t>日本クリスチャンアカデミー労働組合</t>
  </si>
  <si>
    <t>27080</t>
  </si>
  <si>
    <t>自治労京都府本部全国一般京都地方協議会</t>
  </si>
  <si>
    <t>27082</t>
  </si>
  <si>
    <t>桜井市社会福祉協議会労働組合</t>
  </si>
  <si>
    <t>自治労奈良公共サービスユニオン</t>
  </si>
  <si>
    <t>奈良県市町村職員共済組合労働組合</t>
  </si>
  <si>
    <t>自治労奈良県本部直属支部</t>
  </si>
  <si>
    <t>28059</t>
  </si>
  <si>
    <t>大和高田市立病院職員組合</t>
  </si>
  <si>
    <t>28060</t>
  </si>
  <si>
    <t>奈良勤福センター労働組合</t>
  </si>
  <si>
    <t>28061</t>
  </si>
  <si>
    <t>自治労全国一般奈良労働組合</t>
  </si>
  <si>
    <t>28063</t>
  </si>
  <si>
    <t>東牟婁郡町村老人福祉施設事務組合南紀園職員労働組合</t>
  </si>
  <si>
    <t>自治労白浜町職員労働組合</t>
  </si>
  <si>
    <t>自治労上富田町職員組合</t>
  </si>
  <si>
    <t>自治労和歌山県国民健康保険団体連合会職員労働組合</t>
  </si>
  <si>
    <t>大阪市職関係労働組合</t>
  </si>
  <si>
    <t>豊中市水道労働組合</t>
  </si>
  <si>
    <t>摂津市職員労働組合</t>
  </si>
  <si>
    <t>泉大津市職員組合</t>
  </si>
  <si>
    <t>池田市職員組合</t>
  </si>
  <si>
    <t>高槻市学童保育指導員労働組合</t>
  </si>
  <si>
    <t>大阪狭山市職員組合</t>
  </si>
  <si>
    <t>自治労八尾市役所職員労働組合</t>
  </si>
  <si>
    <t>01070</t>
  </si>
  <si>
    <t>奈井江町職員組合</t>
  </si>
  <si>
    <t>01072</t>
  </si>
  <si>
    <t>01073</t>
  </si>
  <si>
    <t>自治労むかわ町職員組合</t>
  </si>
  <si>
    <t>01074</t>
  </si>
  <si>
    <t>自治労安平町役場職員組合</t>
  </si>
  <si>
    <t>01075</t>
  </si>
  <si>
    <t>厚真町職員組合</t>
  </si>
  <si>
    <t>01076</t>
  </si>
  <si>
    <t>浦河町職員労働組合</t>
  </si>
  <si>
    <t>01078</t>
  </si>
  <si>
    <t>えりも町職員組合</t>
  </si>
  <si>
    <t>01079</t>
  </si>
  <si>
    <t>自治労様似町役場職員組合</t>
  </si>
  <si>
    <t>01080</t>
  </si>
  <si>
    <t>徳島県薬剤師会職員労働組合</t>
  </si>
  <si>
    <t>39082</t>
  </si>
  <si>
    <t>徳島市社会福祉協議会労働組合</t>
  </si>
  <si>
    <t>39083</t>
  </si>
  <si>
    <t>徳島県土地改良事業団体連合会職員労働組合</t>
  </si>
  <si>
    <t>39084</t>
  </si>
  <si>
    <t>板野町職員労働組合</t>
  </si>
  <si>
    <t>39089</t>
  </si>
  <si>
    <t>阿波市社会福祉協議会職員労働組合</t>
  </si>
  <si>
    <t>39090</t>
  </si>
  <si>
    <t>北島町労働者福祉協会職員労働組合</t>
  </si>
  <si>
    <t>39091</t>
  </si>
  <si>
    <t>39093</t>
  </si>
  <si>
    <t>財団法人徳島市公園緑地管理公社職員労働組合</t>
  </si>
  <si>
    <t>39094</t>
  </si>
  <si>
    <t>徳島県観光協会職員労働組合</t>
  </si>
  <si>
    <t>39095</t>
  </si>
  <si>
    <t>下位区分を上回る</t>
    <rPh sb="0" eb="2">
      <t>カイ</t>
    </rPh>
    <rPh sb="2" eb="4">
      <t>クブン</t>
    </rPh>
    <rPh sb="5" eb="7">
      <t>ウワマワ</t>
    </rPh>
    <phoneticPr fontId="3"/>
  </si>
  <si>
    <t>07061</t>
  </si>
  <si>
    <t>大蔵村職員労働組合</t>
  </si>
  <si>
    <t>07062</t>
  </si>
  <si>
    <t>山形県国民健康保険団体連合会職員労働組合</t>
  </si>
  <si>
    <t>07063</t>
  </si>
  <si>
    <t>山形県社会福祉事業団職員労働組合</t>
  </si>
  <si>
    <t>07067</t>
  </si>
  <si>
    <t>自治労成島園職員労働組合</t>
  </si>
  <si>
    <t>07069</t>
  </si>
  <si>
    <t>山形県土地改良事業団体連合会職員労働組合</t>
  </si>
  <si>
    <t>07073</t>
  </si>
  <si>
    <t>08001</t>
  </si>
  <si>
    <t>自治労福島県職員連合労働組合</t>
  </si>
  <si>
    <t>08002</t>
  </si>
  <si>
    <t>福島市役所職員労働組合</t>
  </si>
  <si>
    <t>08004</t>
  </si>
  <si>
    <t>須賀川市職員労働組合</t>
  </si>
  <si>
    <t>08005</t>
  </si>
  <si>
    <t>自治労白河市職員労働組合</t>
  </si>
  <si>
    <t>08007</t>
  </si>
  <si>
    <t>自治労喜多方市職員労働組合</t>
  </si>
  <si>
    <t>08012</t>
  </si>
  <si>
    <t>自治労南相馬市職員労働組合</t>
  </si>
  <si>
    <t>08013</t>
  </si>
  <si>
    <t>相馬市職員労働組合</t>
  </si>
  <si>
    <t>08017</t>
  </si>
  <si>
    <t>08020</t>
  </si>
  <si>
    <t>西会津町職員組合</t>
  </si>
  <si>
    <t>08022</t>
  </si>
  <si>
    <t>楢葉町職員組合</t>
  </si>
  <si>
    <t>08023</t>
  </si>
  <si>
    <t>富岡町職員労働組合</t>
  </si>
  <si>
    <t>08024</t>
  </si>
  <si>
    <t>浪江町職員組合</t>
  </si>
  <si>
    <t>08027</t>
  </si>
  <si>
    <t>自治労南会津町職員労働組合</t>
  </si>
  <si>
    <t>08028</t>
  </si>
  <si>
    <t>08029</t>
  </si>
  <si>
    <t>新地町職員労働組合</t>
  </si>
  <si>
    <t>08031</t>
  </si>
  <si>
    <t>会津坂下町職員労働組合</t>
  </si>
  <si>
    <t>08032</t>
  </si>
  <si>
    <t>小野町職員労働組合</t>
  </si>
  <si>
    <t>08033</t>
  </si>
  <si>
    <t>湯川村職員労働組合</t>
  </si>
  <si>
    <t>08035</t>
  </si>
  <si>
    <t>広野町職員組合</t>
  </si>
  <si>
    <t>08036</t>
  </si>
  <si>
    <t>08037</t>
  </si>
  <si>
    <t>08038</t>
  </si>
  <si>
    <t>自治労二本松市職員労働組合</t>
  </si>
  <si>
    <t>08040</t>
  </si>
  <si>
    <t>08041</t>
  </si>
  <si>
    <t>浅川町職員組合</t>
  </si>
  <si>
    <t>08042</t>
  </si>
  <si>
    <t>猪苗代町職員組合</t>
  </si>
  <si>
    <t>08043</t>
  </si>
  <si>
    <t>只見町職員労働組合</t>
  </si>
  <si>
    <t>08044</t>
  </si>
  <si>
    <t>天栄村職員労働組合</t>
  </si>
  <si>
    <t>08047</t>
  </si>
  <si>
    <t>古殿町役場職員組合</t>
  </si>
  <si>
    <t>08051</t>
  </si>
  <si>
    <t>川俣町職員労働組合</t>
  </si>
  <si>
    <t>08053</t>
  </si>
  <si>
    <t>飯舘村職員組合</t>
  </si>
  <si>
    <t>08054</t>
  </si>
  <si>
    <t>大熊町職員労働組合</t>
  </si>
  <si>
    <t>08055</t>
  </si>
  <si>
    <t>大玉村職員労働組合</t>
  </si>
  <si>
    <t>08056</t>
  </si>
  <si>
    <t>08060</t>
  </si>
  <si>
    <t>会津若松市職員労働組合</t>
  </si>
  <si>
    <t>08062</t>
  </si>
  <si>
    <t>08063</t>
  </si>
  <si>
    <t>金山町職員組合</t>
  </si>
  <si>
    <t>08064</t>
  </si>
  <si>
    <t>双葉町職員組合</t>
  </si>
  <si>
    <t>08065</t>
  </si>
  <si>
    <t>福島県市町村職員共済労働組合</t>
  </si>
  <si>
    <t>08072</t>
  </si>
  <si>
    <t>08073</t>
  </si>
  <si>
    <t>自治労伊達市職員労働組合</t>
  </si>
  <si>
    <t>08074</t>
  </si>
  <si>
    <t>41055</t>
  </si>
  <si>
    <t>高知県国民健康保険団体連合会職員労働組合</t>
  </si>
  <si>
    <t>41056</t>
  </si>
  <si>
    <t>日高村職員労働組合</t>
  </si>
  <si>
    <t>41057</t>
  </si>
  <si>
    <t>高知県住宅供給公社職員労働組合</t>
  </si>
  <si>
    <t>41059</t>
  </si>
  <si>
    <t>高知県建設技術公社職員労働組合</t>
  </si>
  <si>
    <t>41061</t>
  </si>
  <si>
    <t>高知市放課後児童指導員労働組合</t>
  </si>
  <si>
    <t>41063</t>
  </si>
  <si>
    <t>仁淀川町職員労働組合</t>
  </si>
  <si>
    <t>41064</t>
  </si>
  <si>
    <t>高知市再生資源処理センター労働組合</t>
  </si>
  <si>
    <t>41065</t>
  </si>
  <si>
    <t>品川総合福祉センター労働組合</t>
  </si>
  <si>
    <t>14156</t>
  </si>
  <si>
    <t>東京都農業共済組合職員労働組合</t>
  </si>
  <si>
    <t>14157</t>
  </si>
  <si>
    <t>自治労町田市民病院ユニオン</t>
  </si>
  <si>
    <t>14158</t>
  </si>
  <si>
    <t>千葉県同和対策委託推進員組合</t>
  </si>
  <si>
    <t>柏市福祉公社ワーカーズユニオン</t>
  </si>
  <si>
    <t>全国一般千葉地方労働組合</t>
  </si>
  <si>
    <t>15083</t>
  </si>
  <si>
    <t>横浜市芸術文化振興財団労働組合</t>
  </si>
  <si>
    <t>川崎市市民ミュージアム労働組合</t>
  </si>
  <si>
    <t>自治労川崎市立病院労働組合</t>
  </si>
  <si>
    <t>16070</t>
  </si>
  <si>
    <t>かながわ医療サービスユニオン</t>
  </si>
  <si>
    <t>16071</t>
  </si>
  <si>
    <t>全国一般鉄道運輸機構労働組合</t>
  </si>
  <si>
    <t>16073</t>
  </si>
  <si>
    <t>中央市職員組合</t>
  </si>
  <si>
    <t>峡南衛生労働組合</t>
  </si>
  <si>
    <t>富士吉田市外二ヶ村恩賜県有財産保護組合職員組合</t>
  </si>
  <si>
    <t>富士河口湖町自治労共済ユニオン</t>
  </si>
  <si>
    <t>自治労全国一般山梨中小労働組合</t>
  </si>
  <si>
    <t>17085</t>
  </si>
  <si>
    <t>天龍村職員労働組合</t>
  </si>
  <si>
    <t>下條村役場職員組合</t>
  </si>
  <si>
    <t>長野県国民健康保険団体連合会職員労働組合</t>
  </si>
  <si>
    <t>山ﾉ内町職員労働組合</t>
  </si>
  <si>
    <t>佐久穂町立千曲病院労働組合</t>
  </si>
  <si>
    <t>(財)長野県文化振興事業団職員労働組合</t>
  </si>
  <si>
    <t>長野県上伊那広域水道用水企業団職員労働組合</t>
  </si>
  <si>
    <t>ユニオン大阪フィルハーモニー交響楽団</t>
  </si>
  <si>
    <t>30171</t>
  </si>
  <si>
    <t>矢田地域労働組合</t>
  </si>
  <si>
    <t>30173</t>
  </si>
  <si>
    <t>30174</t>
  </si>
  <si>
    <t>30175</t>
  </si>
  <si>
    <t>自治労豊中市スポーツ振興事業団労働組合</t>
  </si>
  <si>
    <t>30177</t>
  </si>
  <si>
    <t>島本町公共サービスユニオン</t>
  </si>
  <si>
    <t>30178</t>
  </si>
  <si>
    <t>30179</t>
  </si>
  <si>
    <t>自治労大阪公共サービスユニオン</t>
  </si>
  <si>
    <t>30180</t>
  </si>
  <si>
    <t>大阪市街地開発株式会社職員労働組合</t>
  </si>
  <si>
    <t>30181</t>
  </si>
  <si>
    <t>30182</t>
  </si>
  <si>
    <t>関西競走労働組合</t>
  </si>
  <si>
    <t>30183</t>
  </si>
  <si>
    <t>近畿自転車競技会職員労働組合</t>
  </si>
  <si>
    <t>30184</t>
  </si>
  <si>
    <t>住之江競艇労働組合</t>
  </si>
  <si>
    <t>30185</t>
  </si>
  <si>
    <t>自治労豊中市とよなかすてっぷユニオン</t>
  </si>
  <si>
    <t>30186</t>
  </si>
  <si>
    <t>25070</t>
  </si>
  <si>
    <t>松阪飯多農業共済事務組合職員労働組合</t>
  </si>
  <si>
    <t>25071</t>
  </si>
  <si>
    <t>三重県国民健康保険団体連合会職員労働組合</t>
  </si>
  <si>
    <t>25072</t>
  </si>
  <si>
    <t>25076</t>
  </si>
  <si>
    <t>25077</t>
  </si>
  <si>
    <t>上野総合市民病院職員組合</t>
  </si>
  <si>
    <t>25078</t>
  </si>
  <si>
    <t>松阪市民病院職員組合</t>
  </si>
  <si>
    <t>25079</t>
  </si>
  <si>
    <t>大紀町職員組合</t>
  </si>
  <si>
    <t>25081</t>
  </si>
  <si>
    <t>三重県社会福祉協議会労働組合</t>
  </si>
  <si>
    <t>25082</t>
  </si>
  <si>
    <t>三重県環境保全事業団労働組合</t>
  </si>
  <si>
    <t>25088</t>
  </si>
  <si>
    <t>鈴鹿市社協職員労働組合</t>
  </si>
  <si>
    <t>25089</t>
  </si>
  <si>
    <t>鈴鹿市清掃協同組合職員会</t>
  </si>
  <si>
    <t>25092</t>
  </si>
  <si>
    <t>津市社会福祉協議会労働組合</t>
  </si>
  <si>
    <t>34004</t>
  </si>
  <si>
    <t>三原市職員労働組合</t>
  </si>
  <si>
    <t>34005</t>
  </si>
  <si>
    <t>34006</t>
  </si>
  <si>
    <t>34007</t>
  </si>
  <si>
    <t>大竹市職員労働組合</t>
  </si>
  <si>
    <t>34008</t>
  </si>
  <si>
    <t>竹原市職員労働組合</t>
  </si>
  <si>
    <t xml:space="preserve">ａ
</t>
    <phoneticPr fontId="3"/>
  </si>
  <si>
    <t>正規職員における組合員対象数</t>
    <phoneticPr fontId="3"/>
  </si>
  <si>
    <t>管理職及び指定職職員数</t>
    <rPh sb="0" eb="3">
      <t>カンリショク</t>
    </rPh>
    <rPh sb="3" eb="4">
      <t>オヨ</t>
    </rPh>
    <rPh sb="5" eb="8">
      <t>シテイショク</t>
    </rPh>
    <rPh sb="8" eb="10">
      <t>ショクイン</t>
    </rPh>
    <rPh sb="10" eb="11">
      <t>カズ</t>
    </rPh>
    <phoneticPr fontId="3"/>
  </si>
  <si>
    <t>ａ</t>
    <phoneticPr fontId="3"/>
  </si>
  <si>
    <t>ｂ</t>
    <phoneticPr fontId="3"/>
  </si>
  <si>
    <t>ｃ</t>
    <phoneticPr fontId="3"/>
  </si>
  <si>
    <t>ｄ</t>
    <phoneticPr fontId="3"/>
  </si>
  <si>
    <t xml:space="preserve">ａ
</t>
    <phoneticPr fontId="3"/>
  </si>
  <si>
    <t>ｂ</t>
    <phoneticPr fontId="3"/>
  </si>
  <si>
    <t>ｄ</t>
    <phoneticPr fontId="3"/>
  </si>
  <si>
    <t>ｃ</t>
    <phoneticPr fontId="3"/>
  </si>
  <si>
    <t>ｄ</t>
    <phoneticPr fontId="3"/>
  </si>
  <si>
    <t>ｐ．２</t>
    <phoneticPr fontId="3"/>
  </si>
  <si>
    <t>ｐ．３</t>
    <phoneticPr fontId="3"/>
  </si>
  <si>
    <t>ｐ．４</t>
    <phoneticPr fontId="3"/>
  </si>
  <si>
    <t>32086</t>
  </si>
  <si>
    <t>丹波市職員労働組合</t>
  </si>
  <si>
    <t>32091</t>
  </si>
  <si>
    <t>篠山市職員労働組合</t>
  </si>
  <si>
    <t>32099</t>
  </si>
  <si>
    <t>南あわじ市職員労働組合</t>
  </si>
  <si>
    <t>32102</t>
  </si>
  <si>
    <t>淡路市職員労働組合</t>
  </si>
  <si>
    <t>32111</t>
  </si>
  <si>
    <t>猪名川町職員組合</t>
  </si>
  <si>
    <t>32122</t>
  </si>
  <si>
    <t>32123</t>
  </si>
  <si>
    <t>32124</t>
  </si>
  <si>
    <t>自治労兵庫県勤労福祉協会職員組合</t>
  </si>
  <si>
    <t>32125</t>
  </si>
  <si>
    <t>兵庫県国民健康保険団体連合会職員労働組合</t>
  </si>
  <si>
    <t>32126</t>
  </si>
  <si>
    <t>明石市非常勤給食調理員労働組合</t>
  </si>
  <si>
    <t>32128</t>
  </si>
  <si>
    <t>芦屋市留守家庭児童会指導員労働組合</t>
  </si>
  <si>
    <t>32130</t>
  </si>
  <si>
    <t>尼崎市嘱託職員労働組合</t>
  </si>
  <si>
    <t>32131</t>
  </si>
  <si>
    <t>明石市水道労働組合</t>
  </si>
  <si>
    <t>32133</t>
  </si>
  <si>
    <t>市立川西病院労働組合</t>
  </si>
  <si>
    <t>32134</t>
  </si>
  <si>
    <t>川西市水道労働組合</t>
  </si>
  <si>
    <t>32135</t>
  </si>
  <si>
    <t>西宮市従業員労働組合</t>
  </si>
  <si>
    <t>32136</t>
  </si>
  <si>
    <t>32137</t>
  </si>
  <si>
    <t>自治労川西市職員労働組合</t>
  </si>
  <si>
    <t>津山社会福祉事業会労働組合</t>
  </si>
  <si>
    <t>33083</t>
  </si>
  <si>
    <t>自治労岡山県本部書記労働組合</t>
  </si>
  <si>
    <t>33086</t>
  </si>
  <si>
    <t>岡山県学校事務職員労働組合</t>
  </si>
  <si>
    <t>自治労新見市職員組合</t>
  </si>
  <si>
    <t>33091</t>
  </si>
  <si>
    <t>吉備の里職員労働組合</t>
  </si>
  <si>
    <t>33093</t>
  </si>
  <si>
    <t>西粟倉村職員組合</t>
  </si>
  <si>
    <t>33094</t>
  </si>
  <si>
    <t>自治労高知県本部書記労働組合</t>
  </si>
  <si>
    <t>41067</t>
  </si>
  <si>
    <t>須崎市民間保育所職員労働組合</t>
  </si>
  <si>
    <t>41068</t>
  </si>
  <si>
    <t>高知競輪競馬労働組合</t>
  </si>
  <si>
    <t>41071</t>
  </si>
  <si>
    <t>高知医療センター労働組合</t>
  </si>
  <si>
    <t>41072</t>
  </si>
  <si>
    <t>41073</t>
  </si>
  <si>
    <t>高知県土地改良事業団体連合会職員労働組合</t>
  </si>
  <si>
    <t>41074</t>
  </si>
  <si>
    <t>自治労高知県公共サービスユニオン</t>
  </si>
  <si>
    <t>41075</t>
  </si>
  <si>
    <t>01321</t>
  </si>
  <si>
    <t>むつ地区自治団体職員労働組合連合会</t>
  </si>
  <si>
    <t>鯵ケ沢町職員労働組合</t>
  </si>
  <si>
    <t>03075</t>
  </si>
  <si>
    <t>自治労全国一般青森労働組合</t>
  </si>
  <si>
    <t>03078</t>
  </si>
  <si>
    <t>金ヶ崎町臨時職員労働組合</t>
  </si>
  <si>
    <t>胆江地域農業共済職員労働組合</t>
  </si>
  <si>
    <t>岩手県土地改良事業団体連合会職員組合</t>
  </si>
  <si>
    <t>岩手県職業能力開発協会職員労働組合</t>
  </si>
  <si>
    <t>04085</t>
  </si>
  <si>
    <t>岩手県競馬組合職員組合</t>
  </si>
  <si>
    <t>04086</t>
  </si>
  <si>
    <t>岩手中小一般労働組合</t>
  </si>
  <si>
    <t>04087</t>
  </si>
  <si>
    <t>公立刈田綜合病院職員組合</t>
  </si>
  <si>
    <t>能代市公営企業職員労働組合</t>
  </si>
  <si>
    <t>06046</t>
  </si>
  <si>
    <t>秋田県国保連労働組合</t>
  </si>
  <si>
    <t>羽後町新職員組合</t>
  </si>
  <si>
    <t>秋田市総合振興公社職員労働組合</t>
  </si>
  <si>
    <t>田沢湖高原リフト労働組合</t>
  </si>
  <si>
    <t>06082</t>
  </si>
  <si>
    <t>上小阿仁村職員労働組合</t>
  </si>
  <si>
    <t>06097</t>
  </si>
  <si>
    <t>自治労秋田県本部公共サービスユニオン</t>
  </si>
  <si>
    <t>06098</t>
  </si>
  <si>
    <t>06099</t>
  </si>
  <si>
    <t>自治労山形県職員連合労働組合</t>
  </si>
  <si>
    <t>公立高畠病院職員労働組合</t>
  </si>
  <si>
    <t>鮭川村役場職員労働組合</t>
  </si>
  <si>
    <t>市町村職員共済組合職員労働組合</t>
  </si>
  <si>
    <t>自治労山形県本部直属支部</t>
  </si>
  <si>
    <t>最上広域市町村圏事務組合職員労働組合</t>
  </si>
  <si>
    <t>朝日町職員労働組合</t>
  </si>
  <si>
    <t>07049</t>
  </si>
  <si>
    <t>大江町職員労働組合</t>
  </si>
  <si>
    <t>07050</t>
  </si>
  <si>
    <t>金山町職員労働組合</t>
  </si>
  <si>
    <t>07054</t>
  </si>
  <si>
    <t>真室川町職員労働組合</t>
  </si>
  <si>
    <t>07056</t>
  </si>
  <si>
    <t>置賜広域行政事務組合職員労働組合</t>
  </si>
  <si>
    <t>07057</t>
  </si>
  <si>
    <t>東根市外二市一町共立衛生処理職員労働組合</t>
  </si>
  <si>
    <t>07058</t>
  </si>
  <si>
    <t>07059</t>
  </si>
  <si>
    <t>組合員</t>
    <rPh sb="0" eb="3">
      <t>クミアイイン</t>
    </rPh>
    <phoneticPr fontId="3"/>
  </si>
  <si>
    <t>組合員内訳に不一致</t>
    <rPh sb="0" eb="3">
      <t>クミアイイン</t>
    </rPh>
    <rPh sb="3" eb="5">
      <t>ウチワケ</t>
    </rPh>
    <rPh sb="6" eb="9">
      <t>フイッチ</t>
    </rPh>
    <phoneticPr fontId="3"/>
  </si>
  <si>
    <t>空欄あり：</t>
    <rPh sb="0" eb="2">
      <t>クウラン</t>
    </rPh>
    <phoneticPr fontId="3"/>
  </si>
  <si>
    <t>誤記あり：</t>
    <rPh sb="0" eb="2">
      <t>ゴキ</t>
    </rPh>
    <phoneticPr fontId="3"/>
  </si>
  <si>
    <t>御船町役場職員組合</t>
  </si>
  <si>
    <t>47069</t>
  </si>
  <si>
    <t>合志市職員組合</t>
  </si>
  <si>
    <t>47070</t>
  </si>
  <si>
    <t>南小国町職員組合</t>
  </si>
  <si>
    <t>47071</t>
  </si>
  <si>
    <t>南阿蘇村職員組合</t>
  </si>
  <si>
    <t>47074</t>
  </si>
  <si>
    <t>八代市職員労働組合</t>
  </si>
  <si>
    <t>47075</t>
  </si>
  <si>
    <t>宇城市職員労働組合</t>
  </si>
  <si>
    <t>47082</t>
  </si>
  <si>
    <t>公立多良木病院労働組合</t>
  </si>
  <si>
    <t>47083</t>
  </si>
  <si>
    <t>産山村職員組合</t>
  </si>
  <si>
    <t>47088</t>
  </si>
  <si>
    <t>47089</t>
  </si>
  <si>
    <t>47092</t>
  </si>
  <si>
    <t>宇土市職員組合</t>
  </si>
  <si>
    <t>06073</t>
  </si>
  <si>
    <t>06075</t>
  </si>
  <si>
    <t>タイセイ労働組合</t>
  </si>
  <si>
    <t>06076</t>
  </si>
  <si>
    <t>大館塵芥労働組合</t>
  </si>
  <si>
    <t>06077</t>
  </si>
  <si>
    <t>鹿角広域行政職員労働組合</t>
  </si>
  <si>
    <t>06078</t>
  </si>
  <si>
    <t>秋田県林業公社職員労働組合</t>
  </si>
  <si>
    <t>06080</t>
  </si>
  <si>
    <t>大潟村カントリーエレベーター公社労働組合</t>
  </si>
  <si>
    <t>06081</t>
  </si>
  <si>
    <t>横手興生病院労働組合</t>
  </si>
  <si>
    <t>06084</t>
  </si>
  <si>
    <t>あきた企業活性化センター労働組合</t>
  </si>
  <si>
    <t>06087</t>
  </si>
  <si>
    <t>特別養護老人ホーム希望苑職員労働組合</t>
  </si>
  <si>
    <t>06089</t>
  </si>
  <si>
    <t>自治労横手市社会福祉協議会職員労働組合</t>
  </si>
  <si>
    <t>06093</t>
  </si>
  <si>
    <t>ボートピア河辺労働組合</t>
  </si>
  <si>
    <t>06095</t>
  </si>
  <si>
    <t>秋田県市町村職員共済組合職員労働組合</t>
  </si>
  <si>
    <t>06096</t>
  </si>
  <si>
    <t>秋田市社会福祉協議会職員労働組合</t>
  </si>
  <si>
    <t>07001</t>
  </si>
  <si>
    <t>07003</t>
  </si>
  <si>
    <t>07004</t>
  </si>
  <si>
    <t>49石川れいめいの里労働組合</t>
  </si>
  <si>
    <t>49沖縄県社会福祉協議会労働組合</t>
  </si>
  <si>
    <t>49県立北部病院委託職員労働組合</t>
  </si>
  <si>
    <t>49粟国村職員労働組合</t>
  </si>
  <si>
    <t>49自治労愛の村職員労働組合</t>
  </si>
  <si>
    <t>49若夏会施設職員労働組合</t>
  </si>
  <si>
    <t>49中部病院委託職員労働組合</t>
  </si>
  <si>
    <t>49渡嘉敷村職員労働組合</t>
  </si>
  <si>
    <t>49沖縄こども未来ゾーン労働組合</t>
  </si>
  <si>
    <t>49自治労宮古土地改良区職員労働組合</t>
  </si>
  <si>
    <t>49沖縄県住宅供給公社労働組合</t>
  </si>
  <si>
    <t>49社会福祉法人ユームツ会青潮園労働組合</t>
  </si>
  <si>
    <t>49自治労沖縄県本部直属支部</t>
  </si>
  <si>
    <t>社会福祉法人祐愛会宮古の里労働組合</t>
  </si>
  <si>
    <t>49社会福祉法人祐愛会宮古の里労働組合</t>
  </si>
  <si>
    <t>49090</t>
  </si>
  <si>
    <t>沖縄県農業共済職員労働組合</t>
  </si>
  <si>
    <t>49沖縄県農業共済職員労働組合</t>
  </si>
  <si>
    <t>49091</t>
  </si>
  <si>
    <t>社保労組</t>
  </si>
  <si>
    <t>佐賀県市町村職員共済組合職員労働組合</t>
  </si>
  <si>
    <t>43053</t>
  </si>
  <si>
    <t>天山衛生処理職員労働組合</t>
  </si>
  <si>
    <t>43056</t>
  </si>
  <si>
    <t>杵東地区衛生処理場組合労働組合</t>
  </si>
  <si>
    <t>43057</t>
  </si>
  <si>
    <t>佐賀県国民健康保険団体連合会職員労働組合</t>
  </si>
  <si>
    <t>43059</t>
  </si>
  <si>
    <t>ガ　ス</t>
    <phoneticPr fontId="3"/>
  </si>
  <si>
    <t>県職公企</t>
    <rPh sb="0" eb="2">
      <t>ケンショク</t>
    </rPh>
    <rPh sb="2" eb="4">
      <t>コウキ</t>
    </rPh>
    <phoneticPr fontId="3"/>
  </si>
  <si>
    <t>石巻市職員労働組合</t>
  </si>
  <si>
    <t>05005</t>
  </si>
  <si>
    <t>塩釜市職員労働組合</t>
  </si>
  <si>
    <t>05006</t>
  </si>
  <si>
    <t>白石市職員組合</t>
  </si>
  <si>
    <t>05007</t>
  </si>
  <si>
    <t>美里町職員組合</t>
  </si>
  <si>
    <t>05009</t>
  </si>
  <si>
    <t>大河原町職員組合</t>
  </si>
  <si>
    <t>社会福祉関係
組合員数</t>
    <rPh sb="0" eb="2">
      <t>シャカイ</t>
    </rPh>
    <rPh sb="2" eb="4">
      <t>フクシ</t>
    </rPh>
    <rPh sb="4" eb="6">
      <t>カンケイ</t>
    </rPh>
    <rPh sb="7" eb="10">
      <t>クミアイイン</t>
    </rPh>
    <rPh sb="10" eb="11">
      <t>スウ</t>
    </rPh>
    <phoneticPr fontId="3"/>
  </si>
  <si>
    <t>組合員数上限</t>
    <rPh sb="0" eb="3">
      <t>クミアイイン</t>
    </rPh>
    <rPh sb="3" eb="4">
      <t>スウ</t>
    </rPh>
    <rPh sb="4" eb="6">
      <t>ジョウゲン</t>
    </rPh>
    <phoneticPr fontId="3"/>
  </si>
  <si>
    <t>.</t>
    <phoneticPr fontId="3"/>
  </si>
  <si>
    <t>女性休職専従が男女計を上回る</t>
    <rPh sb="0" eb="2">
      <t>ジョセイ</t>
    </rPh>
    <rPh sb="2" eb="4">
      <t>キュウショク</t>
    </rPh>
    <rPh sb="4" eb="6">
      <t>センジュウ</t>
    </rPh>
    <rPh sb="7" eb="10">
      <t>ダンジョケイ</t>
    </rPh>
    <rPh sb="11" eb="13">
      <t>ウワマワ</t>
    </rPh>
    <phoneticPr fontId="3"/>
  </si>
  <si>
    <t>「組合員総数」は、下記の黄緑色で囲われている欄の組合員数の合計です。</t>
    <rPh sb="1" eb="4">
      <t>クミアイイン</t>
    </rPh>
    <rPh sb="4" eb="6">
      <t>ソウスウ</t>
    </rPh>
    <rPh sb="9" eb="11">
      <t>カキ</t>
    </rPh>
    <rPh sb="12" eb="15">
      <t>キミドリイロ</t>
    </rPh>
    <rPh sb="16" eb="17">
      <t>カコ</t>
    </rPh>
    <rPh sb="22" eb="23">
      <t>ラン</t>
    </rPh>
    <rPh sb="24" eb="27">
      <t>クミアイイン</t>
    </rPh>
    <rPh sb="27" eb="28">
      <t>スウ</t>
    </rPh>
    <rPh sb="29" eb="31">
      <t>ゴウケイ</t>
    </rPh>
    <phoneticPr fontId="3"/>
  </si>
  <si>
    <t>別府市綜合振興センター労働組合</t>
  </si>
  <si>
    <t>45093</t>
  </si>
  <si>
    <t>大分県国民健康保険団体連合会職員労働組合</t>
  </si>
  <si>
    <t>45100</t>
  </si>
  <si>
    <t>自治労大分県本部社会福祉ユニオン</t>
  </si>
  <si>
    <t>45103</t>
  </si>
  <si>
    <t>宇佐勤労者福祉協会労働組合</t>
  </si>
  <si>
    <t>45107</t>
  </si>
  <si>
    <t>大分県社会福祉協議会職員労働組合</t>
  </si>
  <si>
    <t>46001</t>
  </si>
  <si>
    <t>46003</t>
  </si>
  <si>
    <t>宮崎市役所職員労働組合</t>
  </si>
  <si>
    <t>46004</t>
  </si>
  <si>
    <t>延岡市役所職員労働組合</t>
  </si>
  <si>
    <t>46005</t>
  </si>
  <si>
    <t>都城市役所職員労働組合</t>
  </si>
  <si>
    <t>46006</t>
  </si>
  <si>
    <t>日南市役所職員労働組合</t>
  </si>
  <si>
    <t>46007</t>
  </si>
  <si>
    <t>小林市役所職員労働組合</t>
  </si>
  <si>
    <t>46008</t>
  </si>
  <si>
    <t>日向市役所職員労働組合</t>
  </si>
  <si>
    <t>46009</t>
  </si>
  <si>
    <t>串間市役所職員労働組合</t>
  </si>
  <si>
    <t>46010</t>
  </si>
  <si>
    <t>西都市役所職員労働組合</t>
  </si>
  <si>
    <t>46011</t>
  </si>
  <si>
    <t>国富町職員組合</t>
  </si>
  <si>
    <t>46013</t>
  </si>
  <si>
    <t>高鍋町役場職員労働組合</t>
  </si>
  <si>
    <t>46014</t>
  </si>
  <si>
    <t>46015</t>
  </si>
  <si>
    <t>木城町役場職員労働組合</t>
  </si>
  <si>
    <t>46016</t>
  </si>
  <si>
    <t>椎葉村役場職員労働組合</t>
  </si>
  <si>
    <t>46017</t>
  </si>
  <si>
    <t>川南町役場職員労働組合</t>
  </si>
  <si>
    <t>46018</t>
  </si>
  <si>
    <t>日之影町役場職員労働組合</t>
  </si>
  <si>
    <t>46019</t>
  </si>
  <si>
    <t>五ヶ瀬町役場職員組合</t>
  </si>
  <si>
    <t>46020</t>
  </si>
  <si>
    <t>高千穂町職員組合</t>
  </si>
  <si>
    <t>46021</t>
  </si>
  <si>
    <t>新富町役場職員労働組合</t>
  </si>
  <si>
    <t>46028</t>
  </si>
  <si>
    <t>三股町役場職員労働組合</t>
  </si>
  <si>
    <t>46036</t>
  </si>
  <si>
    <t>46040</t>
  </si>
  <si>
    <t>高原町役場職員組合</t>
  </si>
  <si>
    <t>46043</t>
  </si>
  <si>
    <t>門川町役場職員組合</t>
  </si>
  <si>
    <t>46046</t>
  </si>
  <si>
    <t>えびの市役所職員労働組合</t>
  </si>
  <si>
    <t>46049</t>
  </si>
  <si>
    <t>46052</t>
  </si>
  <si>
    <t>宮崎県国民健康保険団体連合会職員労働組合</t>
  </si>
  <si>
    <t>46055</t>
  </si>
  <si>
    <t>青井岳職員労働組合</t>
  </si>
  <si>
    <t>46056</t>
  </si>
  <si>
    <t>山之口町学校給食センター職員労働組合</t>
  </si>
  <si>
    <t>46059</t>
  </si>
  <si>
    <t>47001</t>
  </si>
  <si>
    <t>47003</t>
  </si>
  <si>
    <t>熊本市役所職員組合</t>
  </si>
  <si>
    <t>47005</t>
  </si>
  <si>
    <t>47006</t>
  </si>
  <si>
    <t>玉名市職員組合</t>
  </si>
  <si>
    <t>47007</t>
  </si>
  <si>
    <t>人吉市役所職員組合</t>
  </si>
  <si>
    <t>47008</t>
  </si>
  <si>
    <t>47009</t>
  </si>
  <si>
    <t>山鹿市職員労働組合</t>
  </si>
  <si>
    <t>47010</t>
  </si>
  <si>
    <t>47012</t>
  </si>
  <si>
    <t>菊池市役所職員労働組合</t>
  </si>
  <si>
    <t>47013</t>
  </si>
  <si>
    <t>47017</t>
  </si>
  <si>
    <t>47018</t>
  </si>
  <si>
    <t>大津町役場職員組合</t>
  </si>
  <si>
    <t>47020</t>
  </si>
  <si>
    <t>47021</t>
  </si>
  <si>
    <t>47024</t>
  </si>
  <si>
    <t>苓北町職員組合</t>
  </si>
  <si>
    <t>47025</t>
  </si>
  <si>
    <t>南関町職員組合</t>
  </si>
  <si>
    <t>47026</t>
  </si>
  <si>
    <t>湯前町職員組合</t>
  </si>
  <si>
    <t>47029</t>
  </si>
  <si>
    <t>津奈木町職員組合</t>
  </si>
  <si>
    <t>47032</t>
  </si>
  <si>
    <t>玉東町職員組合</t>
  </si>
  <si>
    <t>47034</t>
  </si>
  <si>
    <t>錦町職員組合</t>
  </si>
  <si>
    <t>47037</t>
  </si>
  <si>
    <t>47038</t>
  </si>
  <si>
    <t>五木村職員組合</t>
  </si>
  <si>
    <t>47041</t>
  </si>
  <si>
    <t>相良村職員組合</t>
  </si>
  <si>
    <t>47043</t>
  </si>
  <si>
    <t>菊陽町職員組合</t>
  </si>
  <si>
    <t>47046</t>
  </si>
  <si>
    <t>47048</t>
  </si>
  <si>
    <t>47049</t>
  </si>
  <si>
    <t>山都町職員組合</t>
  </si>
  <si>
    <t>47057</t>
  </si>
  <si>
    <t>益城町役場職員組合</t>
  </si>
  <si>
    <t>47063</t>
  </si>
  <si>
    <t>東大阪公共サービスユニオン</t>
  </si>
  <si>
    <t>30199</t>
  </si>
  <si>
    <t>大阪労働協会職員労働組合</t>
  </si>
  <si>
    <t>30200</t>
  </si>
  <si>
    <t>自治労けあらーずユニオン大阪</t>
  </si>
  <si>
    <t>32001</t>
  </si>
  <si>
    <t>兵庫県職員労働組合</t>
  </si>
  <si>
    <t>32002</t>
  </si>
  <si>
    <t>神戸市職員労働組合</t>
  </si>
  <si>
    <t>32003</t>
  </si>
  <si>
    <t>神戸市従業員労働組合</t>
  </si>
  <si>
    <t>32005</t>
  </si>
  <si>
    <t>32006</t>
  </si>
  <si>
    <t>尼崎市職員労働組合</t>
  </si>
  <si>
    <t>32008</t>
  </si>
  <si>
    <t>西宮市水道労働組合</t>
  </si>
  <si>
    <t>32009</t>
  </si>
  <si>
    <t>伊丹市職員労働組合</t>
  </si>
  <si>
    <t>32013</t>
  </si>
  <si>
    <t>芦屋市水道労働組合</t>
  </si>
  <si>
    <t>32014</t>
  </si>
  <si>
    <t>宝塚市職員労働組合</t>
  </si>
  <si>
    <t>32015</t>
  </si>
  <si>
    <t>32016</t>
  </si>
  <si>
    <t>明石市職員労働組合</t>
  </si>
  <si>
    <t>32018</t>
  </si>
  <si>
    <t>32019</t>
  </si>
  <si>
    <t>加古川市職員労働組合</t>
  </si>
  <si>
    <t>32020</t>
  </si>
  <si>
    <t>三木市職員組合</t>
  </si>
  <si>
    <t>32021</t>
  </si>
  <si>
    <t>小野市職員組合</t>
  </si>
  <si>
    <t>32022</t>
  </si>
  <si>
    <t>西脇市職員組合</t>
  </si>
  <si>
    <t>32023</t>
  </si>
  <si>
    <t>自治労洲本市職員労働組合</t>
  </si>
  <si>
    <t>32024</t>
  </si>
  <si>
    <t>姫路市職員組合</t>
  </si>
  <si>
    <t>32025</t>
  </si>
  <si>
    <t>姫路市水道労働組合</t>
  </si>
  <si>
    <t>32026</t>
  </si>
  <si>
    <t>たつの市職員組合</t>
  </si>
  <si>
    <t>32027</t>
  </si>
  <si>
    <t>32028</t>
  </si>
  <si>
    <t>赤穂市自治団体労働組合連合会</t>
  </si>
  <si>
    <t>32029</t>
  </si>
  <si>
    <t>豊岡市職員労働組合</t>
  </si>
  <si>
    <t>32030</t>
  </si>
  <si>
    <t>伊丹市水道労働組合</t>
  </si>
  <si>
    <t>32032</t>
  </si>
  <si>
    <t>姫路市従業員労働組合</t>
  </si>
  <si>
    <t>32033</t>
  </si>
  <si>
    <t>公立豊岡病院組合労働組合</t>
  </si>
  <si>
    <t>32037</t>
  </si>
  <si>
    <t>市立伊丹病院労働組合</t>
  </si>
  <si>
    <t>32038</t>
  </si>
  <si>
    <t>高砂市職員組合</t>
  </si>
  <si>
    <t>32039</t>
  </si>
  <si>
    <t>尼崎市水道労働組合</t>
  </si>
  <si>
    <t>32040</t>
  </si>
  <si>
    <t>加西市職員組合</t>
  </si>
  <si>
    <t>32043</t>
  </si>
  <si>
    <t>加東市職員労働組合</t>
  </si>
  <si>
    <t>32044</t>
  </si>
  <si>
    <t>多可町職員組合</t>
  </si>
  <si>
    <t>32048</t>
  </si>
  <si>
    <t>稲美町職員組合</t>
  </si>
  <si>
    <t>32049</t>
  </si>
  <si>
    <t>播磨町職員組合</t>
  </si>
  <si>
    <t>32052</t>
  </si>
  <si>
    <t>市川町職員組合</t>
  </si>
  <si>
    <t>32053</t>
  </si>
  <si>
    <t>福崎町職員組合</t>
  </si>
  <si>
    <t>32055</t>
  </si>
  <si>
    <t>32056</t>
  </si>
  <si>
    <t>上郡町職員組合</t>
  </si>
  <si>
    <t>32061</t>
  </si>
  <si>
    <t>佐用町職員組合</t>
  </si>
  <si>
    <t>32062</t>
  </si>
  <si>
    <t>宍粟市職員労働組合</t>
  </si>
  <si>
    <t>32073</t>
  </si>
  <si>
    <t>養父市職員労働組合</t>
  </si>
  <si>
    <t>32080</t>
  </si>
  <si>
    <t>朝来市職員労働組合</t>
  </si>
  <si>
    <t>32081</t>
  </si>
  <si>
    <t>32082</t>
  </si>
  <si>
    <t>ｐ．５</t>
    <phoneticPr fontId="3"/>
  </si>
  <si>
    <t>ｐ．１</t>
    <phoneticPr fontId="3"/>
  </si>
  <si>
    <t>公営企業関係
組合員数</t>
    <rPh sb="0" eb="2">
      <t>コウエイ</t>
    </rPh>
    <rPh sb="2" eb="4">
      <t>キギョウ</t>
    </rPh>
    <rPh sb="4" eb="6">
      <t>カンケイ</t>
    </rPh>
    <rPh sb="7" eb="10">
      <t>クミアイイン</t>
    </rPh>
    <rPh sb="10" eb="11">
      <t>スウ</t>
    </rPh>
    <phoneticPr fontId="3"/>
  </si>
  <si>
    <t>衛生医療関係
組合員数</t>
    <rPh sb="0" eb="2">
      <t>エイセイ</t>
    </rPh>
    <rPh sb="2" eb="4">
      <t>イリョウ</t>
    </rPh>
    <rPh sb="4" eb="6">
      <t>カンケイ</t>
    </rPh>
    <rPh sb="7" eb="10">
      <t>クミアイイン</t>
    </rPh>
    <rPh sb="10" eb="11">
      <t>スウ</t>
    </rPh>
    <phoneticPr fontId="3"/>
  </si>
  <si>
    <t>新上五島町社会福祉協議会職員労働組合</t>
  </si>
  <si>
    <t>44108</t>
  </si>
  <si>
    <t>島原地域広域市町村圏組合職員労働組合</t>
  </si>
  <si>
    <t>44109</t>
  </si>
  <si>
    <t>44113</t>
  </si>
  <si>
    <t>44114</t>
  </si>
  <si>
    <t>北松南部清掃一部事務組合職員労働組合</t>
  </si>
  <si>
    <t>45001</t>
  </si>
  <si>
    <t>45002</t>
  </si>
  <si>
    <t>大分県企業局労働組合</t>
  </si>
  <si>
    <t>45004</t>
  </si>
  <si>
    <t>大分市水道労働組合</t>
  </si>
  <si>
    <t>45005</t>
  </si>
  <si>
    <t>中津市職員労働組合</t>
  </si>
  <si>
    <t>45007</t>
  </si>
  <si>
    <t>竹田市職員労働組合</t>
  </si>
  <si>
    <t>45008</t>
  </si>
  <si>
    <t>佐伯市職員労働組合</t>
  </si>
  <si>
    <t>45010</t>
  </si>
  <si>
    <t>津久見市職員労働組合</t>
  </si>
  <si>
    <t>45011</t>
  </si>
  <si>
    <t>日田市職員労働組合</t>
  </si>
  <si>
    <t>45012</t>
  </si>
  <si>
    <t>臼杵市職員労働組合</t>
  </si>
  <si>
    <t>45014</t>
  </si>
  <si>
    <t>豊後高田市職員労働組合</t>
  </si>
  <si>
    <t>45023</t>
  </si>
  <si>
    <t>九重町職員労働組合</t>
  </si>
  <si>
    <t>45026</t>
  </si>
  <si>
    <t>国東市職員労働組合</t>
  </si>
  <si>
    <t>45028</t>
  </si>
  <si>
    <t>玖珠町職員労働組合</t>
  </si>
  <si>
    <t>45029</t>
  </si>
  <si>
    <t>日出町職員労働組合</t>
  </si>
  <si>
    <t>45030</t>
  </si>
  <si>
    <t>45042</t>
  </si>
  <si>
    <t>大分市職員労働組合</t>
  </si>
  <si>
    <t>45043</t>
  </si>
  <si>
    <t>大分県市町村職員共済組合事務局職員労働組合</t>
  </si>
  <si>
    <t>45047</t>
  </si>
  <si>
    <t>別府市職員労働組合</t>
  </si>
  <si>
    <t>45058</t>
  </si>
  <si>
    <t>宇佐市職員労働組合</t>
  </si>
  <si>
    <t>45062</t>
  </si>
  <si>
    <t>45067</t>
  </si>
  <si>
    <t>45070</t>
  </si>
  <si>
    <t>入力が０</t>
    <rPh sb="0" eb="2">
      <t>ニュウリョク</t>
    </rPh>
    <phoneticPr fontId="3"/>
  </si>
  <si>
    <t>柏羽藤環境事業組合労働組合</t>
  </si>
  <si>
    <t>30105</t>
  </si>
  <si>
    <t>箕面市臨時職員労働組合</t>
  </si>
  <si>
    <t>30106</t>
  </si>
  <si>
    <t>47099</t>
  </si>
  <si>
    <t>47103</t>
  </si>
  <si>
    <t>多良木町役場職員組合</t>
  </si>
  <si>
    <t>47105</t>
  </si>
  <si>
    <t>14</t>
  </si>
  <si>
    <t>15</t>
  </si>
  <si>
    <t>16</t>
  </si>
  <si>
    <t>17</t>
  </si>
  <si>
    <t>18</t>
  </si>
  <si>
    <t>19</t>
  </si>
  <si>
    <t>20</t>
  </si>
  <si>
    <t>21</t>
  </si>
  <si>
    <t>22</t>
  </si>
  <si>
    <t>23</t>
  </si>
  <si>
    <t>24</t>
  </si>
  <si>
    <t>25</t>
  </si>
  <si>
    <t>26</t>
  </si>
  <si>
    <t>27</t>
  </si>
  <si>
    <t>28</t>
  </si>
  <si>
    <t>29</t>
  </si>
  <si>
    <t>30</t>
  </si>
  <si>
    <t>32</t>
  </si>
  <si>
    <t>33</t>
  </si>
  <si>
    <t>34</t>
  </si>
  <si>
    <t>35</t>
  </si>
  <si>
    <t>36</t>
  </si>
  <si>
    <t>37</t>
  </si>
  <si>
    <t>38</t>
  </si>
  <si>
    <t>39</t>
  </si>
  <si>
    <t>40</t>
  </si>
  <si>
    <t>41</t>
  </si>
  <si>
    <t>42</t>
  </si>
  <si>
    <t>43</t>
  </si>
  <si>
    <t>44</t>
  </si>
  <si>
    <t>45</t>
  </si>
  <si>
    <t>46</t>
  </si>
  <si>
    <t>47</t>
  </si>
  <si>
    <t>48</t>
  </si>
  <si>
    <t>49</t>
  </si>
  <si>
    <t>60</t>
  </si>
  <si>
    <t>選択してください</t>
    <rPh sb="0" eb="2">
      <t>センタク</t>
    </rPh>
    <phoneticPr fontId="59"/>
  </si>
  <si>
    <t>北海道本部</t>
    <rPh sb="2" eb="3">
      <t>ドウ</t>
    </rPh>
    <phoneticPr fontId="59"/>
  </si>
  <si>
    <t>東京都本部</t>
    <rPh sb="2" eb="3">
      <t>ト</t>
    </rPh>
    <phoneticPr fontId="59"/>
  </si>
  <si>
    <t>京都府本部</t>
    <rPh sb="2" eb="3">
      <t>フ</t>
    </rPh>
    <phoneticPr fontId="59"/>
  </si>
  <si>
    <t>大阪府本部</t>
    <rPh sb="2" eb="3">
      <t>フ</t>
    </rPh>
    <phoneticPr fontId="59"/>
  </si>
  <si>
    <t>社保労組</t>
    <rPh sb="0" eb="2">
      <t>シャホ</t>
    </rPh>
    <rPh sb="2" eb="4">
      <t>ロウソ</t>
    </rPh>
    <phoneticPr fontId="59"/>
  </si>
  <si>
    <t>県名</t>
  </si>
  <si>
    <t>県</t>
  </si>
  <si>
    <t>単組</t>
  </si>
  <si>
    <t>正式</t>
  </si>
  <si>
    <t>団体区分名</t>
  </si>
  <si>
    <t>北海道</t>
  </si>
  <si>
    <t>001</t>
  </si>
  <si>
    <t>01全北海道庁労働組合連合会</t>
  </si>
  <si>
    <t>都道府県</t>
  </si>
  <si>
    <t>002</t>
  </si>
  <si>
    <t>01自治労札幌市役所職員組合連合会</t>
  </si>
  <si>
    <t>003</t>
  </si>
  <si>
    <t>01千歳市職員労働組合</t>
  </si>
  <si>
    <t>市</t>
  </si>
  <si>
    <t>004</t>
  </si>
  <si>
    <t>01江別市役所職員労働組合</t>
  </si>
  <si>
    <t>005</t>
  </si>
  <si>
    <t>01自治労小樽市役所職員労働組合</t>
  </si>
  <si>
    <t>006</t>
  </si>
  <si>
    <t>01旭川市職員労働組合</t>
  </si>
  <si>
    <t>007</t>
  </si>
  <si>
    <t>01自治労富良野市労働組合連合会</t>
  </si>
  <si>
    <t>008</t>
  </si>
  <si>
    <t>01自治労留萌市職員労働組合連合会</t>
  </si>
  <si>
    <t>009</t>
  </si>
  <si>
    <t>01自治労岩見沢市職員組合</t>
  </si>
  <si>
    <t>010</t>
  </si>
  <si>
    <t>01室蘭市役所職員労働組合</t>
  </si>
  <si>
    <t>011</t>
  </si>
  <si>
    <t>01苫小牧市役所職員労働組合</t>
  </si>
  <si>
    <t>012</t>
  </si>
  <si>
    <t>01網走市役所職員労働組合</t>
  </si>
  <si>
    <t>013</t>
  </si>
  <si>
    <t>01自治労北見市職員労働組合</t>
  </si>
  <si>
    <t>014</t>
  </si>
  <si>
    <t>01紋別市役所職員労働組合</t>
  </si>
  <si>
    <t>016</t>
  </si>
  <si>
    <t>01自治労士別市職員労働組合</t>
  </si>
  <si>
    <t>017</t>
  </si>
  <si>
    <t>01自治労名寄市職員労働組合</t>
  </si>
  <si>
    <t>018</t>
  </si>
  <si>
    <t>01稚内市労働組合連合会</t>
  </si>
  <si>
    <t>019</t>
  </si>
  <si>
    <t>020</t>
  </si>
  <si>
    <t>021</t>
  </si>
  <si>
    <t>01芦別市職員労働組合</t>
  </si>
  <si>
    <t>022</t>
  </si>
  <si>
    <t>01赤平市職員労働組合</t>
  </si>
  <si>
    <t>023</t>
  </si>
  <si>
    <t>01滝川市職員労働組合</t>
  </si>
  <si>
    <t>024</t>
  </si>
  <si>
    <t>025</t>
  </si>
  <si>
    <t>01歌志内市職員労働組合</t>
  </si>
  <si>
    <t>026</t>
  </si>
  <si>
    <t>01美唄市職員労働組合</t>
  </si>
  <si>
    <t>027</t>
  </si>
  <si>
    <t>01三笠市職員労働組合</t>
  </si>
  <si>
    <t>028</t>
  </si>
  <si>
    <t>01夕張市職員労働組合</t>
  </si>
  <si>
    <t>029</t>
  </si>
  <si>
    <t>01釧路市役所労働組合</t>
  </si>
  <si>
    <t>030</t>
  </si>
  <si>
    <t>01帯広市役所労働組合連合会</t>
  </si>
  <si>
    <t>031</t>
  </si>
  <si>
    <t>01札幌市役所労働組合</t>
  </si>
  <si>
    <t>032</t>
  </si>
  <si>
    <t>033</t>
  </si>
  <si>
    <t>01市立札幌病院職員労働組合</t>
  </si>
  <si>
    <t>034</t>
  </si>
  <si>
    <t>035</t>
  </si>
  <si>
    <t>01自治労市立旭川病院労働組合</t>
  </si>
  <si>
    <t>036</t>
  </si>
  <si>
    <t>01市立函館病院労働組合</t>
  </si>
  <si>
    <t>037</t>
  </si>
  <si>
    <t>01自治労岩見沢市立病院職員組合</t>
  </si>
  <si>
    <t>038</t>
  </si>
  <si>
    <t>01自治労市立室蘭総合病院労働組合</t>
  </si>
  <si>
    <t>039</t>
  </si>
  <si>
    <t>01自治労苫小牧市立病院職員組合</t>
  </si>
  <si>
    <t>040</t>
  </si>
  <si>
    <t>01当別町職員組合</t>
  </si>
  <si>
    <t>町・村</t>
  </si>
  <si>
    <t>041</t>
  </si>
  <si>
    <t>01自治労余市町職員労働組合</t>
  </si>
  <si>
    <t>042</t>
  </si>
  <si>
    <t>01倶知安町役場職員組合</t>
  </si>
  <si>
    <t>043</t>
  </si>
  <si>
    <t>01寿都町職員組合</t>
  </si>
  <si>
    <t>044</t>
  </si>
  <si>
    <t>01黒松内町職員組合</t>
  </si>
  <si>
    <t>045</t>
  </si>
  <si>
    <t>01岩内町職員組合</t>
  </si>
  <si>
    <t>046</t>
  </si>
  <si>
    <t>01比布町職員組合</t>
  </si>
  <si>
    <t>047</t>
  </si>
  <si>
    <t>01美深町職員組合</t>
  </si>
  <si>
    <t>048</t>
  </si>
  <si>
    <t>01上川町職員労働組合</t>
  </si>
  <si>
    <t>049</t>
  </si>
  <si>
    <t>01美瑛町職員組合</t>
  </si>
  <si>
    <t>050</t>
  </si>
  <si>
    <t>01羽幌町職員組合</t>
  </si>
  <si>
    <t>051</t>
  </si>
  <si>
    <t>01小平町職員組合</t>
  </si>
  <si>
    <t>052</t>
  </si>
  <si>
    <t>01苫前町職員組合</t>
  </si>
  <si>
    <t>053</t>
  </si>
  <si>
    <t>01遠別町職員組合</t>
  </si>
  <si>
    <t>054</t>
  </si>
  <si>
    <t>01自治労枝幸町役場職員組合</t>
  </si>
  <si>
    <t>055</t>
  </si>
  <si>
    <t>01浜頓別町職員労働組合</t>
  </si>
  <si>
    <t>056</t>
  </si>
  <si>
    <t>01中頓別町職員組合</t>
  </si>
  <si>
    <t>059</t>
  </si>
  <si>
    <t>01知内町役場職員組合</t>
  </si>
  <si>
    <t>060</t>
  </si>
  <si>
    <t>01福島町職員労働組合</t>
  </si>
  <si>
    <t>(1)チェックオフ正規</t>
    <rPh sb="9" eb="11">
      <t>セイキ</t>
    </rPh>
    <phoneticPr fontId="3"/>
  </si>
  <si>
    <t>47114</t>
  </si>
  <si>
    <t>熊本県社会福祉事業団職員労働組合</t>
  </si>
  <si>
    <t>47115</t>
  </si>
  <si>
    <t>自治労熊本県本部直属支部</t>
  </si>
  <si>
    <t>47118</t>
  </si>
  <si>
    <t>熊本県互助会職員労働組合</t>
  </si>
  <si>
    <t>47123</t>
  </si>
  <si>
    <t>熊本県国民健康保険団体連合会労働組合</t>
  </si>
  <si>
    <t>47124</t>
  </si>
  <si>
    <t>熊本市社会福祉事業団労働組合</t>
  </si>
  <si>
    <t>47128</t>
  </si>
  <si>
    <t>熊本県学校事務労働組合</t>
  </si>
  <si>
    <t>47129</t>
  </si>
  <si>
    <t>熊本県弘済会予防技術員労働組合</t>
  </si>
  <si>
    <t>47132</t>
  </si>
  <si>
    <t>八代生活環境事務組合労働組合</t>
  </si>
  <si>
    <t>47134</t>
  </si>
  <si>
    <t>47135</t>
  </si>
  <si>
    <t>山鹿福祉ユニオン</t>
  </si>
  <si>
    <t>47137</t>
  </si>
  <si>
    <t>熊本市社会教育振興事業団労働組合</t>
  </si>
  <si>
    <t>47138</t>
  </si>
  <si>
    <t>熊本市駐車場公社労働組合</t>
  </si>
  <si>
    <t>47139</t>
  </si>
  <si>
    <t>美里町社会福祉協議会労働組合</t>
  </si>
  <si>
    <t>47140</t>
  </si>
  <si>
    <t>宇土市社会福祉労働組合</t>
  </si>
  <si>
    <t>47141</t>
  </si>
  <si>
    <t>自治労公立学校共済組合職員労働組合</t>
  </si>
  <si>
    <t>47144</t>
  </si>
  <si>
    <t>人吉球磨広域行政組合労働組合</t>
  </si>
  <si>
    <t>47146</t>
  </si>
  <si>
    <t>自治労熊本県本部社会福祉労働組合</t>
  </si>
  <si>
    <t>47147</t>
  </si>
  <si>
    <t>自治労熊本県農業公社労働組合</t>
  </si>
  <si>
    <t>47148</t>
  </si>
  <si>
    <t>自治労熊本県本部公共サービスユニオン</t>
  </si>
  <si>
    <t>47149</t>
  </si>
  <si>
    <t>御船地区衛生施設組合職員労働組合</t>
  </si>
  <si>
    <t>47150</t>
  </si>
  <si>
    <t>益城・嘉島・西原環境衛生施設組合職員労働組合</t>
  </si>
  <si>
    <t>47151</t>
  </si>
  <si>
    <t>那須烏山市職員労働組合</t>
  </si>
  <si>
    <t>11021</t>
  </si>
  <si>
    <t>那珂川町職員労働組合</t>
  </si>
  <si>
    <t>11027</t>
  </si>
  <si>
    <t>11028</t>
  </si>
  <si>
    <t>11029</t>
  </si>
  <si>
    <t>宇都宮市職員労働組合</t>
  </si>
  <si>
    <t>11033</t>
  </si>
  <si>
    <t>上三川町職員労働組合</t>
  </si>
  <si>
    <t>11034</t>
  </si>
  <si>
    <t>真岡市職員労働組合</t>
  </si>
  <si>
    <t>11035</t>
  </si>
  <si>
    <t>栃木県市町村職員共済組合職員組合</t>
  </si>
  <si>
    <t>11037</t>
  </si>
  <si>
    <t>とちぎ健康福祉協会労働組合</t>
  </si>
  <si>
    <t>11038</t>
  </si>
  <si>
    <t>地方職員共済組合栃木県支部労働組合</t>
  </si>
  <si>
    <t>11039</t>
  </si>
  <si>
    <t>益子町職員労働組合</t>
  </si>
  <si>
    <t>11040</t>
  </si>
  <si>
    <t>11041</t>
  </si>
  <si>
    <t>組合員総計を上回る</t>
    <rPh sb="0" eb="3">
      <t>クミアイイン</t>
    </rPh>
    <rPh sb="3" eb="5">
      <t>ソウケイ</t>
    </rPh>
    <phoneticPr fontId="3"/>
  </si>
  <si>
    <t>職種別人数計を下回る</t>
    <rPh sb="0" eb="3">
      <t>ショクシュベツ</t>
    </rPh>
    <rPh sb="3" eb="5">
      <t>ニンズウ</t>
    </rPh>
    <rPh sb="5" eb="6">
      <t>ケイ</t>
    </rPh>
    <rPh sb="7" eb="9">
      <t>シタマワ</t>
    </rPh>
    <phoneticPr fontId="3"/>
  </si>
  <si>
    <t>自治労長岡市職員労働組合</t>
  </si>
  <si>
    <t>09004</t>
  </si>
  <si>
    <t>三条市職員労働組合連合会</t>
  </si>
  <si>
    <t>09005</t>
  </si>
  <si>
    <t>柏崎市職員労働組合</t>
  </si>
  <si>
    <t>09006</t>
  </si>
  <si>
    <t>新発田市職員労働組合</t>
  </si>
  <si>
    <t>09008</t>
  </si>
  <si>
    <t>小千谷市職員労働組合</t>
  </si>
  <si>
    <t>09009</t>
  </si>
  <si>
    <t>加茂市役所職員労働組合</t>
  </si>
  <si>
    <t>09010</t>
  </si>
  <si>
    <t>糸魚川市職員労働組合</t>
  </si>
  <si>
    <t>09011</t>
  </si>
  <si>
    <t>十日町市職員労働組合連合会</t>
  </si>
  <si>
    <t>09012</t>
  </si>
  <si>
    <t>妙高市役所職員労働組合</t>
  </si>
  <si>
    <t>09014</t>
  </si>
  <si>
    <t>佐渡市職員労働組合</t>
  </si>
  <si>
    <t>09015</t>
  </si>
  <si>
    <t>09016</t>
  </si>
  <si>
    <t>上越市職員労働組合</t>
  </si>
  <si>
    <t>09018</t>
  </si>
  <si>
    <t>見附市役所職員組合</t>
  </si>
  <si>
    <t>09023</t>
  </si>
  <si>
    <t>阿賀町職員労働組合</t>
  </si>
  <si>
    <t>09025</t>
  </si>
  <si>
    <t>魚沼市職員労働組合</t>
  </si>
  <si>
    <t>09032</t>
  </si>
  <si>
    <t>阿賀野市職員労働組合</t>
  </si>
  <si>
    <t>09041</t>
  </si>
  <si>
    <t>弥彦村役場職員組合</t>
  </si>
  <si>
    <t>09058</t>
  </si>
  <si>
    <t>五泉市職員労働組合</t>
  </si>
  <si>
    <t>09059</t>
  </si>
  <si>
    <t>09061</t>
  </si>
  <si>
    <t>09075</t>
  </si>
  <si>
    <t>09082</t>
  </si>
  <si>
    <t>36007</t>
  </si>
  <si>
    <t>安来市職員労働組合</t>
  </si>
  <si>
    <t>36008</t>
  </si>
  <si>
    <t>36009</t>
  </si>
  <si>
    <t>江津市職員労働組合</t>
  </si>
  <si>
    <t>36016</t>
  </si>
  <si>
    <t>津和野町職員組合</t>
  </si>
  <si>
    <t>36018</t>
  </si>
  <si>
    <t>吉賀町職員労働組合</t>
  </si>
  <si>
    <t>36019</t>
  </si>
  <si>
    <t>川本町職員組合</t>
  </si>
  <si>
    <t>36021</t>
  </si>
  <si>
    <t>美郷町職員組合</t>
  </si>
  <si>
    <t>36023</t>
  </si>
  <si>
    <t>36027</t>
  </si>
  <si>
    <t>海士町職員組合</t>
  </si>
  <si>
    <t>36032</t>
  </si>
  <si>
    <t>隠岐の島町職員組合</t>
  </si>
  <si>
    <t>36033</t>
  </si>
  <si>
    <t>雲南市職員労働組合</t>
  </si>
  <si>
    <t>36040</t>
  </si>
  <si>
    <t>飯南町職員組合</t>
  </si>
  <si>
    <t>36044</t>
  </si>
  <si>
    <t>奥出雲町職員組合</t>
  </si>
  <si>
    <t>36047</t>
  </si>
  <si>
    <t>36049</t>
  </si>
  <si>
    <t>島根県市町村職員共済組合職員労働組合</t>
  </si>
  <si>
    <t>36055</t>
  </si>
  <si>
    <t>西ノ島町職員組合</t>
  </si>
  <si>
    <t>36057</t>
  </si>
  <si>
    <t>36071</t>
  </si>
  <si>
    <t>知夫村職員組合</t>
  </si>
  <si>
    <t>36074</t>
  </si>
  <si>
    <t>36076</t>
  </si>
  <si>
    <t>ハマナス保育園労働組合</t>
  </si>
  <si>
    <t>36083</t>
  </si>
  <si>
    <t>島根県国民健康保険団体連合会職員労働組合</t>
  </si>
  <si>
    <t>36085</t>
  </si>
  <si>
    <t>東部島根心身障害医療福祉センター労働組合</t>
  </si>
  <si>
    <t>36088</t>
  </si>
  <si>
    <t>平田環境労働組合</t>
  </si>
  <si>
    <t>36090</t>
  </si>
  <si>
    <t>邑智病院職員労働組合</t>
  </si>
  <si>
    <t>36092</t>
  </si>
  <si>
    <t>36094</t>
  </si>
  <si>
    <t>36097</t>
  </si>
  <si>
    <t>隠岐広域連合職員組合</t>
  </si>
  <si>
    <t>36099</t>
  </si>
  <si>
    <t>浜田市社会福祉協議会労働組合</t>
  </si>
  <si>
    <t>36101</t>
  </si>
  <si>
    <t>雲南市・飯南町事務組合職員労働組合</t>
  </si>
  <si>
    <t>36102</t>
  </si>
  <si>
    <t>雲南広域連合職員組合</t>
  </si>
  <si>
    <t>36104</t>
  </si>
  <si>
    <t>美都学校給食職員労働組合</t>
  </si>
  <si>
    <t>37001</t>
  </si>
  <si>
    <t>山口県職員労働組合</t>
  </si>
  <si>
    <t>37002</t>
  </si>
  <si>
    <t>山口市職員労働組合</t>
  </si>
  <si>
    <t>37003</t>
  </si>
  <si>
    <t>下関市職員労働組合</t>
  </si>
  <si>
    <t>37004</t>
  </si>
  <si>
    <t>岩国市職員組合</t>
  </si>
  <si>
    <t>37005</t>
  </si>
  <si>
    <t>柳井市役所職員組合</t>
  </si>
  <si>
    <t>37006</t>
  </si>
  <si>
    <t>光市役所職員労働組合</t>
  </si>
  <si>
    <t>37011</t>
  </si>
  <si>
    <t>山陽小野田市職員労働組合</t>
  </si>
  <si>
    <t>37012</t>
  </si>
  <si>
    <t>37013</t>
  </si>
  <si>
    <t>長門市職員労働組合</t>
  </si>
  <si>
    <t>37014</t>
  </si>
  <si>
    <t>萩市職員労働組合</t>
  </si>
  <si>
    <t>37021</t>
  </si>
  <si>
    <t>下関市現業労働組合</t>
  </si>
  <si>
    <t>37025</t>
  </si>
  <si>
    <t>周防大島町職員労働組合</t>
  </si>
  <si>
    <t>37029</t>
  </si>
  <si>
    <t>平生町職員組合</t>
  </si>
  <si>
    <t>37031</t>
  </si>
  <si>
    <t>和木町職員労働組合</t>
  </si>
  <si>
    <t>37035</t>
  </si>
  <si>
    <t>山陽小野田市水道労働組合</t>
  </si>
  <si>
    <t>37038</t>
  </si>
  <si>
    <t>阿武町職員組合</t>
  </si>
  <si>
    <t>37042</t>
  </si>
  <si>
    <t>田布施町職員労働組合</t>
  </si>
  <si>
    <t>37048</t>
  </si>
  <si>
    <t>山口県土地改良事業団体連合会職員組合</t>
  </si>
  <si>
    <t>14042</t>
  </si>
  <si>
    <t>青梅市学童保育労働組合</t>
  </si>
  <si>
    <t>14043</t>
  </si>
  <si>
    <t>14044</t>
  </si>
  <si>
    <t>三鷹市シルバー人材センター職員労働組合</t>
  </si>
  <si>
    <t>14045</t>
  </si>
  <si>
    <t>14046</t>
  </si>
  <si>
    <t>渋谷区サービス公社労働組合</t>
  </si>
  <si>
    <t>14048</t>
  </si>
  <si>
    <t>09中東福祉事務組合職員組合</t>
  </si>
  <si>
    <t>09刈羽村役場職員組合</t>
  </si>
  <si>
    <t>かしわざき振興財団労働組合</t>
  </si>
  <si>
    <t>09かしわざき振興財団労働組合</t>
  </si>
  <si>
    <t>09イヨボヤの里開発公社労働組合</t>
  </si>
  <si>
    <t>09村上市社会福祉協議会労働組合</t>
  </si>
  <si>
    <t>09ごせん福祉会職員労働組合</t>
  </si>
  <si>
    <t>09聖籠町社会福祉協議会労働組合</t>
  </si>
  <si>
    <t>湯沢町総合管理公社労働組合</t>
  </si>
  <si>
    <t>09湯沢町総合管理公社労働組合</t>
  </si>
  <si>
    <t>09阿賀野市社会福祉協議会労働組合</t>
  </si>
  <si>
    <t>09出雲崎町職員組合</t>
  </si>
  <si>
    <t>09阿賀町社会福祉協議会労働組合</t>
  </si>
  <si>
    <t>09全国一般新潟地方労働組合</t>
  </si>
  <si>
    <t>09湯沢町社会福祉協議会労働組合</t>
  </si>
  <si>
    <t>09自治労新潟公務公共サービスユニオン</t>
  </si>
  <si>
    <t>平成園労働組合</t>
  </si>
  <si>
    <t>09平成園労働組合</t>
  </si>
  <si>
    <t>09145</t>
  </si>
  <si>
    <t>南魚沼市文化スポーツ振興公社労働組合</t>
  </si>
  <si>
    <t>09南魚沼市文化スポーツ振興公社労働組合</t>
  </si>
  <si>
    <t>09146</t>
  </si>
  <si>
    <t>群馬</t>
  </si>
  <si>
    <t>10群馬県職員労働組合</t>
  </si>
  <si>
    <t>群馬県企業局労働組合</t>
  </si>
  <si>
    <t>10群馬県企業局労働組合</t>
  </si>
  <si>
    <t>10前橋市役所職員労働組合</t>
  </si>
  <si>
    <t>10桐生市役所職員労働組合連合会</t>
  </si>
  <si>
    <t>10伊勢崎市職員労働組合</t>
  </si>
  <si>
    <t>10太田市役所職員労働組合</t>
  </si>
  <si>
    <t>10沼田市役所職員労働組合</t>
  </si>
  <si>
    <t>10富岡市役所職員労働組合</t>
  </si>
  <si>
    <t>10渋川市役所職員労働組合</t>
  </si>
  <si>
    <t>10藤岡市役所職員労働組合</t>
  </si>
  <si>
    <t>10安中市職員労働組合</t>
  </si>
  <si>
    <t>10高崎市役所職員労働組合</t>
  </si>
  <si>
    <t>10榛東村職員組合</t>
  </si>
  <si>
    <t>10吉岡町職員組合</t>
  </si>
  <si>
    <t>10甘楽町職員労働組合</t>
  </si>
  <si>
    <t>10中之条町職員労働組合</t>
  </si>
  <si>
    <t>10東吾妻町職員組合</t>
  </si>
  <si>
    <t>10長野原町職員組合</t>
  </si>
  <si>
    <t>10嬬恋村職員組合</t>
  </si>
  <si>
    <t>10草津町職員組合</t>
  </si>
  <si>
    <t>10片品村職員組合</t>
  </si>
  <si>
    <t>10みなかみ町職員組合</t>
  </si>
  <si>
    <t>10昭和村職員労働組合</t>
  </si>
  <si>
    <t>10玉村町職員組合</t>
  </si>
  <si>
    <t>10みどり市職員労働組合</t>
  </si>
  <si>
    <t>10大泉町職員労働組合</t>
  </si>
  <si>
    <t>10邑楽町職員労働組合</t>
  </si>
  <si>
    <t>10自治労群馬県本部直属支部</t>
  </si>
  <si>
    <t>10群馬県埋蔵文化財調査事業団労働組合</t>
  </si>
  <si>
    <t>10群馬県市町村職員共済組合職員労働組合</t>
  </si>
  <si>
    <t>10下仁田町職員労働組合</t>
  </si>
  <si>
    <t>10群馬県社会福祉事業団労働組合</t>
  </si>
  <si>
    <t>赤城会職員労働組合</t>
  </si>
  <si>
    <t>10赤城会職員労働組合</t>
  </si>
  <si>
    <t>10鐘の鳴る丘愛誠園労働組合</t>
  </si>
  <si>
    <t>10前橋あそか会労働組合</t>
  </si>
  <si>
    <t>10渋川地区広域市町村圏振興整備組合職員労働組合</t>
  </si>
  <si>
    <t>10下仁田厚生病院従業員組合</t>
  </si>
  <si>
    <t>10富岡地域医療事務組合職員労働組合</t>
  </si>
  <si>
    <t>10群馬県土地改良事業団体連合会職員組合</t>
  </si>
  <si>
    <t>10みやま園労働組合</t>
  </si>
  <si>
    <t>10群馬県庁生活協同組合職員労働組合</t>
  </si>
  <si>
    <t>10高崎市文化スポーツ振興財団労働組合</t>
  </si>
  <si>
    <t>10群馬県住宅供給公社労働組合</t>
  </si>
  <si>
    <t>101</t>
  </si>
  <si>
    <t>10全国一般群馬地方労働組合</t>
  </si>
  <si>
    <t>10前橋市社会福祉協議会非常勤職員労働組合</t>
  </si>
  <si>
    <t>みなかみ町社会福祉協議会職員労働組合</t>
  </si>
  <si>
    <t>10みなかみ町社会福祉協議会職員労働組合</t>
  </si>
  <si>
    <t>10103</t>
  </si>
  <si>
    <t>群馬県健康づくり財団職員労働組合</t>
  </si>
  <si>
    <t>10群馬県健康づくり財団職員労働組合</t>
  </si>
  <si>
    <t>10104</t>
  </si>
  <si>
    <t>太田市行政管理公社職員労働組合</t>
  </si>
  <si>
    <t>10太田市行政管理公社職員労働組合</t>
  </si>
  <si>
    <t>10105</t>
  </si>
  <si>
    <t>栃木</t>
  </si>
  <si>
    <t>11栃木県職員労働組合</t>
  </si>
  <si>
    <t>11足利市職員労働組合</t>
  </si>
  <si>
    <t>11那須町職員組合</t>
  </si>
  <si>
    <t>11小山市職員労働組合</t>
  </si>
  <si>
    <t>11塩谷町職員労働組合</t>
  </si>
  <si>
    <t>11自治労栃木県本部大田原市職員組合</t>
  </si>
  <si>
    <t>11自治労栃木県本部鹿沼市職員労働組合</t>
  </si>
  <si>
    <t>11栃木市職員労働組合</t>
  </si>
  <si>
    <t>11日光市職員労働組合</t>
  </si>
  <si>
    <t>11栃木県企業局労働組合</t>
  </si>
  <si>
    <t>11那須烏山市職員労働組合</t>
  </si>
  <si>
    <t>11自治労栃木県本部那珂川町職員労働組合</t>
  </si>
  <si>
    <t>11さくら市職員ユニオン</t>
  </si>
  <si>
    <t>11自治労栃木県本部那須塩原市職員労働組合</t>
  </si>
  <si>
    <t>11自治労栃木県本部佐野市職員労働組合</t>
  </si>
  <si>
    <t>11宇都宮市職員労働組合</t>
  </si>
  <si>
    <t>11上三川町職員労働組合</t>
  </si>
  <si>
    <t>11真岡市職員労働組合</t>
  </si>
  <si>
    <t>11栃木県市町村職員共済組合職員組合</t>
  </si>
  <si>
    <t>11とちぎ健康福祉協会労働組合</t>
  </si>
  <si>
    <t>11地方職員共済組合栃木県支部労働組合</t>
  </si>
  <si>
    <t>11益子町職員労働組合</t>
  </si>
  <si>
    <t>11自治労栃木県本部野木町職員労働組合</t>
  </si>
  <si>
    <t>11自治労下野市職員労働組合</t>
  </si>
  <si>
    <t>11茂木町職員組合</t>
  </si>
  <si>
    <t>11芳賀町職員労働組合</t>
  </si>
  <si>
    <t>11市貝町職員労働組合</t>
  </si>
  <si>
    <t>11自治労栃木県本部書記労働組合</t>
  </si>
  <si>
    <t>11栃木県保健衛生事業団職員労働組合</t>
  </si>
  <si>
    <t>11栃木県国民健康保険団体連合会職員労働組合</t>
  </si>
  <si>
    <t>11栃木県体育協会職員労働組合</t>
  </si>
  <si>
    <t>11鹿沼市関連法人職員労働組合</t>
  </si>
  <si>
    <t>財団法人とちぎ未来づくり財団職員労働組合</t>
  </si>
  <si>
    <t>11財団法人とちぎ未来づくり財団職員労働組合</t>
  </si>
  <si>
    <t>11栃木県土地改良事業団体連合会職員組合</t>
  </si>
  <si>
    <t>宇都宮市スポーツ振興財団労働組合</t>
  </si>
  <si>
    <t>11宇都宮市スポーツ振興財団労働組合</t>
  </si>
  <si>
    <t>11足利市公共サービスユニオン</t>
  </si>
  <si>
    <t>11栃木ファミリー職員労働組合</t>
  </si>
  <si>
    <t>11栃木市公共サービスユニオン</t>
  </si>
  <si>
    <t>11栃木県住宅供給公社職員労働組合</t>
  </si>
  <si>
    <t>11さくら市関連法人職員労働組合</t>
  </si>
  <si>
    <t>11佐野市民病院職員労働組合</t>
  </si>
  <si>
    <t>11全国一般栃木地方労働組合</t>
  </si>
  <si>
    <t>那珂川町社会福祉協議会職員労働組合</t>
  </si>
  <si>
    <t>11那珂川町社会福祉協議会職員労働組合</t>
  </si>
  <si>
    <t>11078</t>
  </si>
  <si>
    <t>那須烏山市社会福祉協議会職員労働組合</t>
  </si>
  <si>
    <t>11那須烏山市社会福祉協議会職員労働組合</t>
  </si>
  <si>
    <t>11079</t>
  </si>
  <si>
    <t>茨城</t>
  </si>
  <si>
    <t>茨城県職員労働組合連合</t>
  </si>
  <si>
    <t>12茨城県職員労働組合連合</t>
  </si>
  <si>
    <t>12水戸市職員組合</t>
  </si>
  <si>
    <t>12日立市職員労働組合</t>
  </si>
  <si>
    <t>12土浦市職員組合</t>
  </si>
  <si>
    <t>12高萩市役所職員組合</t>
  </si>
  <si>
    <t>12北茨城市職員労働組合</t>
  </si>
  <si>
    <t>12常陸太田市職員組合</t>
  </si>
  <si>
    <t>12大子町職員組合</t>
  </si>
  <si>
    <t>12常陸大宮市職員組合</t>
  </si>
  <si>
    <t>12東海村職員組合</t>
  </si>
  <si>
    <t>12行方市職員組合</t>
  </si>
  <si>
    <t>12大洗町職員組合</t>
  </si>
  <si>
    <t>12取手市職員組合</t>
  </si>
  <si>
    <t>ひたちなか市職員労働組合</t>
  </si>
  <si>
    <t>12ひたちなか市職員労働組合</t>
  </si>
  <si>
    <t>12笠間市職員組合</t>
  </si>
  <si>
    <t>12那珂市職員組合</t>
  </si>
  <si>
    <t>12鹿嶋市職員組合</t>
  </si>
  <si>
    <t>12鉾田市職員組合</t>
  </si>
  <si>
    <t>12神栖市職員組合</t>
  </si>
  <si>
    <t>12城里町職員組合</t>
  </si>
  <si>
    <t>12龍ケ崎市職員労働組合</t>
  </si>
  <si>
    <t>12守谷市職員組合</t>
  </si>
  <si>
    <t>12かすみがうら市職員組合</t>
  </si>
  <si>
    <t>12石岡市職員組合</t>
  </si>
  <si>
    <t>12阿見町職員組合</t>
  </si>
  <si>
    <t>12小美玉市職員組合</t>
  </si>
  <si>
    <t>12茨城町職員組合</t>
  </si>
  <si>
    <t>12美浦村職員組合</t>
  </si>
  <si>
    <t>12河内町職員組合</t>
  </si>
  <si>
    <t>12自治労茨城県本部書記労働組合</t>
  </si>
  <si>
    <t>12常陸太田市水道職員労働組合</t>
  </si>
  <si>
    <t>12牛久市職員組合</t>
  </si>
  <si>
    <t>12茨城県市町村職員共済組合職員組合</t>
  </si>
  <si>
    <t>12下妻市水道職員労働組合</t>
  </si>
  <si>
    <t>12つくば市職員組合</t>
  </si>
  <si>
    <t>12取手地方広域下水道組合職員組合</t>
  </si>
  <si>
    <t>12日立市社会福祉事業団労働組合</t>
  </si>
  <si>
    <t>12日立メディカルセンター労働組合</t>
  </si>
  <si>
    <t>12茨城北農業共済事務組合職員組合</t>
  </si>
  <si>
    <t>12社会福祉法人北茨城市社会福祉協議会職員労働組合</t>
  </si>
  <si>
    <t>12東海村公共関連団体職員労働組合</t>
  </si>
  <si>
    <t>12社会福祉法人水戸市社会福祉協議会職員労働組合</t>
  </si>
  <si>
    <t>12茨城県社会福祉協議会労働組合</t>
  </si>
  <si>
    <t>12取手競輪労働組合</t>
  </si>
  <si>
    <t>12社会福祉法人清水福祉会職員労働組合</t>
  </si>
  <si>
    <t>12茨城コロニー労働組合</t>
  </si>
  <si>
    <t>12自治労茨城公共ユニオン</t>
  </si>
  <si>
    <t>12茨城県国民健康保険団体連合会職員労働組合</t>
  </si>
  <si>
    <t>12自治労茨城公共サービスユニオン</t>
  </si>
  <si>
    <t>114</t>
  </si>
  <si>
    <t>12水戸市臨時嘱託職員労働組合</t>
  </si>
  <si>
    <t>自治労石岡市産業文化事業団労働組合</t>
  </si>
  <si>
    <t>12自治労石岡市産業文化事業団労働組合</t>
  </si>
  <si>
    <t>12115</t>
  </si>
  <si>
    <t>茨城県嘱託員労働組合</t>
  </si>
  <si>
    <t>12茨城県嘱託員労働組合</t>
  </si>
  <si>
    <t>12116</t>
  </si>
  <si>
    <t>埼玉</t>
  </si>
  <si>
    <t>13川越市職員組合</t>
  </si>
  <si>
    <t>13小川町職員組合</t>
  </si>
  <si>
    <t>13滑川町職員組合</t>
  </si>
  <si>
    <t>13吉見町職員組合</t>
  </si>
  <si>
    <t>13ときがわ町職員組合</t>
  </si>
  <si>
    <t>13自治労さいたま市職員労働組合</t>
  </si>
  <si>
    <t>13越谷市職員組合</t>
  </si>
  <si>
    <t>13熊谷市職員労働組合</t>
  </si>
  <si>
    <t>13加須市職員組合</t>
  </si>
  <si>
    <t>13秩父市職員組合</t>
  </si>
  <si>
    <t>13羽生市職員組合</t>
  </si>
  <si>
    <t>13嵐山町職員組合</t>
  </si>
  <si>
    <t>13埼玉県市町村職員共済組合職員組合</t>
  </si>
  <si>
    <t>13東松山市職員労働組合</t>
  </si>
  <si>
    <t>13松伏町職員組合</t>
  </si>
  <si>
    <t>13久喜市職員労働組合</t>
  </si>
  <si>
    <t>13寄居町職員組合</t>
  </si>
  <si>
    <t>13桶川市職員労働組合</t>
  </si>
  <si>
    <t>13上里町職分会</t>
  </si>
  <si>
    <t>13学校事務ネットワークさいたま</t>
  </si>
  <si>
    <t>13北本市職員労働組合</t>
  </si>
  <si>
    <t>13自治労埼玉県本部書記労働組合</t>
  </si>
  <si>
    <t>13自治労埼玉県職員労働組合</t>
  </si>
  <si>
    <t>13自治労上尾市職員組合</t>
  </si>
  <si>
    <t>13自治労所沢市職員労働組合</t>
  </si>
  <si>
    <t>13越谷地域労働者連合組合</t>
  </si>
  <si>
    <t>13自治労川口市職員組合</t>
  </si>
  <si>
    <t>13自治労埼玉県森林公社労働組合</t>
  </si>
  <si>
    <t>13小菅下水処理場委託職員ユニオン</t>
  </si>
  <si>
    <t>13埼玉地域公共サービスユニオン</t>
  </si>
  <si>
    <t>13自治労熊谷市公共サービス職員ユニオン</t>
  </si>
  <si>
    <t>13自治労桶川市放課後児童ｸﾗﾌﾞ職員労働組合</t>
  </si>
  <si>
    <t>13自治労さいたま市公共サービス職員ユニオン</t>
  </si>
  <si>
    <t>13埼玉県国民健康保険団体連合会職員労働組合</t>
  </si>
  <si>
    <t>13日本モーターボート競走会労働組合埼玉県支部</t>
  </si>
  <si>
    <t>122</t>
  </si>
  <si>
    <t>13川島町職員組合</t>
  </si>
  <si>
    <t>123</t>
  </si>
  <si>
    <t>13自治労埼玉医療スタッフユニオン</t>
  </si>
  <si>
    <t>13自治労所沢市社会福祉協議会ユニオン</t>
  </si>
  <si>
    <t>13自治労神明苑職員ユニオン</t>
  </si>
  <si>
    <t>13自治労小川町公共サービスユニオン</t>
  </si>
  <si>
    <t>13自治労越谷市社会福祉協議会ユニオン</t>
  </si>
  <si>
    <t>13自治労久喜市公共サービスユニオン</t>
  </si>
  <si>
    <t>13東秩父村職員労働組合</t>
  </si>
  <si>
    <t>13自治労所沢地域公共サービス労働組合</t>
  </si>
  <si>
    <t>13埼玉県競走労働組合</t>
  </si>
  <si>
    <t>13浦和競馬従業員労働組合</t>
  </si>
  <si>
    <t>13自治労セラムユニオン蕨市立病院労働組合</t>
  </si>
  <si>
    <t>13自治労越谷市公共サービス職員ユニオン</t>
  </si>
  <si>
    <t>自治労新潟県市町村職員共済組合職員労働組合</t>
  </si>
  <si>
    <t>09083</t>
  </si>
  <si>
    <t>胎内市職員労働組合連合会</t>
  </si>
  <si>
    <t>09090</t>
  </si>
  <si>
    <t>川口町職員組合</t>
  </si>
  <si>
    <t>09093</t>
  </si>
  <si>
    <t>徳島市体育振興公社職員労働組合</t>
  </si>
  <si>
    <t>39072</t>
  </si>
  <si>
    <t>板野郡西部学校給食組合職員労働組合</t>
  </si>
  <si>
    <t>39074</t>
  </si>
  <si>
    <t>上板町職員労働組合</t>
  </si>
  <si>
    <t>39075</t>
  </si>
  <si>
    <t>石井町職員労働組合</t>
  </si>
  <si>
    <t>39076</t>
  </si>
  <si>
    <t>財団法人徳島県スポーツ振興財団職員労働組合</t>
  </si>
  <si>
    <t>16050</t>
  </si>
  <si>
    <t>16051</t>
  </si>
  <si>
    <t>自治労座間市職員組合</t>
  </si>
  <si>
    <t>16052</t>
  </si>
  <si>
    <t>秦野市伊勢原市環境衛生組合職員労働組合</t>
  </si>
  <si>
    <t>16055</t>
  </si>
  <si>
    <t>藤沢市民会館サービスセンター労働組合</t>
  </si>
  <si>
    <t>16056</t>
  </si>
  <si>
    <t>横須賀市健康福祉協会労働組合</t>
  </si>
  <si>
    <t>16057</t>
  </si>
  <si>
    <t>鎌倉市社会福祉協議会職員労働組合</t>
  </si>
  <si>
    <t>16058</t>
  </si>
  <si>
    <t>16060</t>
  </si>
  <si>
    <t>藤沢市まちづくり協会職員労働組合</t>
  </si>
  <si>
    <t>16061</t>
  </si>
  <si>
    <t>神奈川県学校事務労働組合</t>
  </si>
  <si>
    <t>16062</t>
  </si>
  <si>
    <t>かながわ公共サービスユニオン</t>
  </si>
  <si>
    <t>16063</t>
  </si>
  <si>
    <t>神奈川県厚生農業協同組合連合会伊勢原協同病院従業員組合</t>
  </si>
  <si>
    <t>16065</t>
  </si>
  <si>
    <t>16066</t>
  </si>
  <si>
    <t>神奈川競輪競馬労働組合</t>
  </si>
  <si>
    <t>16067</t>
  </si>
  <si>
    <t>湘南競輪従業員労働組合</t>
  </si>
  <si>
    <t>16069</t>
  </si>
  <si>
    <t>25097</t>
  </si>
  <si>
    <t>25098</t>
  </si>
  <si>
    <t>三重県病院事業庁職員労働組合</t>
  </si>
  <si>
    <t>25101</t>
  </si>
  <si>
    <t>津競艇労働組合</t>
  </si>
  <si>
    <t>25104</t>
  </si>
  <si>
    <t>自治労四日市労働組合</t>
  </si>
  <si>
    <t>25106</t>
  </si>
  <si>
    <t>25108</t>
  </si>
  <si>
    <t>三重県土地改良事業団体連合会職員組合</t>
  </si>
  <si>
    <t>26006</t>
  </si>
  <si>
    <t>東近江市職員組合</t>
  </si>
  <si>
    <t>26007</t>
  </si>
  <si>
    <t>18塩尻市社会福祉協議会職員労働組合</t>
  </si>
  <si>
    <t>18社会福祉法人信濃友愛会職員労働組合</t>
  </si>
  <si>
    <t>18長野県土地改良事業団体連合会職員組合</t>
  </si>
  <si>
    <t>18(財)長野県文化振興事業団職員労働組合</t>
  </si>
  <si>
    <t>18長野市給食職員労働組合</t>
  </si>
  <si>
    <t>174</t>
  </si>
  <si>
    <t>18小川村社会福祉協議会職員労働組合</t>
  </si>
  <si>
    <t>18長野県上伊那広域水道用水企業団職員労働組合</t>
  </si>
  <si>
    <t>178</t>
  </si>
  <si>
    <t>18中野市社会福祉協議会職員労働組合</t>
  </si>
  <si>
    <t>18長野県林業公社職員労働組合</t>
  </si>
  <si>
    <t>18自治労長野県本部公共民間サービスユニオン</t>
  </si>
  <si>
    <t>18北アルプス広域連合職員労働組合</t>
  </si>
  <si>
    <t>184</t>
  </si>
  <si>
    <t>18(財)長野県健康づくり事業団職員労働組合</t>
  </si>
  <si>
    <t>18(医)藤美会すめらぎ職員労働組合</t>
  </si>
  <si>
    <t>186</t>
  </si>
  <si>
    <t>18長野県社会福祉協議会職員組合</t>
  </si>
  <si>
    <t>18市立大町総合病院職員労働組合</t>
  </si>
  <si>
    <t>18全国一般長野地方労働組合</t>
  </si>
  <si>
    <t>189</t>
  </si>
  <si>
    <t>長野県立病院機構労働組合</t>
  </si>
  <si>
    <t>18長野県立病院機構労働組合</t>
  </si>
  <si>
    <t>18190</t>
  </si>
  <si>
    <t>松本市立病院職員労働組合</t>
  </si>
  <si>
    <t>18松本市立病院職員労働組合</t>
  </si>
  <si>
    <t>18191</t>
  </si>
  <si>
    <t>長野県下水道公社職員労働組合</t>
  </si>
  <si>
    <t>18長野県下水道公社職員労働組合</t>
  </si>
  <si>
    <t>18192</t>
  </si>
  <si>
    <t>富山</t>
  </si>
  <si>
    <t>19富山県職員労働組合</t>
  </si>
  <si>
    <t>19富山市職員労働組合</t>
  </si>
  <si>
    <t>19高岡市職員労働組合</t>
  </si>
  <si>
    <t>19黒部市職員労働組合</t>
  </si>
  <si>
    <t>19黒部市民病院職員組合</t>
  </si>
  <si>
    <t>19魚津市役所職員組合</t>
  </si>
  <si>
    <t>19滑川市職員組合</t>
  </si>
  <si>
    <t>19射水市職員労働組合</t>
  </si>
  <si>
    <t>19氷見市職員労働組合</t>
  </si>
  <si>
    <t>19朝日町職員組合</t>
  </si>
  <si>
    <t>19入善町職員組合</t>
  </si>
  <si>
    <t>19砺波市職員労働組合</t>
  </si>
  <si>
    <t>19小矢部市職員組合</t>
  </si>
  <si>
    <t>19南砺市職員組合</t>
  </si>
  <si>
    <t>19富山県市町村共済組合職員労働組合</t>
  </si>
  <si>
    <t>19立山町職員組合</t>
  </si>
  <si>
    <t>19富山県国民健康保険団体連合会職員労働組合</t>
  </si>
  <si>
    <t>19上市町職員組合</t>
  </si>
  <si>
    <t>19かみいち総合病院職員組合</t>
  </si>
  <si>
    <t>19市立砺波総合病院職員労働組合</t>
  </si>
  <si>
    <t>19砺波広域圏事務組合水道事業所職員労働組合</t>
  </si>
  <si>
    <t>19富山地区広域圏職員労働組合</t>
  </si>
  <si>
    <t>19新川広域圏職員労働組合</t>
  </si>
  <si>
    <t>19富山市ファミリーパーク公社職員労働組合</t>
  </si>
  <si>
    <t>19自治労富山県本部直属支部</t>
  </si>
  <si>
    <t>19富山市生活環境サービス職員労働組合</t>
  </si>
  <si>
    <t>19砺波地方衛生施設組合職員労働組合</t>
  </si>
  <si>
    <t>笛吹市職員組合</t>
  </si>
  <si>
    <t>17016</t>
  </si>
  <si>
    <t>上野原市職員組合</t>
  </si>
  <si>
    <t>17018</t>
  </si>
  <si>
    <t>組合員数計を上回る</t>
    <rPh sb="0" eb="3">
      <t>クミアイイン</t>
    </rPh>
    <rPh sb="3" eb="4">
      <t>スウ</t>
    </rPh>
    <rPh sb="4" eb="5">
      <t>ケイ</t>
    </rPh>
    <phoneticPr fontId="3"/>
  </si>
  <si>
    <t>（１）事務組合・広域連合</t>
    <rPh sb="3" eb="5">
      <t>ジム</t>
    </rPh>
    <rPh sb="5" eb="7">
      <t>クミアイ</t>
    </rPh>
    <rPh sb="8" eb="10">
      <t>コウイキ</t>
    </rPh>
    <rPh sb="10" eb="12">
      <t>レンゴウ</t>
    </rPh>
    <phoneticPr fontId="3"/>
  </si>
  <si>
    <t>ｃ</t>
    <phoneticPr fontId="3"/>
  </si>
  <si>
    <t>（２）公社・事業団</t>
    <rPh sb="3" eb="5">
      <t>コウシャ</t>
    </rPh>
    <rPh sb="6" eb="9">
      <t>ジギョウダン</t>
    </rPh>
    <phoneticPr fontId="3"/>
  </si>
  <si>
    <t>（３）社　協</t>
    <rPh sb="3" eb="4">
      <t>シャ</t>
    </rPh>
    <rPh sb="5" eb="6">
      <t>キョウ</t>
    </rPh>
    <phoneticPr fontId="3"/>
  </si>
  <si>
    <t>60001</t>
  </si>
  <si>
    <t>照合用</t>
    <rPh sb="0" eb="3">
      <t>ショウゴウヨウ</t>
    </rPh>
    <phoneticPr fontId="3"/>
  </si>
  <si>
    <t>区分code</t>
    <phoneticPr fontId="3"/>
  </si>
  <si>
    <t>県コード</t>
    <rPh sb="0" eb="1">
      <t>ケン</t>
    </rPh>
    <phoneticPr fontId="3"/>
  </si>
  <si>
    <t>照合用単組名</t>
    <rPh sb="0" eb="3">
      <t>ショウゴウヨウ</t>
    </rPh>
    <rPh sb="3" eb="5">
      <t>タンソ</t>
    </rPh>
    <rPh sb="5" eb="6">
      <t>メイ</t>
    </rPh>
    <phoneticPr fontId="3"/>
  </si>
  <si>
    <t>登録団体区分</t>
    <rPh sb="0" eb="2">
      <t>トウロク</t>
    </rPh>
    <rPh sb="2" eb="4">
      <t>ダンタイ</t>
    </rPh>
    <rPh sb="4" eb="6">
      <t>クブン</t>
    </rPh>
    <phoneticPr fontId="3"/>
  </si>
  <si>
    <t>組織状況回答欄</t>
    <rPh sb="0" eb="2">
      <t>ソシキ</t>
    </rPh>
    <rPh sb="2" eb="4">
      <t>ジョウキョウ</t>
    </rPh>
    <rPh sb="4" eb="7">
      <t>カイトウラン</t>
    </rPh>
    <phoneticPr fontId="3"/>
  </si>
  <si>
    <t>組合員計</t>
    <rPh sb="0" eb="3">
      <t>クミアイイン</t>
    </rPh>
    <rPh sb="3" eb="4">
      <t>ケイ</t>
    </rPh>
    <phoneticPr fontId="3"/>
  </si>
  <si>
    <t>対象=１</t>
    <rPh sb="0" eb="2">
      <t>タイショウ</t>
    </rPh>
    <phoneticPr fontId="3"/>
  </si>
  <si>
    <t>9頁</t>
    <rPh sb="1" eb="2">
      <t>ページ</t>
    </rPh>
    <phoneticPr fontId="3"/>
  </si>
  <si>
    <t>０１</t>
  </si>
  <si>
    <t>19富山市シルバー人材センター職員労働組合</t>
  </si>
  <si>
    <t>19高岡市社会福祉協議会職員労働組合</t>
  </si>
  <si>
    <t>19富山市社会福祉協議会職員労働組合</t>
  </si>
  <si>
    <t>19立山福祉会労働組合</t>
  </si>
  <si>
    <t>19魚津市社会福祉協議会労働組合</t>
  </si>
  <si>
    <t>19富山県社会福祉協議会労働組合</t>
  </si>
  <si>
    <t>19富山県地域公共サービスユニオン</t>
  </si>
  <si>
    <t>19入善町社会福祉協議会職員労働組合</t>
  </si>
  <si>
    <t>19渓明会労働組合</t>
  </si>
  <si>
    <t>19滑川市文化･スポーツ振興財団労働組合</t>
  </si>
  <si>
    <t>19富山市臨時・嘱託職員労働組合わかば</t>
  </si>
  <si>
    <t>19あさひ総合病院委託医療事務労働組合</t>
  </si>
  <si>
    <t>19自治労全国一般富山地方労働組合</t>
  </si>
  <si>
    <t>富山市民病院職員労働組合</t>
  </si>
  <si>
    <t>19富山市民病院職員労働組合</t>
  </si>
  <si>
    <t>19070</t>
  </si>
  <si>
    <t>石川</t>
  </si>
  <si>
    <t>20石川県職員労働組合</t>
  </si>
  <si>
    <t>20金沢市役所職員組合</t>
  </si>
  <si>
    <t>20金沢市従業員労働組合</t>
  </si>
  <si>
    <t>20加賀市職員組合</t>
  </si>
  <si>
    <t>20小松市職員組合</t>
  </si>
  <si>
    <t>20羽咋市職員労働組合</t>
  </si>
  <si>
    <t>20七尾市職員労働組合</t>
  </si>
  <si>
    <t>20輪島市職員組合</t>
  </si>
  <si>
    <t>20珠洲市職員組合</t>
  </si>
  <si>
    <t>20能登町職員組合</t>
  </si>
  <si>
    <t>20宝達志水町職員組合</t>
  </si>
  <si>
    <t>20石川県企業局労働組合</t>
  </si>
  <si>
    <t>20白山市職員組合</t>
  </si>
  <si>
    <t>20羽咋広域職員労働組合</t>
  </si>
  <si>
    <t>20石川県市町村職員共済組合職員組合</t>
  </si>
  <si>
    <t>20公立松任石川中央病院労働組合</t>
  </si>
  <si>
    <t>20市立小松総合病院職員組合</t>
  </si>
  <si>
    <t>野々市市職員労働組合</t>
  </si>
  <si>
    <t>20野々市市職員労働組合</t>
  </si>
  <si>
    <t>20公立つるぎ病院労働組合</t>
  </si>
  <si>
    <t>20石川県国民健康保険団体連合会職員労働組合</t>
  </si>
  <si>
    <t>20内灘町職員組合</t>
  </si>
  <si>
    <t>20金沢環境サービス公社労働組合</t>
  </si>
  <si>
    <t>20石川県立学校事務職員組合</t>
  </si>
  <si>
    <t>20社会福祉法人石川サニーメイト労働組合</t>
  </si>
  <si>
    <t>20金沢市福祉サービス公社職員組合</t>
  </si>
  <si>
    <t>20ときわ職員組合</t>
  </si>
  <si>
    <t>20自治労加賀市民病院職員組合</t>
  </si>
  <si>
    <t>20金沢勤労者プラザ労働組合</t>
  </si>
  <si>
    <t>20石川県成人病予防センター労働組合</t>
  </si>
  <si>
    <t>20松任石川広域事務組合環境クリーンセンター労働組合</t>
  </si>
  <si>
    <t>20かほく市職員組合</t>
  </si>
  <si>
    <t>20石川県社会福祉事業団職員労働組合</t>
  </si>
  <si>
    <t>20石川県県民ふれあい公社職員労働組合</t>
  </si>
  <si>
    <t>20陽風園労働組合</t>
  </si>
  <si>
    <t>20百寿苑労働組合</t>
  </si>
  <si>
    <t>20ふれあいタウン労働組合</t>
  </si>
  <si>
    <t>20かないわ病院労働組合</t>
  </si>
  <si>
    <t>20いしかわケアユニオン</t>
  </si>
  <si>
    <t>20ひなたぼっこ労働組合</t>
  </si>
  <si>
    <t>20石川県社会福祉協議会職員労働組合</t>
  </si>
  <si>
    <t>20はくい福祉会労働組合</t>
  </si>
  <si>
    <t>20全国一般石川地方労働組合</t>
  </si>
  <si>
    <t>大門園労働組合</t>
  </si>
  <si>
    <t>20大門園労働組合</t>
  </si>
  <si>
    <t>20065</t>
  </si>
  <si>
    <t>社会福祉法人なごみの郷労働組合</t>
  </si>
  <si>
    <t>20社会福祉法人なごみの郷労働組合</t>
  </si>
  <si>
    <t>20066</t>
  </si>
  <si>
    <t>津幡町職員組合</t>
  </si>
  <si>
    <t>20津幡町職員組合</t>
  </si>
  <si>
    <t>20067</t>
  </si>
  <si>
    <t>福井</t>
  </si>
  <si>
    <t>21福井県庁職員組合</t>
  </si>
  <si>
    <t>福井県公営企業労働組合</t>
  </si>
  <si>
    <t>21福井県公営企業労働組合</t>
  </si>
  <si>
    <t>21自治労福井市職員労働組合</t>
  </si>
  <si>
    <t>21越前市職員組合</t>
  </si>
  <si>
    <t>21敦賀市職員労働組合</t>
  </si>
  <si>
    <t>21鯖江市職員労働組合</t>
  </si>
  <si>
    <t>21大野市職員労働組合</t>
  </si>
  <si>
    <t>21勝山市職員組合</t>
  </si>
  <si>
    <t>21あわら市職員組合</t>
  </si>
  <si>
    <t>21坂井市職員組合</t>
  </si>
  <si>
    <t>21小浜市職員組合</t>
  </si>
  <si>
    <t>21福井県公社職員労働組合</t>
  </si>
  <si>
    <t>21福井県市町村職員共済組合職員労働組合</t>
  </si>
  <si>
    <t>21福井県国民健康保険団体連合会職員労働組合</t>
  </si>
  <si>
    <t>21ほのぼの苑職員労働組合</t>
  </si>
  <si>
    <t>21越前市社会福祉協議会職員労働組合</t>
  </si>
  <si>
    <t>21福井市社会福祉協議会職員労働組合</t>
  </si>
  <si>
    <t>21越前市シルバ－人材センタ－職員労働組合</t>
  </si>
  <si>
    <t>21越前市公民館職員組合</t>
  </si>
  <si>
    <t>21大野市シルバー人材センター職員労働組合</t>
  </si>
  <si>
    <t>21永平寺町職員組合</t>
  </si>
  <si>
    <t>21大野市社会福祉協議会職員労働組合</t>
  </si>
  <si>
    <t>21福井県公共サービスユニオン</t>
  </si>
  <si>
    <t>21鯖江市公民館職員労働組合</t>
  </si>
  <si>
    <t>21越前市文化振興・施設管理事業団職員労働組合</t>
  </si>
  <si>
    <t>21福井競輪労働組合</t>
  </si>
  <si>
    <t>21越前市公共サービスユニオン</t>
  </si>
  <si>
    <t>21福井県丹南広域組合職員組合</t>
  </si>
  <si>
    <t>21全国一般福井地方労働組合</t>
  </si>
  <si>
    <t>21坂井市臨時職員労働組合</t>
  </si>
  <si>
    <t>自治労福井県本部直属支部</t>
  </si>
  <si>
    <t>21自治労福井県本部直属支部</t>
  </si>
  <si>
    <t>21068</t>
  </si>
  <si>
    <t>越前市嘱託職員労働組合</t>
  </si>
  <si>
    <t>21越前市嘱託職員労働組合</t>
  </si>
  <si>
    <t>21069</t>
  </si>
  <si>
    <t>21070</t>
  </si>
  <si>
    <t>福井市ふれあい公社職員労働組合</t>
  </si>
  <si>
    <t>21福井市ふれあい公社職員労働組合</t>
  </si>
  <si>
    <t>21071</t>
  </si>
  <si>
    <t>静岡</t>
  </si>
  <si>
    <t>22静岡県職労連合・静岡県職員組合</t>
  </si>
  <si>
    <t>22沼津市職員労働組合連合会</t>
  </si>
  <si>
    <t>22三島市職員労働組合連合会</t>
  </si>
  <si>
    <t>22磐田市役所職員組合</t>
  </si>
  <si>
    <t>22藤枝市職員労働組合連合会</t>
  </si>
  <si>
    <t>22掛川市職員組合</t>
  </si>
  <si>
    <t>22焼津市職員組合</t>
  </si>
  <si>
    <t>22富士宮市職員組合</t>
  </si>
  <si>
    <t>22浜松市水道労働組合</t>
  </si>
  <si>
    <t>22袋井市職員組合</t>
  </si>
  <si>
    <t>22森町職員組合</t>
  </si>
  <si>
    <t>22南伊豆町職員組合</t>
  </si>
  <si>
    <t>22西伊豆町職員組合</t>
  </si>
  <si>
    <t>22松崎町職員組合</t>
  </si>
  <si>
    <t>22富士市職員組合</t>
  </si>
  <si>
    <t>22東伊豆町職員組合</t>
  </si>
  <si>
    <t>22裾野市職員組合</t>
  </si>
  <si>
    <t>22菊川市職員組合</t>
  </si>
  <si>
    <t>22浜松市職員労働組合</t>
  </si>
  <si>
    <t>22静岡県本部書記労働組合</t>
  </si>
  <si>
    <t>22浜松市公社職員労働組合</t>
  </si>
  <si>
    <t>22志太広域事務組合職員組合</t>
  </si>
  <si>
    <t>22清水町職員組合</t>
  </si>
  <si>
    <t>22自治労静岡地域公共サービスユニオン</t>
  </si>
  <si>
    <t>22静岡県職労連合静岡県社会福祉協議会職員労働組合</t>
  </si>
  <si>
    <t>22日本ヘルス工業静岡労働組合</t>
  </si>
  <si>
    <t>22自治労静岡福祉ユニオン</t>
  </si>
  <si>
    <t>22静岡競輪労働組合</t>
  </si>
  <si>
    <t>22伊東競輪労働組合</t>
  </si>
  <si>
    <t>22富士宮市振興公社労働組合</t>
  </si>
  <si>
    <t>22沼津夜間救急医療センター労働組合</t>
  </si>
  <si>
    <t>22静岡県国民健康保険団体連合会職員労働組合</t>
  </si>
  <si>
    <t>22富士宮市水道労働組合</t>
  </si>
  <si>
    <t>22静岡県職労連合・静岡県立静岡がんセンター労働組合</t>
  </si>
  <si>
    <t>静岡県職労連合・静岡県立病院労働組合</t>
  </si>
  <si>
    <t>22静岡県職労連合・静岡県立病院労働組合</t>
  </si>
  <si>
    <t>22067</t>
  </si>
  <si>
    <t>日本モーターボート競走会労働組合静岡県支部</t>
  </si>
  <si>
    <t>22日本モーターボート競走会労働組合静岡県支部</t>
  </si>
  <si>
    <t>22068</t>
  </si>
  <si>
    <t>焼津市立総合病院職員労働組合</t>
  </si>
  <si>
    <t>22焼津市立総合病院職員労働組合</t>
  </si>
  <si>
    <t>22069</t>
  </si>
  <si>
    <t>愛知</t>
  </si>
  <si>
    <t>23岡崎市職員組合</t>
  </si>
  <si>
    <t>23岡崎市従業員労働組合</t>
  </si>
  <si>
    <t>23津島市職員組合</t>
  </si>
  <si>
    <t>23小牧市職員組合</t>
  </si>
  <si>
    <t>23稲沢市職員労働組合</t>
  </si>
  <si>
    <t>23豊明市職員組合</t>
  </si>
  <si>
    <t>23豊山町職員労働組合</t>
  </si>
  <si>
    <t>23岡崎市社会福祉団体職員労働組合</t>
  </si>
  <si>
    <t>23愛知県都市職員共済組合職員組合</t>
  </si>
  <si>
    <t>23自治労名古屋市連合労働組合</t>
  </si>
  <si>
    <t>23岡崎市関係施設労働組合</t>
  </si>
  <si>
    <t>23岡崎市学校給食協会従業員労働組合</t>
  </si>
  <si>
    <t>23東部水道企業労働組合</t>
  </si>
  <si>
    <t>23豊田市学校給食労働組合</t>
  </si>
  <si>
    <t>23自治労津島市関係労働組合</t>
  </si>
  <si>
    <t>23安城市職員組合</t>
  </si>
  <si>
    <t>23自治労愛知県本部直属支部</t>
  </si>
  <si>
    <t>23日進市職員連帯会議</t>
  </si>
  <si>
    <t>23岡崎市福祉事業団職員労働組合</t>
  </si>
  <si>
    <t>23安城市社会福祉団体職員労働組合</t>
  </si>
  <si>
    <t>23自治労名古屋市文化施設労働組合</t>
  </si>
  <si>
    <t>23愛知県国民健康保険団体連合会職員労働組合</t>
  </si>
  <si>
    <t>23自治労西春日井福祉会職員労働組合</t>
  </si>
  <si>
    <t>23自治労名古屋市社会福祉協議会ユニオン</t>
  </si>
  <si>
    <t>23自治労セラムけあらーずユニオン</t>
  </si>
  <si>
    <t>23自治労海部地区環境事務組合職員労働組合</t>
  </si>
  <si>
    <t>23自治労名古屋市民休暇村職員労働組合</t>
  </si>
  <si>
    <t>23自治労メディカルパーソナルサーヴィシィーズユニオン</t>
  </si>
  <si>
    <t>23全競労常滑競艇労働組合</t>
  </si>
  <si>
    <t>23豊明市臨時職員げんきユニオン</t>
  </si>
  <si>
    <t>名古屋市教育スポーツ協会職員労働組合</t>
  </si>
  <si>
    <t>23名古屋市教育スポーツ協会職員労働組合</t>
  </si>
  <si>
    <t>23豊川市従業員労働組合</t>
  </si>
  <si>
    <t>23名古屋市住宅供給公社職員組合</t>
  </si>
  <si>
    <t>23名古屋競輪労働組合</t>
  </si>
  <si>
    <t>23一宮競輪労働組合</t>
  </si>
  <si>
    <t>23日本モーターボート競走会労働組合愛知県支部</t>
  </si>
  <si>
    <t>23自治労全国一般評議会愛知地方労働組合</t>
  </si>
  <si>
    <t>23NPOてとろユニオン</t>
  </si>
  <si>
    <t>23自治労あいち公共サービスユニオン</t>
  </si>
  <si>
    <t>名古屋観光コンベンションビューロー職員労働組合</t>
  </si>
  <si>
    <t>23名古屋観光コンベンションビューロー職員労働組合</t>
  </si>
  <si>
    <t>23087</t>
  </si>
  <si>
    <t>矢作川研究所ユニオン</t>
  </si>
  <si>
    <t>23矢作川研究所ユニオン</t>
  </si>
  <si>
    <t>23089</t>
  </si>
  <si>
    <t>岐阜</t>
  </si>
  <si>
    <t>24岐阜市職員労働組合</t>
  </si>
  <si>
    <t>24大垣市役所職員労働組合連合会</t>
  </si>
  <si>
    <t>24多治見市職員労働組合連合会</t>
  </si>
  <si>
    <t>24関市職員労働組合連合会</t>
  </si>
  <si>
    <t>24中津川市職員組合</t>
  </si>
  <si>
    <t>24恵那市職員労働組合</t>
  </si>
  <si>
    <t>24瑞浪市職員労働組合連合会</t>
  </si>
  <si>
    <t>24美濃市職員組合</t>
  </si>
  <si>
    <t>24高山市職員労働組合連合会</t>
  </si>
  <si>
    <t>24土岐市職員労働組合連合会</t>
  </si>
  <si>
    <t>24郡上市職員組合</t>
  </si>
  <si>
    <t>24各務原市職員労働組合連合会</t>
  </si>
  <si>
    <t>24岐阜県市町村職員共済組合職員組合</t>
  </si>
  <si>
    <t>岐阜県職員労働組合連合会</t>
  </si>
  <si>
    <t>24岐阜県職員労働組合連合会</t>
  </si>
  <si>
    <t>24岐阜県市町村行政情報センター労働組合</t>
  </si>
  <si>
    <t>24岐阜県土地開発公社労働組合</t>
  </si>
  <si>
    <t>24輪之内町職員組合</t>
  </si>
  <si>
    <t>24岐阜県住宅供給公社労働組合</t>
  </si>
  <si>
    <t>24下呂市職員組合</t>
  </si>
  <si>
    <t>24垂井町職員組合</t>
  </si>
  <si>
    <t>24岐阜県国民健康保険団体連合会労働組合</t>
  </si>
  <si>
    <t>24岐阜県町村会職員労働組合</t>
  </si>
  <si>
    <t>24自治労岐阜県本部書記労働組合</t>
  </si>
  <si>
    <t>24岐阜市社会福祉協議会ホームヘルパー労働組合</t>
  </si>
  <si>
    <t>自治労ぎふ公共サービスユニオン</t>
  </si>
  <si>
    <t>24自治労ぎふ公共サービスユニオン</t>
  </si>
  <si>
    <t>24岐阜県公立小中学校事務職員組合</t>
  </si>
  <si>
    <t>24岐阜一般労働組合</t>
  </si>
  <si>
    <t>岐阜県教育文化財団労働組合</t>
  </si>
  <si>
    <t>24岐阜県教育文化財団労働組合</t>
  </si>
  <si>
    <t>24051</t>
  </si>
  <si>
    <t>けあらーずユニオン岐阜</t>
  </si>
  <si>
    <t>24けあらーずユニオン岐阜</t>
  </si>
  <si>
    <t>24052</t>
  </si>
  <si>
    <t>岐阜市学校給食調理嘱託員労働組合</t>
  </si>
  <si>
    <t>24岐阜市学校給食調理嘱託員労働組合</t>
  </si>
  <si>
    <t>24053</t>
  </si>
  <si>
    <t>美濃市社会福祉協議会職員労働組合</t>
  </si>
  <si>
    <t>24美濃市社会福祉協議会職員労働組合</t>
  </si>
  <si>
    <t>24054</t>
  </si>
  <si>
    <t>三重</t>
  </si>
  <si>
    <t>25三重県職員労働組合</t>
  </si>
  <si>
    <t>25津市職員組合</t>
  </si>
  <si>
    <t>25自治労伊勢市職員労働組合</t>
  </si>
  <si>
    <t>25松阪市職員組合</t>
  </si>
  <si>
    <t>25自治労伊賀市職員労働組合</t>
  </si>
  <si>
    <t>25鈴鹿市職員労働組合</t>
  </si>
  <si>
    <t>25自治労亀山市職員組合</t>
  </si>
  <si>
    <t>25鳥羽市役所職員組合</t>
  </si>
  <si>
    <t>25自治労熊野市職員労働組合</t>
  </si>
  <si>
    <t>25名張市職員労働組合</t>
  </si>
  <si>
    <t>25いなべ市職員労働組合</t>
  </si>
  <si>
    <t>25菰野町職員組合</t>
  </si>
  <si>
    <t>25御浜町職員組合</t>
  </si>
  <si>
    <t>25志摩市職員組合</t>
  </si>
  <si>
    <t>25紀北町職員組合</t>
  </si>
  <si>
    <t>25東員町職員組合</t>
  </si>
  <si>
    <t>25川越町職員組合</t>
  </si>
  <si>
    <t>25三重県市町村職員共済組合職員労働組合</t>
  </si>
  <si>
    <t>25明和町職員労働組合</t>
  </si>
  <si>
    <t>25玉城町職員組合</t>
  </si>
  <si>
    <t>25紀宝町職員労働組合</t>
  </si>
  <si>
    <t>25多気町職員組合</t>
  </si>
  <si>
    <t>25大台町職員組合</t>
  </si>
  <si>
    <t>25津市水道労働組合</t>
  </si>
  <si>
    <t>25四日市港管理組合労働組合</t>
  </si>
  <si>
    <t>25三重県企業庁労働組合</t>
  </si>
  <si>
    <t>25菊狭間清掃職員労働組合</t>
  </si>
  <si>
    <t>25朝日町職員組合</t>
  </si>
  <si>
    <t>25自治労三重県本部直属支部</t>
  </si>
  <si>
    <t>25伊勢広域環境組合職員労働組合</t>
  </si>
  <si>
    <t>25桑名市職員組合</t>
  </si>
  <si>
    <t>25東紀州農業共済事務組合職員労働組合</t>
  </si>
  <si>
    <t>25松阪飯多農業共済事務組合職員労働組合</t>
  </si>
  <si>
    <t>25三重県国民健康保険団体連合会職員労働組合</t>
  </si>
  <si>
    <t>25伊勢地域農業共済事務組合職員労働組合</t>
  </si>
  <si>
    <t>25鳥羽志摩広域連合職員労働組合</t>
  </si>
  <si>
    <t>25上野総合市民病院職員組合</t>
  </si>
  <si>
    <t>25松阪市民病院職員組合</t>
  </si>
  <si>
    <t>25大紀町職員組合</t>
  </si>
  <si>
    <t>25三重県社会福祉協議会労働組合</t>
  </si>
  <si>
    <t>25三重県環境保全事業団労働組合</t>
  </si>
  <si>
    <t>25鈴鹿市社協職員労働組合</t>
  </si>
  <si>
    <t>25鈴鹿市清掃協同組合職員会</t>
  </si>
  <si>
    <t>25津市社会福祉協議会労働組合</t>
  </si>
  <si>
    <t>25三重県建設技術ｾﾝﾀｰ職員労働組合</t>
  </si>
  <si>
    <t>25三重県病院事業庁職員労働組合</t>
  </si>
  <si>
    <t>25津競艇労働組合</t>
  </si>
  <si>
    <t>25自治労四日市労働組合</t>
  </si>
  <si>
    <t>桑名市社会福祉協議会労働組合</t>
  </si>
  <si>
    <t>25桑名市社会福祉協議会労働組合</t>
  </si>
  <si>
    <t>25三重県土地改良事業団体連合会職員組合</t>
  </si>
  <si>
    <t>25日本モーターボート競走会労働組合三重県支部</t>
  </si>
  <si>
    <t>25三重県体育協会労働組合</t>
  </si>
  <si>
    <t>25木曽岬町職員組合</t>
  </si>
  <si>
    <t>25全国一般三重地方労働組合</t>
  </si>
  <si>
    <t>桑名市民病院職員労働組合</t>
  </si>
  <si>
    <t>25桑名市民病院職員労働組合</t>
  </si>
  <si>
    <t>25114</t>
  </si>
  <si>
    <t>いなべ市社会福祉協議会職員労働組合</t>
  </si>
  <si>
    <t>25いなべ市社会福祉協議会職員労働組合</t>
  </si>
  <si>
    <t>25116</t>
  </si>
  <si>
    <t>滋賀</t>
  </si>
  <si>
    <t>自治労松前なでん荘職員組合</t>
  </si>
  <si>
    <t>01309</t>
  </si>
  <si>
    <t>03001</t>
  </si>
  <si>
    <t>青森県職員労働組合</t>
  </si>
  <si>
    <t>03002</t>
  </si>
  <si>
    <t>八戸市職員労働組合</t>
  </si>
  <si>
    <t>03003</t>
  </si>
  <si>
    <t>弘前市職員労働組合連合会</t>
  </si>
  <si>
    <t>03004</t>
  </si>
  <si>
    <t>黒石市職員労働組合</t>
  </si>
  <si>
    <t>03005</t>
  </si>
  <si>
    <t>十和田市職員労働組合</t>
  </si>
  <si>
    <t>03006</t>
  </si>
  <si>
    <t>三沢市職員労働組合</t>
  </si>
  <si>
    <t>03008</t>
  </si>
  <si>
    <t>03009</t>
  </si>
  <si>
    <t>今別町職員組合</t>
  </si>
  <si>
    <t>いちき串木野市職員労働組合</t>
  </si>
  <si>
    <t>48140</t>
  </si>
  <si>
    <t>南さつま市職員労働組合</t>
  </si>
  <si>
    <t>48141</t>
  </si>
  <si>
    <t>肝付町職員組合</t>
  </si>
  <si>
    <t>48142</t>
  </si>
  <si>
    <t>2015年「自治労組織基本調査｣（第12回）</t>
    <phoneticPr fontId="3"/>
  </si>
  <si>
    <t>　本調査は、自治労に加盟する全単組（「自治労加盟組合名簿」に記載）を対象に、その組織実態を正確に把握することを通して、今後の活動に生かしていくことを目的に実施するものです。
　自治労組織基本調査は、1980年の第１回調査以降、３年おきに実施され、今回で第12回目となります。</t>
    <phoneticPr fontId="3"/>
  </si>
  <si>
    <r>
      <t>調査票の入力にあたって特に断り書きのない場合には、</t>
    </r>
    <r>
      <rPr>
        <b/>
        <u/>
        <sz val="11"/>
        <color indexed="10"/>
        <rFont val="ＭＳ Ｐ明朝"/>
        <family val="1"/>
        <charset val="128"/>
      </rPr>
      <t>2015年６月30日現在</t>
    </r>
    <r>
      <rPr>
        <sz val="11"/>
        <rFont val="ＭＳ Ｐ明朝"/>
        <family val="1"/>
        <charset val="128"/>
      </rPr>
      <t>の貴組合の状況について入力してください。</t>
    </r>
    <rPh sb="4" eb="6">
      <t>ニュウリョク</t>
    </rPh>
    <rPh sb="48" eb="50">
      <t>ニュウリョク</t>
    </rPh>
    <phoneticPr fontId="3"/>
  </si>
  <si>
    <t>調査結果は集計・分析の上、データ最終確定を2015年12月までに行います。</t>
    <phoneticPr fontId="3"/>
  </si>
  <si>
    <t>（団体区分が、05、06、07、13の組合に）</t>
    <rPh sb="1" eb="3">
      <t>ダンタイ</t>
    </rPh>
    <rPh sb="3" eb="5">
      <t>クブン</t>
    </rPh>
    <rPh sb="19" eb="21">
      <t>クミアイ</t>
    </rPh>
    <phoneticPr fontId="3"/>
  </si>
  <si>
    <t>（同じ自治体内にある自治労加盟の別単組および日教組、全水道に加盟する組合は競合組合とはみなしません。）</t>
    <phoneticPr fontId="3"/>
  </si>
  <si>
    <t>４．組合の形態</t>
    <rPh sb="2" eb="4">
      <t>クミアイ</t>
    </rPh>
    <rPh sb="5" eb="7">
      <t>ケイタイ</t>
    </rPh>
    <phoneticPr fontId="3"/>
  </si>
  <si>
    <t>（団体区分「01都道府県」「02県都・政令市」「03市」「04町・村」「05事務組合・広域連合」の組合が回答してください）</t>
    <phoneticPr fontId="3"/>
  </si>
  <si>
    <t>『混合組合』とは非現業職員と公営企業職員（地方公共団体が経営する水道・電気・ガス・交通などの事業に従事する職員）、現業職員が同一組合に存在する状態を指します。
『混合組合』には組織の中に評議会（労働組合）を結成している形式分離と結成していない純粋な混合組合があります。
　※下段の「イメージ図」を参照</t>
    <phoneticPr fontId="3"/>
  </si>
  <si>
    <t>５．職種・職能組織（評議会・部会）、専門部の有無</t>
    <rPh sb="2" eb="4">
      <t>ショクシュ</t>
    </rPh>
    <rPh sb="5" eb="7">
      <t>ショクノウ</t>
    </rPh>
    <rPh sb="7" eb="9">
      <t>ソシキ</t>
    </rPh>
    <rPh sb="10" eb="13">
      <t>ヒョウギカイ</t>
    </rPh>
    <rPh sb="14" eb="16">
      <t>ブカイ</t>
    </rPh>
    <rPh sb="18" eb="21">
      <t>センモンブ</t>
    </rPh>
    <rPh sb="22" eb="24">
      <t>ウム</t>
    </rPh>
    <phoneticPr fontId="3"/>
  </si>
  <si>
    <t>(1)　職種・職能組織（評議会・部会）の有無</t>
    <phoneticPr fontId="3"/>
  </si>
  <si>
    <t>(2)　専門部の有無</t>
    <rPh sb="4" eb="7">
      <t>センモンブ</t>
    </rPh>
    <rPh sb="8" eb="10">
      <t>ウム</t>
    </rPh>
    <phoneticPr fontId="3"/>
  </si>
  <si>
    <t>青年部（ユース部を含む）</t>
    <rPh sb="0" eb="3">
      <t>セイネンブ</t>
    </rPh>
    <rPh sb="7" eb="8">
      <t>ブ</t>
    </rPh>
    <rPh sb="9" eb="10">
      <t>フク</t>
    </rPh>
    <phoneticPr fontId="3"/>
  </si>
  <si>
    <t>女性部</t>
    <rPh sb="0" eb="3">
      <t>ジョセイブ</t>
    </rPh>
    <phoneticPr fontId="3"/>
  </si>
  <si>
    <t>６．貴単組における組合員の種類</t>
    <rPh sb="2" eb="3">
      <t>キ</t>
    </rPh>
    <rPh sb="3" eb="5">
      <t>タンソ</t>
    </rPh>
    <rPh sb="9" eb="12">
      <t>クミアイイン</t>
    </rPh>
    <rPh sb="13" eb="15">
      <t>シュルイ</t>
    </rPh>
    <phoneticPr fontId="3"/>
  </si>
  <si>
    <t>ｐ．６</t>
    <phoneticPr fontId="3"/>
  </si>
  <si>
    <t>現業組合員数</t>
    <rPh sb="0" eb="2">
      <t>ゲンギョウ</t>
    </rPh>
    <rPh sb="2" eb="5">
      <t>クミアイイン</t>
    </rPh>
    <rPh sb="5" eb="6">
      <t>スウ</t>
    </rPh>
    <phoneticPr fontId="3"/>
  </si>
  <si>
    <t>現業組合員数とその内訳（「清掃」、「学校給食」、「学校用務」、「左記以外の一般現業」の組合員数の合計が「現業組合員数」と一致するように回答してください。）</t>
    <rPh sb="0" eb="2">
      <t>ゲンギョウ</t>
    </rPh>
    <rPh sb="2" eb="5">
      <t>クミアイイン</t>
    </rPh>
    <rPh sb="5" eb="6">
      <t>スウ</t>
    </rPh>
    <rPh sb="9" eb="11">
      <t>ウチワケ</t>
    </rPh>
    <rPh sb="13" eb="15">
      <t>セイソウ</t>
    </rPh>
    <rPh sb="18" eb="20">
      <t>ガッコウ</t>
    </rPh>
    <rPh sb="20" eb="22">
      <t>キュウショク</t>
    </rPh>
    <rPh sb="25" eb="27">
      <t>ガッコウ</t>
    </rPh>
    <rPh sb="27" eb="29">
      <t>ヨウム</t>
    </rPh>
    <rPh sb="32" eb="34">
      <t>サキ</t>
    </rPh>
    <rPh sb="34" eb="36">
      <t>イガイ</t>
    </rPh>
    <rPh sb="37" eb="39">
      <t>イッパン</t>
    </rPh>
    <rPh sb="39" eb="41">
      <t>ゲンギョウ</t>
    </rPh>
    <rPh sb="43" eb="45">
      <t>クミアイ</t>
    </rPh>
    <rPh sb="45" eb="46">
      <t>イン</t>
    </rPh>
    <rPh sb="46" eb="47">
      <t>スウ</t>
    </rPh>
    <rPh sb="48" eb="50">
      <t>ゴウケイ</t>
    </rPh>
    <rPh sb="52" eb="54">
      <t>ゲンギョウ</t>
    </rPh>
    <rPh sb="54" eb="57">
      <t>クミアイイン</t>
    </rPh>
    <rPh sb="57" eb="58">
      <t>スウ</t>
    </rPh>
    <rPh sb="60" eb="62">
      <t>イッチ</t>
    </rPh>
    <rPh sb="67" eb="69">
      <t>カイトウ</t>
    </rPh>
    <phoneticPr fontId="3"/>
  </si>
  <si>
    <t>（２）公営企業関係職種の組合員の人数</t>
    <rPh sb="3" eb="5">
      <t>コウエイ</t>
    </rPh>
    <rPh sb="5" eb="7">
      <t>キギョウ</t>
    </rPh>
    <rPh sb="7" eb="9">
      <t>カンケイ</t>
    </rPh>
    <rPh sb="9" eb="11">
      <t>ショクシュ</t>
    </rPh>
    <rPh sb="12" eb="15">
      <t>クミアイイン</t>
    </rPh>
    <rPh sb="16" eb="18">
      <t>ニンズウ</t>
    </rPh>
    <phoneticPr fontId="3"/>
  </si>
  <si>
    <t>（都市公営交通の部署で働く人を除く）</t>
    <rPh sb="1" eb="3">
      <t>トシ</t>
    </rPh>
    <rPh sb="3" eb="5">
      <t>コウエイ</t>
    </rPh>
    <rPh sb="5" eb="7">
      <t>コウツウ</t>
    </rPh>
    <rPh sb="8" eb="10">
      <t>ブショ</t>
    </rPh>
    <rPh sb="11" eb="12">
      <t>ハタラ</t>
    </rPh>
    <rPh sb="13" eb="14">
      <t>ヒト</t>
    </rPh>
    <rPh sb="15" eb="16">
      <t>ノゾ</t>
    </rPh>
    <phoneticPr fontId="3"/>
  </si>
  <si>
    <t>公営企業関係組合員数とその内訳（「水道」､「下水道」､「県職公企」、「ガス」、「その他」の組合員数の合計が「公営企業関係組合員数」と一致するように回答してください。）</t>
    <phoneticPr fontId="3"/>
  </si>
  <si>
    <t>（３）公営交通局の組合員数</t>
    <rPh sb="3" eb="5">
      <t>コウエイ</t>
    </rPh>
    <rPh sb="5" eb="7">
      <t>コウツウ</t>
    </rPh>
    <rPh sb="7" eb="8">
      <t>キョク</t>
    </rPh>
    <rPh sb="9" eb="12">
      <t>クミアイイン</t>
    </rPh>
    <rPh sb="12" eb="13">
      <t>スウ</t>
    </rPh>
    <phoneticPr fontId="3"/>
  </si>
  <si>
    <t>公営交通局の
組合員数</t>
    <rPh sb="0" eb="2">
      <t>コウエイ</t>
    </rPh>
    <rPh sb="2" eb="4">
      <t>コウツウ</t>
    </rPh>
    <rPh sb="4" eb="5">
      <t>キョク</t>
    </rPh>
    <rPh sb="7" eb="10">
      <t>クミアイイン</t>
    </rPh>
    <rPh sb="10" eb="11">
      <t>スウ</t>
    </rPh>
    <phoneticPr fontId="3"/>
  </si>
  <si>
    <t>（４）衛生医療関係職種の組合員の人数</t>
    <phoneticPr fontId="3"/>
  </si>
  <si>
    <t>衛生医療関係組合員のうち、「病院勤務の看護職員」（看護師、准看護師、看護助手、保健師、助産師を含む）、「現業職」の人数。各職種の組合員数の合計が「衛生医療関係組合員数」と一致するように回答してください。</t>
    <phoneticPr fontId="3"/>
  </si>
  <si>
    <t>現業職</t>
    <rPh sb="0" eb="3">
      <t>ゲンギョウショク</t>
    </rPh>
    <phoneticPr fontId="3"/>
  </si>
  <si>
    <t>放課後児童
クラブ支援員</t>
    <rPh sb="0" eb="3">
      <t>ホウカゴ</t>
    </rPh>
    <rPh sb="3" eb="5">
      <t>ジドウ</t>
    </rPh>
    <rPh sb="9" eb="12">
      <t>シエンイン</t>
    </rPh>
    <phoneticPr fontId="3"/>
  </si>
  <si>
    <t>幼稚園教諭</t>
    <rPh sb="0" eb="3">
      <t>ヨウチエン</t>
    </rPh>
    <rPh sb="3" eb="5">
      <t>キョウユ</t>
    </rPh>
    <phoneticPr fontId="3"/>
  </si>
  <si>
    <t>⑤</t>
    <phoneticPr fontId="3"/>
  </si>
  <si>
    <t>ｐ．７</t>
    <phoneticPr fontId="3"/>
  </si>
  <si>
    <t>７．2013年度、2014年度、2015年度における貴単組の新規採用職員の組合加入状況（人）</t>
    <rPh sb="6" eb="8">
      <t>ネンド</t>
    </rPh>
    <rPh sb="13" eb="15">
      <t>ネンド</t>
    </rPh>
    <rPh sb="20" eb="22">
      <t>ネンド</t>
    </rPh>
    <rPh sb="26" eb="27">
      <t>キ</t>
    </rPh>
    <rPh sb="27" eb="29">
      <t>タンソ</t>
    </rPh>
    <rPh sb="30" eb="32">
      <t>シンキ</t>
    </rPh>
    <rPh sb="32" eb="34">
      <t>サイヨウ</t>
    </rPh>
    <rPh sb="34" eb="36">
      <t>ショクイン</t>
    </rPh>
    <rPh sb="37" eb="39">
      <t>クミアイ</t>
    </rPh>
    <rPh sb="39" eb="41">
      <t>カニュウ</t>
    </rPh>
    <rPh sb="41" eb="43">
      <t>ジョウキョウ</t>
    </rPh>
    <rPh sb="44" eb="45">
      <t>ニン</t>
    </rPh>
    <phoneticPr fontId="3"/>
  </si>
  <si>
    <t>2013年度</t>
    <rPh sb="4" eb="6">
      <t>ネンド</t>
    </rPh>
    <phoneticPr fontId="3"/>
  </si>
  <si>
    <t>2014年度</t>
    <rPh sb="4" eb="6">
      <t>ネンド</t>
    </rPh>
    <phoneticPr fontId="3"/>
  </si>
  <si>
    <t>2015年度</t>
    <rPh sb="4" eb="6">
      <t>ネンド</t>
    </rPh>
    <phoneticPr fontId="3"/>
  </si>
  <si>
    <t>８．書記局体制</t>
    <rPh sb="2" eb="5">
      <t>ショキキョク</t>
    </rPh>
    <rPh sb="5" eb="7">
      <t>タイセイ</t>
    </rPh>
    <phoneticPr fontId="3"/>
  </si>
  <si>
    <t>９．組合財政</t>
    <rPh sb="2" eb="4">
      <t>クミアイ</t>
    </rPh>
    <rPh sb="4" eb="6">
      <t>ザイセイ</t>
    </rPh>
    <phoneticPr fontId="3"/>
  </si>
  <si>
    <t>ｂ．臨時・非常勤等職員の組合員</t>
    <rPh sb="2" eb="4">
      <t>リンジ</t>
    </rPh>
    <rPh sb="5" eb="9">
      <t>ヒジョウキンナド</t>
    </rPh>
    <rPh sb="9" eb="11">
      <t>ショクイン</t>
    </rPh>
    <rPh sb="12" eb="15">
      <t>クミアイイン</t>
    </rPh>
    <phoneticPr fontId="3"/>
  </si>
  <si>
    <t>（３）昨年１年間の組合費、別途徴収金額を合わせた組合員一人当たりの金額（年額）</t>
    <rPh sb="3" eb="5">
      <t>サクネン</t>
    </rPh>
    <rPh sb="6" eb="8">
      <t>ネンカン</t>
    </rPh>
    <rPh sb="9" eb="12">
      <t>クミアイヒ</t>
    </rPh>
    <rPh sb="13" eb="15">
      <t>ベット</t>
    </rPh>
    <rPh sb="15" eb="18">
      <t>チョウシュウキン</t>
    </rPh>
    <rPh sb="18" eb="19">
      <t>ガク</t>
    </rPh>
    <rPh sb="20" eb="21">
      <t>ア</t>
    </rPh>
    <rPh sb="24" eb="27">
      <t>クミアイイン</t>
    </rPh>
    <rPh sb="27" eb="30">
      <t>ヒトリア</t>
    </rPh>
    <rPh sb="33" eb="35">
      <t>キンガク</t>
    </rPh>
    <rPh sb="36" eb="38">
      <t>ネンガク</t>
    </rPh>
    <phoneticPr fontId="3"/>
  </si>
  <si>
    <t>順番を変えている</t>
    <rPh sb="0" eb="2">
      <t>ジュンバン</t>
    </rPh>
    <rPh sb="3" eb="4">
      <t>カ</t>
    </rPh>
    <phoneticPr fontId="3"/>
  </si>
  <si>
    <t>（４）正規職員の組合員一人当たりの月額組合費</t>
    <rPh sb="3" eb="5">
      <t>セイキ</t>
    </rPh>
    <rPh sb="5" eb="7">
      <t>ショクイン</t>
    </rPh>
    <rPh sb="8" eb="11">
      <t>クミアイイン</t>
    </rPh>
    <rPh sb="11" eb="13">
      <t>ヒトリ</t>
    </rPh>
    <rPh sb="13" eb="14">
      <t>ア</t>
    </rPh>
    <rPh sb="17" eb="19">
      <t>ゲツガク</t>
    </rPh>
    <rPh sb="19" eb="22">
      <t>クミアイヒ</t>
    </rPh>
    <phoneticPr fontId="3"/>
  </si>
  <si>
    <t>（別途徴収金を除く。定額部分のある場合や定額制の場合は平均賃金で除して率に換算してください。組合員の属性により組合費の区分がある場合は、対象組合員数の多い方の組合費水準について回答してください。）</t>
    <phoneticPr fontId="3"/>
  </si>
  <si>
    <t>10．大会および執行委員会の開催状況（2014年７月１日～2015年６月30日まで）</t>
    <phoneticPr fontId="3"/>
  </si>
  <si>
    <t>ａ　執行委員会の定例開催の有無</t>
    <rPh sb="2" eb="4">
      <t>シッコウ</t>
    </rPh>
    <rPh sb="4" eb="7">
      <t>イインカイ</t>
    </rPh>
    <rPh sb="8" eb="10">
      <t>テイレイ</t>
    </rPh>
    <rPh sb="10" eb="12">
      <t>カイサイ</t>
    </rPh>
    <rPh sb="13" eb="15">
      <t>ウム</t>
    </rPh>
    <phoneticPr fontId="3"/>
  </si>
  <si>
    <t>追加</t>
    <rPh sb="0" eb="2">
      <t>ツイカ</t>
    </rPh>
    <phoneticPr fontId="3"/>
  </si>
  <si>
    <t>ｂ　執行委員会開催回数（2014年７月１日～2015年６月30日まで）</t>
    <phoneticPr fontId="3"/>
  </si>
  <si>
    <t>（ａで「１．定例的に開催した」と回答した単組のみお答えください。）</t>
    <phoneticPr fontId="3"/>
  </si>
  <si>
    <t>回</t>
    <rPh sb="0" eb="1">
      <t>カイ</t>
    </rPh>
    <phoneticPr fontId="3"/>
  </si>
  <si>
    <t>（１）機関紙</t>
    <rPh sb="5" eb="6">
      <t>カミ</t>
    </rPh>
    <phoneticPr fontId="3"/>
  </si>
  <si>
    <t>ａ　機関紙の定期発行の有無</t>
    <phoneticPr fontId="3"/>
  </si>
  <si>
    <r>
      <t>　　</t>
    </r>
    <r>
      <rPr>
        <sz val="9"/>
        <rFont val="ＭＳ Ｐ明朝"/>
        <family val="1"/>
        <charset val="128"/>
      </rPr>
      <t>（単組の出している機関紙で、支部・分会・青年・女性部や各評議会が独自に発行しているものを除く。）</t>
    </r>
    <phoneticPr fontId="3"/>
  </si>
  <si>
    <t>（ａで「１．定期発行している」と回答した単組のみお答えください。）</t>
    <phoneticPr fontId="3"/>
  </si>
  <si>
    <t>ｐ．８</t>
    <phoneticPr fontId="3"/>
  </si>
  <si>
    <t>（３）情報発信の活用について</t>
    <phoneticPr fontId="3"/>
  </si>
  <si>
    <t>ｂ　機関紙発行回数（2014年７月１日～2015年６月30日まで）</t>
    <phoneticPr fontId="3"/>
  </si>
  <si>
    <t>b.　組合員全員に対する一斉同報メールを活用した情報発信</t>
    <rPh sb="3" eb="6">
      <t>クミアイイン</t>
    </rPh>
    <rPh sb="6" eb="8">
      <t>ゼンイン</t>
    </rPh>
    <rPh sb="9" eb="10">
      <t>タイ</t>
    </rPh>
    <rPh sb="12" eb="14">
      <t>イッセイ</t>
    </rPh>
    <rPh sb="14" eb="16">
      <t>ドウホウ</t>
    </rPh>
    <rPh sb="20" eb="22">
      <t>カツヨウ</t>
    </rPh>
    <rPh sb="24" eb="26">
      <t>ジョウホウ</t>
    </rPh>
    <rPh sb="26" eb="28">
      <t>ハッシン</t>
    </rPh>
    <phoneticPr fontId="3"/>
  </si>
  <si>
    <t>12．組合掲示板の有無</t>
    <rPh sb="3" eb="5">
      <t>クミアイ</t>
    </rPh>
    <rPh sb="5" eb="8">
      <t>ケイジバン</t>
    </rPh>
    <rPh sb="9" eb="11">
      <t>ウム</t>
    </rPh>
    <phoneticPr fontId="3"/>
  </si>
  <si>
    <t>←移動した</t>
    <rPh sb="1" eb="3">
      <t>イドウ</t>
    </rPh>
    <phoneticPr fontId="3"/>
  </si>
  <si>
    <t>13．組合事務所の状況（単組本部）</t>
    <rPh sb="3" eb="5">
      <t>クミアイ</t>
    </rPh>
    <rPh sb="5" eb="8">
      <t>ジムショ</t>
    </rPh>
    <rPh sb="9" eb="11">
      <t>ジョウキョウ</t>
    </rPh>
    <rPh sb="12" eb="14">
      <t>タンソ</t>
    </rPh>
    <rPh sb="14" eb="16">
      <t>ホンブ</t>
    </rPh>
    <phoneticPr fontId="3"/>
  </si>
  <si>
    <t>ｐ．10</t>
    <phoneticPr fontId="3"/>
  </si>
  <si>
    <t>チェック
ページ</t>
    <phoneticPr fontId="3"/>
  </si>
  <si>
    <t>10頁</t>
    <rPh sb="2" eb="3">
      <t>ページ</t>
    </rPh>
    <phoneticPr fontId="3"/>
  </si>
  <si>
    <r>
      <t>　本調査の設問は、10ページまであります。１ページ目（本ページ</t>
    </r>
    <r>
      <rPr>
        <b/>
        <sz val="11"/>
        <rFont val="ＭＳ Ｐ明朝"/>
        <family val="1"/>
        <charset val="128"/>
      </rPr>
      <t>）</t>
    </r>
    <r>
      <rPr>
        <b/>
        <u/>
        <sz val="11"/>
        <color indexed="10"/>
        <rFont val="ＭＳ Ｐ明朝"/>
        <family val="1"/>
        <charset val="128"/>
      </rPr>
      <t>より順に</t>
    </r>
    <r>
      <rPr>
        <sz val="11"/>
        <rFont val="ＭＳ Ｐ明朝"/>
        <family val="1"/>
        <charset val="128"/>
      </rPr>
      <t>ご回答願います。</t>
    </r>
    <rPh sb="1" eb="4">
      <t>ホンチョウサ</t>
    </rPh>
    <rPh sb="5" eb="7">
      <t>セツモン</t>
    </rPh>
    <rPh sb="25" eb="26">
      <t>メ</t>
    </rPh>
    <rPh sb="27" eb="28">
      <t>ホン</t>
    </rPh>
    <rPh sb="34" eb="35">
      <t>ジュン</t>
    </rPh>
    <rPh sb="37" eb="39">
      <t>カイトウ</t>
    </rPh>
    <rPh sb="39" eb="40">
      <t>ネガ</t>
    </rPh>
    <phoneticPr fontId="3"/>
  </si>
  <si>
    <t>病院勤務の
看護職員</t>
    <rPh sb="0" eb="2">
      <t>ビョウイン</t>
    </rPh>
    <rPh sb="2" eb="4">
      <t>キンム</t>
    </rPh>
    <rPh sb="6" eb="8">
      <t>カンゴ</t>
    </rPh>
    <rPh sb="8" eb="10">
      <t>ショクイン</t>
    </rPh>
    <phoneticPr fontId="3"/>
  </si>
  <si>
    <t>０回と入力</t>
    <rPh sb="1" eb="2">
      <t>カイ</t>
    </rPh>
    <rPh sb="3" eb="5">
      <t>ニュウリョク</t>
    </rPh>
    <phoneticPr fontId="3"/>
  </si>
  <si>
    <t>９．組合財政（１）　ｂ．臨時・非常勤等職員の組合員の組合員</t>
    <rPh sb="2" eb="4">
      <t>クミアイ</t>
    </rPh>
    <rPh sb="4" eb="6">
      <t>ザイセイ</t>
    </rPh>
    <phoneticPr fontId="3"/>
  </si>
  <si>
    <t>14．時間内組合活動における参加手続きの種類について</t>
    <rPh sb="3" eb="5">
      <t>ジカン</t>
    </rPh>
    <rPh sb="6" eb="8">
      <t>クミアイ</t>
    </rPh>
    <rPh sb="8" eb="10">
      <t>カツドウ</t>
    </rPh>
    <rPh sb="14" eb="16">
      <t>サンカ</t>
    </rPh>
    <rPh sb="16" eb="18">
      <t>テツヅ</t>
    </rPh>
    <rPh sb="20" eb="22">
      <t>シュルイ</t>
    </rPh>
    <phoneticPr fontId="3"/>
  </si>
  <si>
    <t>７．新規採用職員の組織状況について</t>
    <rPh sb="2" eb="4">
      <t>シンキ</t>
    </rPh>
    <rPh sb="4" eb="6">
      <t>サイヨウ</t>
    </rPh>
    <rPh sb="6" eb="8">
      <t>ショクイン</t>
    </rPh>
    <rPh sb="9" eb="11">
      <t>ソシキ</t>
    </rPh>
    <rPh sb="11" eb="13">
      <t>ジョウキョウ</t>
    </rPh>
    <phoneticPr fontId="3"/>
  </si>
  <si>
    <t>８．書記局体制について</t>
    <rPh sb="2" eb="5">
      <t>ショキキョク</t>
    </rPh>
    <rPh sb="5" eb="7">
      <t>タイセイ</t>
    </rPh>
    <phoneticPr fontId="3"/>
  </si>
  <si>
    <t>６．職種ごとの組合員数について</t>
    <rPh sb="2" eb="4">
      <t>ショクシュ</t>
    </rPh>
    <rPh sb="7" eb="10">
      <t>クミアイイン</t>
    </rPh>
    <rPh sb="10" eb="11">
      <t>スウ</t>
    </rPh>
    <phoneticPr fontId="3"/>
  </si>
  <si>
    <t>組合の形態</t>
    <rPh sb="0" eb="2">
      <t>クミアイ</t>
    </rPh>
    <rPh sb="3" eb="5">
      <t>ケイタイ</t>
    </rPh>
    <phoneticPr fontId="3"/>
  </si>
  <si>
    <t>５．職種・職能組織、専門部の有無</t>
    <rPh sb="2" eb="4">
      <t>ショクシュ</t>
    </rPh>
    <rPh sb="5" eb="7">
      <t>ショクノウ</t>
    </rPh>
    <rPh sb="7" eb="9">
      <t>ソシキ</t>
    </rPh>
    <rPh sb="10" eb="13">
      <t>センモンブ</t>
    </rPh>
    <rPh sb="14" eb="16">
      <t>ウム</t>
    </rPh>
    <phoneticPr fontId="3"/>
  </si>
  <si>
    <t>青年部</t>
    <rPh sb="0" eb="3">
      <t>セイネンブ</t>
    </rPh>
    <phoneticPr fontId="3"/>
  </si>
  <si>
    <t>(3)公営交通局</t>
    <rPh sb="3" eb="5">
      <t>コウエイ</t>
    </rPh>
    <rPh sb="5" eb="7">
      <t>コウツウ</t>
    </rPh>
    <rPh sb="7" eb="8">
      <t>キョク</t>
    </rPh>
    <phoneticPr fontId="3"/>
  </si>
  <si>
    <t>(4)衛生医療計</t>
    <rPh sb="3" eb="5">
      <t>エイセイ</t>
    </rPh>
    <rPh sb="5" eb="7">
      <t>イリョウ</t>
    </rPh>
    <rPh sb="7" eb="8">
      <t>ケイ</t>
    </rPh>
    <phoneticPr fontId="3"/>
  </si>
  <si>
    <t>現業職</t>
    <rPh sb="0" eb="3">
      <t>ゲンギョウショク</t>
    </rPh>
    <phoneticPr fontId="3"/>
  </si>
  <si>
    <t>その他</t>
    <rPh sb="2" eb="3">
      <t>タ</t>
    </rPh>
    <phoneticPr fontId="3"/>
  </si>
  <si>
    <t>介護職</t>
    <rPh sb="0" eb="3">
      <t>カイゴショク</t>
    </rPh>
    <phoneticPr fontId="3"/>
  </si>
  <si>
    <t>放課後児童クラブ支援員</t>
    <rPh sb="0" eb="3">
      <t>ホウカゴ</t>
    </rPh>
    <rPh sb="3" eb="5">
      <t>ジドウ</t>
    </rPh>
    <rPh sb="8" eb="10">
      <t>シエン</t>
    </rPh>
    <rPh sb="10" eb="11">
      <t>イン</t>
    </rPh>
    <phoneticPr fontId="3"/>
  </si>
  <si>
    <t>幼稚園教諭</t>
    <rPh sb="0" eb="3">
      <t>ヨウチエン</t>
    </rPh>
    <rPh sb="3" eb="5">
      <t>キョウユ</t>
    </rPh>
    <phoneticPr fontId="3"/>
  </si>
  <si>
    <t>７．新規採用数と組合員数</t>
    <rPh sb="2" eb="4">
      <t>シンキ</t>
    </rPh>
    <rPh sb="4" eb="6">
      <t>サイヨウ</t>
    </rPh>
    <rPh sb="6" eb="7">
      <t>スウ</t>
    </rPh>
    <rPh sb="8" eb="11">
      <t>クミアイイン</t>
    </rPh>
    <rPh sb="11" eb="12">
      <t>スウ</t>
    </rPh>
    <phoneticPr fontId="3"/>
  </si>
  <si>
    <t>７採用13</t>
    <rPh sb="1" eb="3">
      <t>サイヨウ</t>
    </rPh>
    <phoneticPr fontId="3"/>
  </si>
  <si>
    <t>採用14</t>
    <rPh sb="0" eb="2">
      <t>サイヨウ</t>
    </rPh>
    <phoneticPr fontId="3"/>
  </si>
  <si>
    <t>採用15</t>
    <rPh sb="0" eb="2">
      <t>サイヨウ</t>
    </rPh>
    <phoneticPr fontId="3"/>
  </si>
  <si>
    <t>執行委員を上回る</t>
    <rPh sb="0" eb="2">
      <t>シッコウ</t>
    </rPh>
    <rPh sb="2" eb="4">
      <t>イイン</t>
    </rPh>
    <rPh sb="5" eb="7">
      <t>ウワマワ</t>
    </rPh>
    <phoneticPr fontId="3"/>
  </si>
  <si>
    <t>１０．大会等開催状況</t>
    <rPh sb="3" eb="5">
      <t>タイカイ</t>
    </rPh>
    <rPh sb="5" eb="6">
      <t>トウ</t>
    </rPh>
    <rPh sb="6" eb="8">
      <t>カイサイ</t>
    </rPh>
    <rPh sb="8" eb="10">
      <t>ジョウキョウ</t>
    </rPh>
    <phoneticPr fontId="3"/>
  </si>
  <si>
    <t>９ページ</t>
    <phoneticPr fontId="3"/>
  </si>
  <si>
    <t>開催回数</t>
    <rPh sb="0" eb="2">
      <t>カイサイ</t>
    </rPh>
    <rPh sb="2" eb="4">
      <t>カイスウ</t>
    </rPh>
    <phoneticPr fontId="3"/>
  </si>
  <si>
    <t>発行回数</t>
    <rPh sb="0" eb="2">
      <t>ハッコウ</t>
    </rPh>
    <rPh sb="2" eb="4">
      <t>カイスウ</t>
    </rPh>
    <phoneticPr fontId="3"/>
  </si>
  <si>
    <t>　チェックオフ臨時</t>
    <rPh sb="7" eb="9">
      <t>リンジ</t>
    </rPh>
    <phoneticPr fontId="3"/>
  </si>
  <si>
    <t>(４)a月組合費</t>
    <rPh sb="4" eb="5">
      <t>ツキ</t>
    </rPh>
    <rPh sb="5" eb="8">
      <t>クミアイヒ</t>
    </rPh>
    <phoneticPr fontId="3"/>
  </si>
  <si>
    <t>1１．情報宣伝・機関紙</t>
    <rPh sb="3" eb="5">
      <t>ジョウホウ</t>
    </rPh>
    <rPh sb="5" eb="7">
      <t>センデン</t>
    </rPh>
    <rPh sb="8" eb="11">
      <t>キカンシ</t>
    </rPh>
    <phoneticPr fontId="3"/>
  </si>
  <si>
    <t>１１．情報宣伝</t>
    <rPh sb="3" eb="5">
      <t>ジョウホウ</t>
    </rPh>
    <rPh sb="5" eb="7">
      <t>センデン</t>
    </rPh>
    <phoneticPr fontId="3"/>
  </si>
  <si>
    <t>(3)SNS活用</t>
    <rPh sb="6" eb="8">
      <t>カツヨウ</t>
    </rPh>
    <phoneticPr fontId="3"/>
  </si>
  <si>
    <t>一斉同報メール活用</t>
    <rPh sb="0" eb="2">
      <t>イッセイ</t>
    </rPh>
    <rPh sb="2" eb="4">
      <t>ドウホウ</t>
    </rPh>
    <rPh sb="7" eb="9">
      <t>カツヨウ</t>
    </rPh>
    <phoneticPr fontId="3"/>
  </si>
  <si>
    <t>１２．組合掲示板</t>
    <rPh sb="3" eb="5">
      <t>クミアイ</t>
    </rPh>
    <rPh sb="5" eb="8">
      <t>ケイジバン</t>
    </rPh>
    <phoneticPr fontId="3"/>
  </si>
  <si>
    <t>１０ページ</t>
    <phoneticPr fontId="3"/>
  </si>
  <si>
    <t>１３．組合事務所</t>
    <rPh sb="3" eb="5">
      <t>クミアイ</t>
    </rPh>
    <rPh sb="5" eb="8">
      <t>ジムショ</t>
    </rPh>
    <phoneticPr fontId="3"/>
  </si>
  <si>
    <t>１４．時間内組合活動</t>
    <rPh sb="3" eb="6">
      <t>ジカンナイ</t>
    </rPh>
    <rPh sb="6" eb="8">
      <t>クミアイ</t>
    </rPh>
    <rPh sb="8" eb="10">
      <t>カツドウ</t>
    </rPh>
    <phoneticPr fontId="3"/>
  </si>
  <si>
    <t>１５．連合地協役員</t>
    <rPh sb="3" eb="5">
      <t>レンゴウ</t>
    </rPh>
    <rPh sb="5" eb="7">
      <t>チキョウ</t>
    </rPh>
    <rPh sb="7" eb="9">
      <t>ヤクイン</t>
    </rPh>
    <phoneticPr fontId="3"/>
  </si>
  <si>
    <t>１０ｐ</t>
    <phoneticPr fontId="3"/>
  </si>
  <si>
    <t>２０万円を超える</t>
    <rPh sb="2" eb="4">
      <t>マンエン</t>
    </rPh>
    <rPh sb="5" eb="6">
      <t>コ</t>
    </rPh>
    <phoneticPr fontId="3"/>
  </si>
  <si>
    <t>２万円を超える</t>
    <rPh sb="1" eb="2">
      <t>マン</t>
    </rPh>
    <rPh sb="2" eb="3">
      <t>エン</t>
    </rPh>
    <rPh sb="4" eb="5">
      <t>コ</t>
    </rPh>
    <phoneticPr fontId="3"/>
  </si>
  <si>
    <t>県都・
政令市</t>
  </si>
  <si>
    <t>函館市役所職員労働組合</t>
  </si>
  <si>
    <t>01函館市役所職員労働組合</t>
  </si>
  <si>
    <t>深川市職員労働組合</t>
  </si>
  <si>
    <t>01深川市職員労働組合</t>
  </si>
  <si>
    <t>自治労砂川市職員労働組合連合会</t>
  </si>
  <si>
    <t>01自治労砂川市職員労働組合連合会</t>
  </si>
  <si>
    <t>小樽市立病院職員労働組合</t>
  </si>
  <si>
    <t>01小樽市立病院職員労働組合</t>
  </si>
  <si>
    <t>長万部町職員労働組合</t>
  </si>
  <si>
    <t>01長万部町職員労働組合</t>
  </si>
  <si>
    <t>月形町職員労働組合</t>
  </si>
  <si>
    <t>01月形町職員労働組合</t>
  </si>
  <si>
    <t>01池田町職員労働組合</t>
  </si>
  <si>
    <t>美幌町職員労働組合</t>
  </si>
  <si>
    <t>01美幌町職員労働組合</t>
  </si>
  <si>
    <t>北海道市町村職員共済組合職員労働組合</t>
  </si>
  <si>
    <t>01北海道市町村職員共済組合職員労働組合</t>
  </si>
  <si>
    <t>市町村
共済</t>
  </si>
  <si>
    <t>松前町職員労働組合連合会</t>
  </si>
  <si>
    <t>01松前町職員労働組合連合会</t>
  </si>
  <si>
    <t>島牧村役場職員組合</t>
  </si>
  <si>
    <t>01島牧村役場職員組合</t>
  </si>
  <si>
    <t>書記労・
直属支部</t>
  </si>
  <si>
    <t>上記以外の
民間事業所</t>
  </si>
  <si>
    <t>公社
事業団</t>
  </si>
  <si>
    <t>自治体の
臨時・非
常勤労組</t>
  </si>
  <si>
    <t>自治労室蘭福祉事業協会職員労働組合</t>
  </si>
  <si>
    <t>01自治労室蘭福祉事業協会職員労働組合</t>
  </si>
  <si>
    <t>事務組合･
広域連合</t>
  </si>
  <si>
    <t>全北海道指定自動車学校労働組合協議会</t>
  </si>
  <si>
    <t>01全北海道指定自動車学校労働組合協議会</t>
  </si>
  <si>
    <t>329</t>
  </si>
  <si>
    <t>自治労釧路市住宅公社労働組合</t>
  </si>
  <si>
    <t>01自治労釧路市住宅公社労働組合</t>
  </si>
  <si>
    <t>01329</t>
  </si>
  <si>
    <t>330</t>
  </si>
  <si>
    <t>自治労恵山公清ユニオン</t>
  </si>
  <si>
    <t>01自治労恵山公清ユニオン</t>
  </si>
  <si>
    <t>01330</t>
  </si>
  <si>
    <t>331</t>
  </si>
  <si>
    <t>札幌市交通労働組合</t>
  </si>
  <si>
    <t>01札幌市交通労働組合</t>
  </si>
  <si>
    <t>01331</t>
  </si>
  <si>
    <t>332</t>
  </si>
  <si>
    <t>函館市交通局労働組合</t>
  </si>
  <si>
    <t>01函館市交通局労働組合</t>
  </si>
  <si>
    <t>01332</t>
  </si>
  <si>
    <t>333</t>
  </si>
  <si>
    <t>上富良野町社会福祉協議会職員労働組合</t>
  </si>
  <si>
    <t>01上富良野町社会福祉協議会職員労働組合</t>
  </si>
  <si>
    <t>01333</t>
  </si>
  <si>
    <t>334</t>
  </si>
  <si>
    <t>自治労函館市公共サービス労働組合</t>
  </si>
  <si>
    <t>01自治労函館市公共サービス労働組合</t>
  </si>
  <si>
    <t>01334</t>
  </si>
  <si>
    <t>335</t>
  </si>
  <si>
    <t>北海道医療生協職員労働組合</t>
  </si>
  <si>
    <t>01北海道医療生協職員労働組合</t>
  </si>
  <si>
    <t>01335</t>
  </si>
  <si>
    <t>336</t>
  </si>
  <si>
    <t>室蘭市給食センターＭＭＰ労働組合</t>
  </si>
  <si>
    <t>01室蘭市給食センターＭＭＰ労働組合</t>
  </si>
  <si>
    <t>01336</t>
  </si>
  <si>
    <t>全国一般</t>
  </si>
  <si>
    <t>青森交通労働組合</t>
  </si>
  <si>
    <t>03青森交通労働組合</t>
  </si>
  <si>
    <t>03081</t>
  </si>
  <si>
    <t>八戸交通労働組合</t>
  </si>
  <si>
    <t>03八戸交通労働組合</t>
  </si>
  <si>
    <t>03082</t>
  </si>
  <si>
    <t>自治労西和賀町職員労働組合</t>
  </si>
  <si>
    <t>04自治労西和賀町職員労働組合</t>
  </si>
  <si>
    <t>岩手福祉ユニオン</t>
  </si>
  <si>
    <t>04岩手福祉ユニオン</t>
  </si>
  <si>
    <t>宮城県社会福祉協議会労働組合</t>
  </si>
  <si>
    <t>05宮城県社会福祉協議会労働組合</t>
  </si>
  <si>
    <t>泉清掃労働組合</t>
  </si>
  <si>
    <t>05泉清掃労働組合</t>
  </si>
  <si>
    <t>仙台市交通労働組合</t>
  </si>
  <si>
    <t>05仙台市交通労働組合</t>
  </si>
  <si>
    <t>05075</t>
  </si>
  <si>
    <t>秋田市職員連合労働組合</t>
  </si>
  <si>
    <t>06秋田市職員連合労働組合</t>
  </si>
  <si>
    <t>潟上市非常勤職員労働組合</t>
  </si>
  <si>
    <t>06潟上市非常勤職員労働組合</t>
  </si>
  <si>
    <t>最上町職員労働組合</t>
  </si>
  <si>
    <t>07最上町職員労働組合</t>
  </si>
  <si>
    <t>やまがた健康推進機構労働組合</t>
  </si>
  <si>
    <t>07やまがた健康推進機構労働組合</t>
  </si>
  <si>
    <t>石川町役場職員組合</t>
  </si>
  <si>
    <t>08石川町役場職員組合</t>
  </si>
  <si>
    <t>南会津地方環境衛生組合職員労働組合</t>
  </si>
  <si>
    <t>08南会津地方環境衛生組合職員労働組合</t>
  </si>
  <si>
    <t>自治労会津若松観光ビューロー職員労働組合</t>
  </si>
  <si>
    <t>08自治労会津若松観光ビューロー職員労働組合</t>
  </si>
  <si>
    <t>自治労福島グリーンパレス職員労働組合</t>
  </si>
  <si>
    <t>08自治労福島グリーンパレス職員労働組合</t>
  </si>
  <si>
    <t>08153</t>
  </si>
  <si>
    <t>津南町職員労働組合</t>
  </si>
  <si>
    <t>09津南町職員労働組合</t>
  </si>
  <si>
    <t>寺泊老人ホーム職員組合</t>
  </si>
  <si>
    <t>09寺泊老人ホーム職員組合</t>
  </si>
  <si>
    <t>09147</t>
  </si>
  <si>
    <t>佐渡市社会福祉協議会職員組合</t>
  </si>
  <si>
    <t>09佐渡市社会福祉協議会職員組合</t>
  </si>
  <si>
    <t>09148</t>
  </si>
  <si>
    <t>新潟県厚生連労働組合</t>
  </si>
  <si>
    <t>09新潟県厚生連労働組合</t>
  </si>
  <si>
    <t>09149</t>
  </si>
  <si>
    <t>ぬながわ森林組合労働組合</t>
  </si>
  <si>
    <t>09ぬながわ森林組合労働組合</t>
  </si>
  <si>
    <t>09150</t>
  </si>
  <si>
    <t>群馬県森林・緑整備基金労働組合</t>
  </si>
  <si>
    <t>10群馬県森林・緑整備基金労働組合</t>
  </si>
  <si>
    <t>群馬県国民健康保険団体連合会職員労働組合</t>
  </si>
  <si>
    <t>10群馬県国民健康保険団体連合会職員労働組合</t>
  </si>
  <si>
    <t>10106</t>
  </si>
  <si>
    <t>栃木県民公園福祉協会職員労働組合</t>
  </si>
  <si>
    <t>11栃木県民公園福祉協会職員労働組合</t>
  </si>
  <si>
    <t>新小山市民病院労働組合</t>
  </si>
  <si>
    <t>11新小山市民病院労働組合</t>
  </si>
  <si>
    <t>11082</t>
  </si>
  <si>
    <t>自治労埼玉けあらーずユニオン</t>
  </si>
  <si>
    <t>13自治労埼玉けあらーずユニオン</t>
  </si>
  <si>
    <t>13157</t>
  </si>
  <si>
    <t>埼玉県国保連合会臨時パート職員ユニオン</t>
  </si>
  <si>
    <t>13埼玉県国保連合会臨時パート職員ユニオン</t>
  </si>
  <si>
    <t>13158</t>
  </si>
  <si>
    <t>自治労埼玉県本部　鳩山町職員組合</t>
  </si>
  <si>
    <t>13自治労埼玉県本部　鳩山町職員組合</t>
  </si>
  <si>
    <t>13159</t>
  </si>
  <si>
    <t>自治労川越都市開発労働組合</t>
  </si>
  <si>
    <t>13自治労川越都市開発労働組合</t>
  </si>
  <si>
    <t>13160</t>
  </si>
  <si>
    <t>熊谷・江南学校給食センターユニオン</t>
  </si>
  <si>
    <t>13熊谷・江南学校給食センターユニオン</t>
  </si>
  <si>
    <t>13161</t>
  </si>
  <si>
    <t>東京都</t>
  </si>
  <si>
    <t>武蔵野市学童クラブ指導嘱託員労働組合</t>
  </si>
  <si>
    <t>14武蔵野市学童クラブ指導嘱託員労働組合</t>
  </si>
  <si>
    <t>武蔵野市学校給食配置嘱託職員労働組合</t>
  </si>
  <si>
    <t>14武蔵野市学校給食配置嘱託職員労働組合</t>
  </si>
  <si>
    <t>昭島市学校給食ユニオン</t>
  </si>
  <si>
    <t>14昭島市学校給食ユニオン</t>
  </si>
  <si>
    <t>東久留米市図書館専門員ユニオン</t>
  </si>
  <si>
    <t>14東久留米市図書館専門員ユニオン</t>
  </si>
  <si>
    <t>14172</t>
  </si>
  <si>
    <t>練馬区資源循環推進員労働組合</t>
  </si>
  <si>
    <t>14練馬区資源循環推進員労働組合</t>
  </si>
  <si>
    <t>14173</t>
  </si>
  <si>
    <t>東京ハローワーク非正規職員労働組合</t>
  </si>
  <si>
    <t>14東京ハローワーク非正規職員労働組合</t>
  </si>
  <si>
    <t>14174</t>
  </si>
  <si>
    <t>エフエムむさしのユニオン</t>
  </si>
  <si>
    <t>14エフエムむさしのユニオン</t>
  </si>
  <si>
    <t>14175</t>
  </si>
  <si>
    <t>自治労多摩市非常勤労働組合</t>
  </si>
  <si>
    <t>14自治労多摩市非常勤労働組合</t>
  </si>
  <si>
    <t>14176</t>
  </si>
  <si>
    <t>自治労福生市ｼﾙﾊﾞｰ人材ｾﾝﾀｰ労働組合</t>
  </si>
  <si>
    <t>14自治労福生市ｼﾙﾊﾞｰ人材ｾﾝﾀｰ労働組合</t>
  </si>
  <si>
    <t>14177</t>
  </si>
  <si>
    <t>新の会職員組合</t>
  </si>
  <si>
    <t>14新の会職員組合</t>
  </si>
  <si>
    <t>14178</t>
  </si>
  <si>
    <t>東京交通労働組合</t>
  </si>
  <si>
    <t>14東京交通労働組合</t>
  </si>
  <si>
    <t>14179</t>
  </si>
  <si>
    <t>自治労・東京都保健医療公社職員労働組合</t>
  </si>
  <si>
    <t>14自治労・東京都保健医療公社職員労働組合</t>
  </si>
  <si>
    <t>14180</t>
  </si>
  <si>
    <t>東京都人権啓発センター労働組合</t>
  </si>
  <si>
    <t>14東京都人権啓発センター労働組合</t>
  </si>
  <si>
    <t>14181</t>
  </si>
  <si>
    <t>自治労東京都本部　地域福祉ユニオン東京</t>
  </si>
  <si>
    <t>14自治労東京都本部　地域福祉ユニオン東京</t>
  </si>
  <si>
    <t>14182</t>
  </si>
  <si>
    <t>自治労松戸市保育所任期付保育士組合</t>
  </si>
  <si>
    <t>15自治労松戸市保育所任期付保育士組合</t>
  </si>
  <si>
    <t>自治労けあらーず千葉セラムユニオン</t>
  </si>
  <si>
    <t>15自治労けあらーず千葉セラムユニオン</t>
  </si>
  <si>
    <t>15088</t>
  </si>
  <si>
    <t>かわさき市民活動センター・こども文化センター労働組合</t>
  </si>
  <si>
    <t>16かわさき市民活動センター・こども文化センター労働組合</t>
  </si>
  <si>
    <t>小児療育相談センター労働組合</t>
  </si>
  <si>
    <t>16小児療育相談センター労働組合</t>
  </si>
  <si>
    <t>湘南産業振興財団職員労働組合</t>
  </si>
  <si>
    <t>16湘南産業振興財団職員労働組合</t>
  </si>
  <si>
    <t>川崎市社会福祉協議会労働組合</t>
  </si>
  <si>
    <t>16川崎市社会福祉協議会労働組合</t>
  </si>
  <si>
    <t>16077</t>
  </si>
  <si>
    <t>川崎交通労働組合</t>
  </si>
  <si>
    <t>16川崎交通労働組合</t>
  </si>
  <si>
    <t>16078</t>
  </si>
  <si>
    <t>横浜交通労働組合</t>
  </si>
  <si>
    <t>16横浜交通労働組合</t>
  </si>
  <si>
    <t>16079</t>
  </si>
  <si>
    <t>大月都留広域労働組合</t>
  </si>
  <si>
    <t>17大月都留広域労働組合</t>
  </si>
  <si>
    <t>峡南医療センター労働組合</t>
  </si>
  <si>
    <t>17峡南医療センター労働組合</t>
  </si>
  <si>
    <t>17087</t>
  </si>
  <si>
    <t>山梨県国民健康保険団体連合会職員労働組合</t>
  </si>
  <si>
    <t>17山梨県国民健康保険団体連合会職員労働組合</t>
  </si>
  <si>
    <t>17088</t>
  </si>
  <si>
    <t>佐久穂町職員労働組合</t>
  </si>
  <si>
    <t>18佐久穂町職員労働組合</t>
  </si>
  <si>
    <t>山ノ内社会福祉協議会職員労働組合</t>
  </si>
  <si>
    <t>18山ノ内社会福祉協議会職員労働組合</t>
  </si>
  <si>
    <t>18179</t>
  </si>
  <si>
    <t>自治労上田市職員労働組合</t>
  </si>
  <si>
    <t>18自治労上田市職員労働組合</t>
  </si>
  <si>
    <t>18193</t>
  </si>
  <si>
    <t>木島平村社会福祉協議会職員労働組合</t>
  </si>
  <si>
    <t>18木島平村社会福祉協議会職員労働組合</t>
  </si>
  <si>
    <t>18194</t>
  </si>
  <si>
    <t>一般社団法人信州長野県観光協会職員労働組合</t>
  </si>
  <si>
    <t>18一般社団法人信州長野県観光協会職員労働組合</t>
  </si>
  <si>
    <t>18195</t>
  </si>
  <si>
    <t>富山県文化振興財団職員労働組合</t>
  </si>
  <si>
    <t>19富山県文化振興財団職員労働組合</t>
  </si>
  <si>
    <t>黒部市新川育成牧場職員労働組合</t>
  </si>
  <si>
    <t>19黒部市新川育成牧場職員労働組合</t>
  </si>
  <si>
    <t>19071</t>
  </si>
  <si>
    <t>公立能登総合病院職員労働組合</t>
  </si>
  <si>
    <t>20公立能登総合病院職員労働組合</t>
  </si>
  <si>
    <t>公立羽咋病院職員労働組合</t>
  </si>
  <si>
    <t>20公立羽咋病院職員労働組合</t>
  </si>
  <si>
    <t>金沢市立病院労働組合</t>
  </si>
  <si>
    <t>20金沢市立病院労働組合</t>
  </si>
  <si>
    <t>20068</t>
  </si>
  <si>
    <t>ふくい福祉事業団 若越ひかりの村職員労働組合</t>
  </si>
  <si>
    <t>21ふくい福祉事業団 若越ひかりの村職員労働組合</t>
  </si>
  <si>
    <t>福井市臨時・非常勤等職員労働組合</t>
  </si>
  <si>
    <t>21福井市臨時・非常勤等職員労働組合</t>
  </si>
  <si>
    <t>富士市振興公社労働組合</t>
  </si>
  <si>
    <t>22富士市振興公社労働組合</t>
  </si>
  <si>
    <t>中東遠総合医療センター職員労働組合</t>
  </si>
  <si>
    <t>22中東遠総合医療センター職員労働組合</t>
  </si>
  <si>
    <t>藤枝市病院事業労働組合</t>
  </si>
  <si>
    <t>22藤枝市病院事業労働組合</t>
  </si>
  <si>
    <t>22070</t>
  </si>
  <si>
    <t>東伊豆町水道事業労働組合</t>
  </si>
  <si>
    <t>22東伊豆町水道事業労働組合</t>
  </si>
  <si>
    <t>22071</t>
  </si>
  <si>
    <t>富士市上下水道企業職員労働組合</t>
  </si>
  <si>
    <t>22富士市上下水道企業職員労働組合</t>
  </si>
  <si>
    <t>22072</t>
  </si>
  <si>
    <t>豊田市職員労働組合連合会</t>
  </si>
  <si>
    <t>23豊田市職員労働組合連合会</t>
  </si>
  <si>
    <t>常滑市職員連合労働組合</t>
  </si>
  <si>
    <t>23常滑市職員連合労働組合</t>
  </si>
  <si>
    <t>組合名から、「全競労」をトル</t>
  </si>
  <si>
    <t>23組合名から、「全競労」をトル</t>
  </si>
  <si>
    <t>名古屋交通労働組合</t>
  </si>
  <si>
    <t>23名古屋交通労働組合</t>
  </si>
  <si>
    <t>23090</t>
  </si>
  <si>
    <t>ＮＰＯてとろチャイルドユニオン</t>
  </si>
  <si>
    <t>23ＮＰＯてとろチャイルドユニオン</t>
  </si>
  <si>
    <t>23091</t>
  </si>
  <si>
    <t>Ｇｒｅｅｎユニオン</t>
  </si>
  <si>
    <t>24Ｇｒｅｅｎユニオン</t>
  </si>
  <si>
    <t>各務原市嘱託職員労働組合</t>
  </si>
  <si>
    <t>24各務原市嘱託職員労働組合</t>
  </si>
  <si>
    <t>24055</t>
  </si>
  <si>
    <t>岐阜市嘱託員公共ユニオン</t>
  </si>
  <si>
    <t>24岐阜市嘱託員公共ユニオン</t>
  </si>
  <si>
    <t>24056</t>
  </si>
  <si>
    <t>紀宝町社会福祉協議会職員労働組合</t>
  </si>
  <si>
    <t>25紀宝町社会福祉協議会職員労働組合</t>
  </si>
  <si>
    <t>25117</t>
  </si>
  <si>
    <t>三重県立総合医療センター職員労働組合</t>
  </si>
  <si>
    <t>25三重県立総合医療センター職員労働組合</t>
  </si>
  <si>
    <t>25118</t>
  </si>
  <si>
    <t>志摩病院職員労働組合</t>
  </si>
  <si>
    <t>25志摩病院職員労働組合</t>
  </si>
  <si>
    <t>25119</t>
  </si>
  <si>
    <t>桑名市総合医療センター職員労働組合</t>
  </si>
  <si>
    <t>25桑名市総合医療センター職員労働組合</t>
  </si>
  <si>
    <t>25120</t>
  </si>
  <si>
    <t>近江八幡市臨時嘱託職員労働組合</t>
  </si>
  <si>
    <t>26近江八幡市臨時嘱託職員労働組合</t>
  </si>
  <si>
    <t>26102</t>
  </si>
  <si>
    <t>近江八幡市立総合医療センター臨時嘱託職員労働組合</t>
  </si>
  <si>
    <t>26近江八幡市立総合医療センター臨時嘱託職員労働組合</t>
  </si>
  <si>
    <t>26103</t>
  </si>
  <si>
    <t>公益財団法人　京都市ユースサービス協会職員組合</t>
  </si>
  <si>
    <t>27公益財団法人　京都市ユースサービス協会職員組合</t>
  </si>
  <si>
    <t>京都交通労働組合</t>
  </si>
  <si>
    <t>27京都交通労働組合</t>
  </si>
  <si>
    <t>27085</t>
  </si>
  <si>
    <t>奈良県関係職員労働組合連合会</t>
  </si>
  <si>
    <t>28奈良県関係職員労働組合連合会</t>
  </si>
  <si>
    <t>自治労和歌山県本部公共サービスユニオン労働組合</t>
  </si>
  <si>
    <t>29自治労和歌山県本部公共サービスユニオン労働組合</t>
  </si>
  <si>
    <t>有田市社会福祉協議会職員労働組合</t>
  </si>
  <si>
    <t>29有田市社会福祉協議会職員労働組合</t>
  </si>
  <si>
    <t>29065</t>
  </si>
  <si>
    <t>大阪市スポーツみどり財団労働組合</t>
  </si>
  <si>
    <t>30大阪市スポーツみどり財団労働組合</t>
  </si>
  <si>
    <t>四條畷市公共サービスユニオン</t>
  </si>
  <si>
    <t>30四條畷市公共サービスユニオン</t>
  </si>
  <si>
    <t>30217</t>
  </si>
  <si>
    <t>あかつき福祉会職員労働組合</t>
  </si>
  <si>
    <t>30あかつき福祉会職員労働組合</t>
  </si>
  <si>
    <t>30218</t>
  </si>
  <si>
    <t>大阪交通労働組合</t>
  </si>
  <si>
    <t>30大阪交通労働組合</t>
  </si>
  <si>
    <t>30220</t>
  </si>
  <si>
    <t>高槻市交通非常勤職員労働組合</t>
  </si>
  <si>
    <t>30高槻市交通非常勤職員労働組合</t>
  </si>
  <si>
    <t>30221</t>
  </si>
  <si>
    <t>高槻市公共サービスユニオン</t>
  </si>
  <si>
    <t>30高槻市公共サービスユニオン</t>
  </si>
  <si>
    <t>30222</t>
  </si>
  <si>
    <t>泉佐野市留守家庭児童会労働組合</t>
  </si>
  <si>
    <t>30泉佐野市留守家庭児童会労働組合</t>
  </si>
  <si>
    <t>30223</t>
  </si>
  <si>
    <t>明石市立市民病院労働組合</t>
  </si>
  <si>
    <t>32明石市立市民病院労働組合</t>
  </si>
  <si>
    <t>相生市職員労働組合連合会</t>
  </si>
  <si>
    <t>32相生市職員労働組合連合会</t>
  </si>
  <si>
    <t>尼崎環境財団職員労働組合</t>
  </si>
  <si>
    <t>32尼崎環境財団職員労働組合</t>
  </si>
  <si>
    <t>兵庫公共ユニオン</t>
  </si>
  <si>
    <t>32兵庫公共ユニオン</t>
  </si>
  <si>
    <t>ひょうご共済ユニオン</t>
  </si>
  <si>
    <t>32ひょうご共済ユニオン</t>
  </si>
  <si>
    <t>猪名川町臨時・嘱託等職員労働組合</t>
  </si>
  <si>
    <t>32猪名川町臨時・嘱託等職員労働組合</t>
  </si>
  <si>
    <t>尼崎市学校臨時職員労働組合</t>
  </si>
  <si>
    <t>32尼崎市学校臨時職員労働組合</t>
  </si>
  <si>
    <t>伊丹交通労働組合</t>
  </si>
  <si>
    <t>32伊丹交通労働組合</t>
  </si>
  <si>
    <t>32202</t>
  </si>
  <si>
    <t>尼崎交通労働組合</t>
  </si>
  <si>
    <t>32尼崎交通労働組合</t>
  </si>
  <si>
    <t>32203</t>
  </si>
  <si>
    <t>神戸交通労働組合</t>
  </si>
  <si>
    <t>32神戸交通労働組合</t>
  </si>
  <si>
    <t>32204</t>
  </si>
  <si>
    <t>日本モーターボート競走会労働組合兵庫県支部</t>
  </si>
  <si>
    <t>32日本モーターボート競走会労働組合兵庫県支部</t>
  </si>
  <si>
    <t>32205</t>
  </si>
  <si>
    <t>南但広域行政事務組合労働組合</t>
  </si>
  <si>
    <t>32南但広域行政事務組合労働組合</t>
  </si>
  <si>
    <t>32206</t>
  </si>
  <si>
    <t>北播磨総合医療センター職員ユニオン</t>
  </si>
  <si>
    <t>32北播磨総合医療センター職員ユニオン</t>
  </si>
  <si>
    <t>32207</t>
  </si>
  <si>
    <t>33046</t>
  </si>
  <si>
    <t>33052</t>
  </si>
  <si>
    <t>院庄保育園職員労働組合</t>
  </si>
  <si>
    <t>33院庄保育園職員労働組合</t>
  </si>
  <si>
    <t>33115</t>
  </si>
  <si>
    <t>岡山県国民健康保険団体連合会職員労働組合</t>
  </si>
  <si>
    <t>33岡山県国民健康保険団体連合会職員労働組合</t>
  </si>
  <si>
    <t>33116</t>
  </si>
  <si>
    <t>塩手荘職員労働組合</t>
  </si>
  <si>
    <t>33塩手荘職員労働組合</t>
  </si>
  <si>
    <t>33117</t>
  </si>
  <si>
    <t>井原市民病院職員労働組合</t>
  </si>
  <si>
    <t>33井原市民病院職員労働組合</t>
  </si>
  <si>
    <t>33118</t>
  </si>
  <si>
    <t>自治労福山市職員労働組合連合会</t>
  </si>
  <si>
    <t>34自治労福山市職員労働組合連合会</t>
  </si>
  <si>
    <t>広島県森林整備・農業振興財団労働組合</t>
  </si>
  <si>
    <t>34広島県森林整備・農業振興財団労働組合</t>
  </si>
  <si>
    <t>ＮＯＳＡＩ広島職員労働組合</t>
  </si>
  <si>
    <t>34ＮＯＳＡＩ広島職員労働組合</t>
  </si>
  <si>
    <t>34142</t>
  </si>
  <si>
    <t>広島都市整備環境労組</t>
  </si>
  <si>
    <t>34広島都市整備環境労組</t>
  </si>
  <si>
    <t>34143</t>
  </si>
  <si>
    <t>日南町職員労働組合</t>
  </si>
  <si>
    <t>35日南町職員労働組合</t>
  </si>
  <si>
    <t>鳥取市立病院労働組合</t>
  </si>
  <si>
    <t>35鳥取市立病院労働組合</t>
  </si>
  <si>
    <t>35094</t>
  </si>
  <si>
    <t>全日本自治団体労働組合鳥取公共サービスユニオン</t>
  </si>
  <si>
    <t>35全日本自治団体労働組合鳥取公共サービスユニオン</t>
  </si>
  <si>
    <t>35095</t>
  </si>
  <si>
    <t>出雲市職員連合労働組合</t>
  </si>
  <si>
    <t>36出雲市職員連合労働組合</t>
  </si>
  <si>
    <t>大田市職員連合労働組合</t>
  </si>
  <si>
    <t>36大田市職員連合労働組合</t>
  </si>
  <si>
    <t>邑南町職員連合労働組合</t>
  </si>
  <si>
    <t>36邑南町職員連合労働組合</t>
  </si>
  <si>
    <t>益田地区一般合同労衛生公社労働組合</t>
  </si>
  <si>
    <t>36益田地区一般合同労衛生公社労働組合</t>
  </si>
  <si>
    <t>36107</t>
  </si>
  <si>
    <t>くもぎ保育園労働組合</t>
  </si>
  <si>
    <t>36くもぎ保育園労働組合</t>
  </si>
  <si>
    <t>36108</t>
  </si>
  <si>
    <t>宇部交通労働組合</t>
  </si>
  <si>
    <t>37宇部交通労働組合</t>
  </si>
  <si>
    <t>37086</t>
  </si>
  <si>
    <t>岩国市臨時非常勤職員組合</t>
  </si>
  <si>
    <t>37岩国市臨時非常勤職員組合</t>
  </si>
  <si>
    <t>37087</t>
  </si>
  <si>
    <t>自治労日本モーターボート競走会労働組合山口県下関支部</t>
  </si>
  <si>
    <t>37自治労日本モーターボート競走会労働組合山口県下関支部</t>
  </si>
  <si>
    <t>37088</t>
  </si>
  <si>
    <t>香川県国民健康保険団体連合会職員労働組合</t>
  </si>
  <si>
    <t>38香川県国民健康保険団体連合会職員労働組合</t>
  </si>
  <si>
    <t>38079</t>
  </si>
  <si>
    <t>さんさん会職員労働組合</t>
  </si>
  <si>
    <t>38さんさん会職員労働組合</t>
  </si>
  <si>
    <t>38080</t>
  </si>
  <si>
    <t>公益財団法人徳島県文化振興財団職員労働組合</t>
  </si>
  <si>
    <t>39公益財団法人徳島県文化振興財団職員労働組合</t>
  </si>
  <si>
    <t>徳島市交通労働組合</t>
  </si>
  <si>
    <t>39徳島市交通労働組合</t>
  </si>
  <si>
    <t>39109</t>
  </si>
  <si>
    <t>小松島市臨時・非常勤等職員労働組合</t>
  </si>
  <si>
    <t>39小松島市臨時・非常勤等職員労働組合</t>
  </si>
  <si>
    <t>39110</t>
  </si>
  <si>
    <t>砥部町職員組合</t>
  </si>
  <si>
    <t>40砥部町職員組合</t>
  </si>
  <si>
    <t>高知市文化振興事業団職員労働組合</t>
  </si>
  <si>
    <t>41高知市文化振興事業団職員労働組合</t>
  </si>
  <si>
    <t>嶺北広域行政事務組合職員労働組合</t>
  </si>
  <si>
    <t>41嶺北広域行政事務組合職員労働組合</t>
  </si>
  <si>
    <t>41079</t>
  </si>
  <si>
    <t>高知県公立大学法人事務職員労働組合</t>
  </si>
  <si>
    <t>41高知県公立大学法人事務職員労働組合</t>
  </si>
  <si>
    <t>41080</t>
  </si>
  <si>
    <t>小竹町職員労働組合</t>
  </si>
  <si>
    <t>42小竹町職員労働組合</t>
  </si>
  <si>
    <t>福岡市ジェネッツ従業員ユニオン</t>
  </si>
  <si>
    <t>42福岡市ジェネッツ従業員ユニオン</t>
  </si>
  <si>
    <t>糸島市非常勤職員ユニオン</t>
  </si>
  <si>
    <t>42糸島市非常勤職員ユニオン</t>
  </si>
  <si>
    <t>福岡市第一環境従業員ユニオン</t>
  </si>
  <si>
    <t>42福岡市第一環境従業員ユニオン</t>
  </si>
  <si>
    <t>北九州市交通局労働組合</t>
  </si>
  <si>
    <t>42北九州市交通局労働組合</t>
  </si>
  <si>
    <t>42198</t>
  </si>
  <si>
    <t>福岡交通労働組合</t>
  </si>
  <si>
    <t>42福岡交通労働組合</t>
  </si>
  <si>
    <t>42199</t>
  </si>
  <si>
    <t>小城市職員労働組合連合</t>
  </si>
  <si>
    <t>43小城市職員労働組合連合</t>
  </si>
  <si>
    <t>佐賀県女性と生涯学習財団労働組合</t>
  </si>
  <si>
    <t>43佐賀県女性と生涯学習財団労働組合</t>
  </si>
  <si>
    <t>43077</t>
  </si>
  <si>
    <t>佐賀交通労働組合</t>
  </si>
  <si>
    <t>43佐賀交通労働組合</t>
  </si>
  <si>
    <t>43078</t>
  </si>
  <si>
    <t>自治労佐世保市職員連合労働組合</t>
  </si>
  <si>
    <t>44自治労佐世保市職員連合労働組合</t>
  </si>
  <si>
    <t>富江病院職員労働組合</t>
  </si>
  <si>
    <t>44富江病院職員労働組合</t>
  </si>
  <si>
    <t>雲仙食肉技術振興会労働組合</t>
  </si>
  <si>
    <t>44雲仙食肉技術振興会労働組合</t>
  </si>
  <si>
    <t>44124</t>
  </si>
  <si>
    <t>佐世保交通労働組合</t>
  </si>
  <si>
    <t>44佐世保交通労働組合</t>
  </si>
  <si>
    <t>44126</t>
  </si>
  <si>
    <t>長崎交通労働組合</t>
  </si>
  <si>
    <t>44長崎交通労働組合</t>
  </si>
  <si>
    <t>44127</t>
  </si>
  <si>
    <t>中津市立中津市民病院企業職員労働組合</t>
  </si>
  <si>
    <t>45中津市立中津市民病院企業職員労働組合</t>
  </si>
  <si>
    <t>45111</t>
  </si>
  <si>
    <t>別府競輪従事員労働組合</t>
  </si>
  <si>
    <t>45別府競輪従事員労働組合</t>
  </si>
  <si>
    <t>45112</t>
  </si>
  <si>
    <t>宮崎県職員労働組合</t>
  </si>
  <si>
    <t>46宮崎県職員労働組合</t>
  </si>
  <si>
    <t>都農町役場職員労働組合</t>
  </si>
  <si>
    <t>46都農町役場職員労働組合</t>
  </si>
  <si>
    <t>宮崎県農業共済組合連合会労働組合</t>
  </si>
  <si>
    <t>46宮崎県農業共済組合連合会労働組合</t>
  </si>
  <si>
    <t>46062</t>
  </si>
  <si>
    <t>ＮＰＯ法人赤とんぼ職員労働組合</t>
  </si>
  <si>
    <t>46ＮＰＯ法人赤とんぼ職員労働組合</t>
  </si>
  <si>
    <t>46063</t>
  </si>
  <si>
    <t>庄内医院労働組合</t>
  </si>
  <si>
    <t>46庄内医院労働組合</t>
  </si>
  <si>
    <t>46064</t>
  </si>
  <si>
    <t>宮崎県社会福祉事業団職員労働組合</t>
  </si>
  <si>
    <t>46宮崎県社会福祉事業団職員労働組合</t>
  </si>
  <si>
    <t>46065</t>
  </si>
  <si>
    <t>都城北諸地区清掃公社労働組合</t>
  </si>
  <si>
    <t>46都城北諸地区清掃公社労働組合</t>
  </si>
  <si>
    <t>46066</t>
  </si>
  <si>
    <t>延岡地区環境整備事業協同組合労働組合</t>
  </si>
  <si>
    <t>46延岡地区環境整備事業協同組合労働組合</t>
  </si>
  <si>
    <t>46067</t>
  </si>
  <si>
    <t>水俣市職員労働組合連合会</t>
  </si>
  <si>
    <t>47水俣市職員労働組合連合会</t>
  </si>
  <si>
    <t>あさぎり町役場職員組合</t>
  </si>
  <si>
    <t>47あさぎり町役場職員組合</t>
  </si>
  <si>
    <t>阿蘇市職員連合労働組合</t>
  </si>
  <si>
    <t>47阿蘇市職員連合労働組合</t>
  </si>
  <si>
    <t>上天草市職員組合</t>
  </si>
  <si>
    <t>47上天草市職員組合</t>
  </si>
  <si>
    <t>熊本市交通局労働組合</t>
  </si>
  <si>
    <t>47熊本市交通局労働組合</t>
  </si>
  <si>
    <t>47169</t>
  </si>
  <si>
    <t>自治労球磨村役場職員組合</t>
  </si>
  <si>
    <t>47自治労球磨村役場職員組合</t>
  </si>
  <si>
    <t>47170</t>
  </si>
  <si>
    <t>自治労宇城市社会福祉協議会職員労働組合</t>
  </si>
  <si>
    <t>47自治労宇城市社会福祉協議会職員労働組合</t>
  </si>
  <si>
    <t>47171</t>
  </si>
  <si>
    <t>自治労芦北町社会福祉協議会職員労働組合</t>
  </si>
  <si>
    <t>47自治労芦北町社会福祉協議会職員労働組合</t>
  </si>
  <si>
    <t>47172</t>
  </si>
  <si>
    <t>自治労熊本産業文化振興労働組合</t>
  </si>
  <si>
    <t>47自治労熊本産業文化振興労働組合</t>
  </si>
  <si>
    <t>47173</t>
  </si>
  <si>
    <t>枕崎市役所職員労働組合</t>
  </si>
  <si>
    <t>48枕崎市役所職員労働組合</t>
  </si>
  <si>
    <t>鹿児島交通労働組合</t>
  </si>
  <si>
    <t>48鹿児島交通労働組合</t>
  </si>
  <si>
    <t>48163</t>
  </si>
  <si>
    <t>鹿児島市嘱託職員労働組合</t>
  </si>
  <si>
    <t>48鹿児島市嘱託職員労働組合</t>
  </si>
  <si>
    <t>48164</t>
  </si>
  <si>
    <t>徳之島町社会福祉協議会職員労働組合</t>
  </si>
  <si>
    <t>48徳之島町社会福祉協議会職員労働組合</t>
  </si>
  <si>
    <t>48165</t>
  </si>
  <si>
    <t>屋久島町社会福祉協議会労働組合</t>
  </si>
  <si>
    <t>48屋久島町社会福祉協議会労働組合</t>
  </si>
  <si>
    <t>48166</t>
  </si>
  <si>
    <t>糸豊清掃職員労働組合</t>
  </si>
  <si>
    <t>49糸豊清掃職員労働組合</t>
  </si>
  <si>
    <t>沖縄県コンベンションビューロー労働組合</t>
  </si>
  <si>
    <t>49沖縄県コンベンションビューロー労働組合</t>
  </si>
  <si>
    <t>沖縄県健康づくり財団職員労働組合</t>
  </si>
  <si>
    <t>49沖縄県健康づくり財団職員労働組合</t>
  </si>
  <si>
    <t>道路メンテナンス労働組合</t>
  </si>
  <si>
    <t>49道路メンテナンス労働組合</t>
  </si>
  <si>
    <t>自治労社会保険関係労働組合連合</t>
  </si>
  <si>
    <t>60自治労社会保険関係労働組合連合</t>
  </si>
  <si>
    <t>３６５を超える</t>
    <rPh sb="4" eb="5">
      <t>コ</t>
    </rPh>
    <phoneticPr fontId="3"/>
  </si>
  <si>
    <r>
      <t>調査票は、各都道府県本部が</t>
    </r>
    <r>
      <rPr>
        <b/>
        <u/>
        <sz val="11"/>
        <color indexed="10"/>
        <rFont val="ＭＳ Ｐ明朝"/>
        <family val="1"/>
        <charset val="128"/>
      </rPr>
      <t>設定した期日までに必着</t>
    </r>
    <r>
      <rPr>
        <sz val="11"/>
        <rFont val="ＭＳ Ｐ明朝"/>
        <family val="1"/>
        <charset val="128"/>
      </rPr>
      <t>するように提出してください。</t>
    </r>
    <rPh sb="13" eb="15">
      <t>セッテイ</t>
    </rPh>
    <rPh sb="17" eb="19">
      <t>キジツ</t>
    </rPh>
    <rPh sb="22" eb="24">
      <t>ヒッチャク</t>
    </rPh>
    <phoneticPr fontId="3"/>
  </si>
  <si>
    <t>本調査の対象は、６月23日の自治労本部中央執行委員会で承認された単組までとなります。</t>
    <rPh sb="0" eb="3">
      <t>ホンチョウサ</t>
    </rPh>
    <rPh sb="4" eb="6">
      <t>タイショウ</t>
    </rPh>
    <rPh sb="9" eb="10">
      <t>ガツ</t>
    </rPh>
    <rPh sb="12" eb="13">
      <t>ニチ</t>
    </rPh>
    <rPh sb="14" eb="17">
      <t>ジチロウ</t>
    </rPh>
    <rPh sb="17" eb="19">
      <t>ホンブ</t>
    </rPh>
    <rPh sb="19" eb="21">
      <t>チュウオウ</t>
    </rPh>
    <rPh sb="21" eb="23">
      <t>シッコウ</t>
    </rPh>
    <rPh sb="23" eb="26">
      <t>イインカイ</t>
    </rPh>
    <rPh sb="27" eb="29">
      <t>ショウニン</t>
    </rPh>
    <rPh sb="32" eb="34">
      <t>タンソ</t>
    </rPh>
    <phoneticPr fontId="3"/>
  </si>
  <si>
    <t>回答対象</t>
    <rPh sb="0" eb="2">
      <t>カイトウ</t>
    </rPh>
    <rPh sb="2" eb="4">
      <t>タイショウ</t>
    </rPh>
    <phoneticPr fontId="3"/>
  </si>
  <si>
    <t>公営企業職関連の評議会・部会
　　（都市公営交通は含まない）</t>
    <rPh sb="0" eb="2">
      <t>コウエイ</t>
    </rPh>
    <rPh sb="2" eb="4">
      <t>キギョウ</t>
    </rPh>
    <rPh sb="4" eb="5">
      <t>ショク</t>
    </rPh>
    <rPh sb="5" eb="7">
      <t>カンレン</t>
    </rPh>
    <rPh sb="8" eb="11">
      <t>ヒョウギカイ</t>
    </rPh>
    <rPh sb="12" eb="14">
      <t>ブカイ</t>
    </rPh>
    <rPh sb="18" eb="20">
      <t>トシ</t>
    </rPh>
    <rPh sb="20" eb="22">
      <t>コウエイ</t>
    </rPh>
    <rPh sb="22" eb="24">
      <t>コウツウ</t>
    </rPh>
    <rPh sb="25" eb="26">
      <t>フク</t>
    </rPh>
    <phoneticPr fontId="3"/>
  </si>
  <si>
    <t>介護・関連職</t>
    <rPh sb="0" eb="2">
      <t>カイゴ</t>
    </rPh>
    <rPh sb="3" eb="5">
      <t>カンレン</t>
    </rPh>
    <rPh sb="5" eb="6">
      <t>ショク</t>
    </rPh>
    <phoneticPr fontId="3"/>
  </si>
  <si>
    <t>保育士</t>
    <rPh sb="0" eb="3">
      <t>ホイクシ</t>
    </rPh>
    <phoneticPr fontId="3"/>
  </si>
  <si>
    <t>社会福祉関係組合員数のうち、｢保育士｣､「介護・関連職｣､「放課後児童クラブ支援員｣､「幼稚園教諭」、「現業職」の人数。各職種の組合員数の合計が「社会福祉関係組合員数」と一致するように回答してください。</t>
    <rPh sb="24" eb="26">
      <t>カンレン</t>
    </rPh>
    <phoneticPr fontId="3"/>
  </si>
  <si>
    <t>（４）事務所経費における組合の負担割合（リース契約による負担も含む）</t>
    <rPh sb="3" eb="5">
      <t>ジム</t>
    </rPh>
    <rPh sb="5" eb="6">
      <t>ショ</t>
    </rPh>
    <rPh sb="6" eb="8">
      <t>ケイヒ</t>
    </rPh>
    <rPh sb="12" eb="14">
      <t>クミアイ</t>
    </rPh>
    <rPh sb="15" eb="17">
      <t>フタン</t>
    </rPh>
    <rPh sb="17" eb="19">
      <t>ワリアイ</t>
    </rPh>
    <rPh sb="23" eb="25">
      <t>ケイヤク</t>
    </rPh>
    <rPh sb="28" eb="30">
      <t>フタン</t>
    </rPh>
    <rPh sb="31" eb="32">
      <t>フク</t>
    </rPh>
    <phoneticPr fontId="3"/>
  </si>
  <si>
    <t>ｂ．競合組合の組合員人数</t>
    <rPh sb="2" eb="4">
      <t>キョウゴウ</t>
    </rPh>
    <rPh sb="4" eb="6">
      <t>クミアイ</t>
    </rPh>
    <rPh sb="7" eb="10">
      <t>クミアイイン</t>
    </rPh>
    <rPh sb="10" eb="11">
      <t>ニン</t>
    </rPh>
    <rPh sb="11" eb="12">
      <t>スウ</t>
    </rPh>
    <phoneticPr fontId="3"/>
  </si>
  <si>
    <t>（４）社会福祉関係職種の組合員の人数</t>
    <rPh sb="3" eb="5">
      <t>シャカイ</t>
    </rPh>
    <rPh sb="5" eb="7">
      <t>フクシ</t>
    </rPh>
    <rPh sb="7" eb="9">
      <t>カンケイ</t>
    </rPh>
    <rPh sb="9" eb="11">
      <t>ショクシュ</t>
    </rPh>
    <rPh sb="12" eb="15">
      <t>クミアイイン</t>
    </rPh>
    <rPh sb="16" eb="18">
      <t>ニンズウ</t>
    </rPh>
    <phoneticPr fontId="3"/>
  </si>
  <si>
    <r>
      <t>（２）（給与月額や夏季・年末手当から徴収する通常の組合費以外の）別途徴収の有無</t>
    </r>
    <r>
      <rPr>
        <sz val="9"/>
        <rFont val="ＭＳ Ｐ明朝"/>
        <family val="1"/>
        <charset val="128"/>
      </rPr>
      <t>（2014年７月１日～2015年６月30日）</t>
    </r>
    <rPh sb="4" eb="6">
      <t>キュウヨ</t>
    </rPh>
    <rPh sb="6" eb="8">
      <t>ゲツガク</t>
    </rPh>
    <rPh sb="9" eb="11">
      <t>カキ</t>
    </rPh>
    <rPh sb="12" eb="14">
      <t>ネンマツ</t>
    </rPh>
    <rPh sb="14" eb="16">
      <t>テアテ</t>
    </rPh>
    <rPh sb="18" eb="20">
      <t>チョウシュウ</t>
    </rPh>
    <rPh sb="22" eb="24">
      <t>ツウジョウ</t>
    </rPh>
    <rPh sb="25" eb="28">
      <t>クミアイヒ</t>
    </rPh>
    <rPh sb="28" eb="30">
      <t>イガイ</t>
    </rPh>
    <rPh sb="32" eb="34">
      <t>ベット</t>
    </rPh>
    <rPh sb="34" eb="36">
      <t>チョウシュウ</t>
    </rPh>
    <rPh sb="37" eb="39">
      <t>ウム</t>
    </rPh>
    <rPh sb="44" eb="45">
      <t>ネン</t>
    </rPh>
    <rPh sb="46" eb="47">
      <t>ガツ</t>
    </rPh>
    <rPh sb="47" eb="49">
      <t>ツイタチ</t>
    </rPh>
    <rPh sb="54" eb="55">
      <t>ネン</t>
    </rPh>
    <rPh sb="56" eb="57">
      <t>ガツ</t>
    </rPh>
    <rPh sb="59" eb="60">
      <t>ニチ</t>
    </rPh>
    <phoneticPr fontId="3"/>
  </si>
  <si>
    <t>（なお過去１年の間に組織統合のあった単組は、年間組合費の推計値でもかまいません。）</t>
    <phoneticPr fontId="3"/>
  </si>
  <si>
    <r>
      <t>ａ　組合員全員に対するフェイスブックやツイッターなどのＳＮＳ</t>
    </r>
    <r>
      <rPr>
        <sz val="6"/>
        <rFont val="ＭＳ Ｐ明朝"/>
        <family val="1"/>
        <charset val="128"/>
      </rPr>
      <t>（ソーシャル・ネットワーキング・サービス）</t>
    </r>
    <r>
      <rPr>
        <sz val="10"/>
        <rFont val="ＭＳ Ｐ明朝"/>
        <family val="1"/>
        <charset val="128"/>
      </rPr>
      <t>を活用した情報発信</t>
    </r>
    <phoneticPr fontId="3"/>
  </si>
  <si>
    <t>Ａ．電気・ガス・水道代など光熱水道費</t>
    <rPh sb="13" eb="15">
      <t>コウネツ</t>
    </rPh>
    <rPh sb="15" eb="18">
      <t>スイドウヒ</t>
    </rPh>
    <phoneticPr fontId="3"/>
  </si>
  <si>
    <t>２（１）の競合組合の有無の２の「ある」に回答した単組の場合、二重加盟の組合員、競合組合の組合員は組合員対象数に必ず入れてください。</t>
    <phoneticPr fontId="3"/>
  </si>
  <si>
    <t>日教組、全水道などに組織されている職員、又これらの組合の組織化が定着し、自治労として組織化への取り組みをしていない職場の組合への未加入職員（例えば、学校事務職員で日教組が組織し、定着している場合は組合員対象外で、自治労が組織化に着手し、定着している場合は組合員対象数に入れてください）</t>
    <phoneticPr fontId="3"/>
  </si>
  <si>
    <t>同一自治体内に複数の組合が自治労本部に単組として登録されている場合（例えば、職員組合と現業組合など）は、貴単組以外の単組に組織されている職員とその単組が組織化対象としている未加入職員</t>
  </si>
  <si>
    <t xml:space="preserve">警察・消防職員
</t>
    <phoneticPr fontId="3"/>
  </si>
  <si>
    <t>管理職および指定職職員（経理・人事などで組合員対象から除かれている職員）
※なお、この場合の管理職とは上記のイ、ロ、ハで除外した職員のいる職場の管理職を除きます（例えば全水道加盟職場の管理職）。</t>
    <phoneticPr fontId="3"/>
  </si>
  <si>
    <t>（イ）</t>
    <phoneticPr fontId="3"/>
  </si>
  <si>
    <t>（ロ）</t>
    <phoneticPr fontId="3"/>
  </si>
  <si>
    <t>（ハ）</t>
    <phoneticPr fontId="3"/>
  </si>
  <si>
    <t>（ニ）</t>
    <phoneticPr fontId="3"/>
  </si>
  <si>
    <t>「青年・女性部」などで一体化している場合は、それぞれに「１」を選択してください。</t>
    <rPh sb="31" eb="33">
      <t>センタク</t>
    </rPh>
    <phoneticPr fontId="3"/>
  </si>
  <si>
    <t>④</t>
    <phoneticPr fontId="3"/>
  </si>
  <si>
    <t xml:space="preserve">(2)の「公営企業関係組合員数」は、水道、下水道、県職公企、ガス、その他の人員の合計を入力してください（都市公営交通の部署で働く人を除く）。
</t>
  </si>
  <si>
    <t>(4)の「衛生医療関係組合員数」は、保健所、病院、市町村保健センターで働く職員、市町村保健師などの保健医療関係の人員も含めて合計を入力してください。現業職については「現業職」に入力してください。コメディカルは「その他」に入力してください。</t>
    <rPh sb="107" eb="108">
      <t>タ</t>
    </rPh>
    <phoneticPr fontId="3"/>
  </si>
  <si>
    <t>(5)の「社会福祉関係組合員数」は、保育所、幼稚園、社会福祉施設や福祉事務所で働く職員、ホームヘルパーなど社会福祉関係の人員の合計を入力してください。現業職については「現業職」に入力してください。幼保連携型認定こども園で必要な保育士資格と幼稚園教諭資格の両方を有する「保育教諭」は、「その他」に入力してください。</t>
    <rPh sb="98" eb="100">
      <t>ヨウホ</t>
    </rPh>
    <rPh sb="100" eb="102">
      <t>レンケイ</t>
    </rPh>
    <rPh sb="102" eb="103">
      <t>ガタ</t>
    </rPh>
    <rPh sb="103" eb="105">
      <t>ニンテイ</t>
    </rPh>
    <rPh sb="108" eb="109">
      <t>エン</t>
    </rPh>
    <rPh sb="110" eb="112">
      <t>ヒツヨウ</t>
    </rPh>
    <rPh sb="113" eb="116">
      <t>ホイクシ</t>
    </rPh>
    <rPh sb="116" eb="118">
      <t>シカク</t>
    </rPh>
    <rPh sb="119" eb="122">
      <t>ヨウチエン</t>
    </rPh>
    <rPh sb="122" eb="124">
      <t>キョウユ</t>
    </rPh>
    <rPh sb="124" eb="126">
      <t>シカク</t>
    </rPh>
    <rPh sb="127" eb="129">
      <t>リョウホウ</t>
    </rPh>
    <rPh sb="130" eb="131">
      <t>ユウ</t>
    </rPh>
    <rPh sb="134" eb="136">
      <t>ホイク</t>
    </rPh>
    <rPh sb="136" eb="138">
      <t>キョウユ</t>
    </rPh>
    <rPh sb="144" eb="145">
      <t>ホカ</t>
    </rPh>
    <phoneticPr fontId="3"/>
  </si>
  <si>
    <t>現業と衛生医療、社会福祉関係の人員が重複してもかまいません。それぞれに該当する組合員数を入力してください。</t>
  </si>
  <si>
    <t>病院は、公営企業法の適用でも公企関係には数えないで、「衛生医療関係組合員数」に入力してください。</t>
  </si>
  <si>
    <t>採用がなかった場合には「０」を入力してください。</t>
    <phoneticPr fontId="3"/>
  </si>
  <si>
    <t>個人加盟方式のユニオンや合同労組など「採用者数」という概念が当てはまらない単組は、採用者数の欄に数字を入力しないでください。</t>
    <phoneticPr fontId="3"/>
  </si>
  <si>
    <t>①</t>
    <phoneticPr fontId="3"/>
  </si>
  <si>
    <t>②</t>
    <phoneticPr fontId="3"/>
  </si>
  <si>
    <r>
      <t xml:space="preserve">参加手続の種類は以下のような内容を含みます。
</t>
    </r>
    <r>
      <rPr>
        <b/>
        <sz val="9"/>
        <rFont val="ＭＳ Ｐ明朝"/>
        <family val="1"/>
        <charset val="128"/>
      </rPr>
      <t>・「１　年次休暇」</t>
    </r>
    <r>
      <rPr>
        <sz val="9"/>
        <rFont val="ＭＳ Ｐ明朝"/>
        <family val="1"/>
        <charset val="128"/>
      </rPr>
      <t xml:space="preserve">
組合員の年次有給休暇を使用するものです。上部団体の会議等に出席したことがない等の場合は、「１」と選択してください。
</t>
    </r>
    <r>
      <rPr>
        <b/>
        <sz val="9"/>
        <rFont val="ＭＳ Ｐ明朝"/>
        <family val="1"/>
        <charset val="128"/>
      </rPr>
      <t>・「２　組合休暇」</t>
    </r>
    <r>
      <rPr>
        <sz val="9"/>
        <rFont val="ＭＳ Ｐ明朝"/>
        <family val="1"/>
        <charset val="128"/>
      </rPr>
      <t xml:space="preserve">
労使間で制度として確立したものです。</t>
    </r>
    <rPh sb="82" eb="84">
      <t>センタク</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</si>
</sst>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72">
    <font>
      <sz val="11"/>
      <name val="ＭＳ Ｐゴシック"/>
      <family val="3"/>
      <charset val="128"/>
    </font>
    <font>
      <sz val="11"/>
      <name val="ＭＳ Ｐゴシック"/>
      <family val="3"/>
      <charset val="128"/>
    </font>
    <font>
      <sz val="18"/>
      <name val="ＤＦ平成明朝体W5"/>
      <family val="3"/>
      <charset val="128"/>
    </font>
    <font>
      <sz val="6"/>
      <name val="ＭＳ Ｐゴシック"/>
      <family val="3"/>
      <charset val="128"/>
    </font>
    <font>
      <sz val="9"/>
      <name val="ＭＳ Ｐ明朝"/>
      <family val="1"/>
      <charset val="128"/>
    </font>
    <font>
      <sz val="8"/>
      <name val="ＭＳ Ｐゴシック"/>
      <family val="3"/>
      <charset val="128"/>
    </font>
    <font>
      <sz val="9"/>
      <name val="ＭＳ 明朝"/>
      <family val="1"/>
      <charset val="128"/>
    </font>
    <font>
      <sz val="11"/>
      <color indexed="8"/>
      <name val="ＭＳ Ｐゴシック"/>
      <family val="3"/>
      <charset val="128"/>
    </font>
    <font>
      <sz val="12"/>
      <name val="ＭＳ Ｐゴシック"/>
      <family val="3"/>
      <charset val="128"/>
    </font>
    <font>
      <sz val="11"/>
      <name val="ＭＳ Ｐ明朝"/>
      <family val="1"/>
      <charset val="128"/>
    </font>
    <font>
      <sz val="8"/>
      <name val="ＭＳ Ｐ明朝"/>
      <family val="1"/>
      <charset val="128"/>
    </font>
    <font>
      <sz val="10"/>
      <name val="ＭＳ Ｐ明朝"/>
      <family val="1"/>
      <charset val="128"/>
    </font>
    <font>
      <sz val="10"/>
      <name val="ＭＳ Ｐゴシック"/>
      <family val="3"/>
      <charset val="128"/>
    </font>
    <font>
      <b/>
      <sz val="11"/>
      <color indexed="9"/>
      <name val="ＭＳ Ｐゴシック"/>
      <family val="3"/>
      <charset val="128"/>
    </font>
    <font>
      <sz val="10"/>
      <name val="ＭＳ 明朝"/>
      <family val="1"/>
      <charset val="128"/>
    </font>
    <font>
      <sz val="8"/>
      <name val="ＭＳ 明朝"/>
      <family val="1"/>
      <charset val="128"/>
    </font>
    <font>
      <sz val="14"/>
      <name val="ＭＳ ゴシック"/>
      <family val="3"/>
      <charset val="128"/>
    </font>
    <font>
      <sz val="12"/>
      <name val="ＭＳ ゴシック"/>
      <family val="3"/>
      <charset val="128"/>
    </font>
    <font>
      <sz val="24"/>
      <name val="ＭＳ Ｐゴシック"/>
      <family val="3"/>
      <charset val="128"/>
    </font>
    <font>
      <b/>
      <sz val="16"/>
      <color indexed="23"/>
      <name val="ＭＳ Ｐゴシック"/>
      <family val="3"/>
      <charset val="128"/>
    </font>
    <font>
      <b/>
      <sz val="16"/>
      <color indexed="23"/>
      <name val="ＭＳ ゴシック"/>
      <family val="3"/>
      <charset val="128"/>
    </font>
    <font>
      <sz val="11"/>
      <name val="ＭＳ Ｐゴシック"/>
      <family val="3"/>
      <charset val="128"/>
    </font>
    <font>
      <b/>
      <sz val="12"/>
      <color indexed="9"/>
      <name val="ＭＳ ゴシック"/>
      <family val="3"/>
      <charset val="128"/>
    </font>
    <font>
      <b/>
      <u/>
      <sz val="10"/>
      <name val="ＭＳ Ｐ明朝"/>
      <family val="1"/>
      <charset val="128"/>
    </font>
    <font>
      <sz val="12"/>
      <name val="ＭＳ 明朝"/>
      <family val="1"/>
      <charset val="128"/>
    </font>
    <font>
      <b/>
      <sz val="12"/>
      <name val="ＭＳ 明朝"/>
      <family val="1"/>
      <charset val="128"/>
    </font>
    <font>
      <b/>
      <sz val="12"/>
      <name val="ＭＳ Ｐゴシック"/>
      <family val="3"/>
      <charset val="128"/>
    </font>
    <font>
      <sz val="6"/>
      <name val="ＭＳ 明朝"/>
      <family val="1"/>
      <charset val="128"/>
    </font>
    <font>
      <sz val="10"/>
      <name val="ＭＳ ゴシック"/>
      <family val="3"/>
      <charset val="128"/>
    </font>
    <font>
      <b/>
      <sz val="16"/>
      <color indexed="9"/>
      <name val="ＭＳ Ｐゴシック"/>
      <family val="3"/>
      <charset val="128"/>
    </font>
    <font>
      <sz val="12"/>
      <color indexed="9"/>
      <name val="ＭＳ Ｐゴシック"/>
      <family val="3"/>
      <charset val="128"/>
    </font>
    <font>
      <sz val="11"/>
      <color indexed="9"/>
      <name val="ＭＳ Ｐゴシック"/>
      <family val="3"/>
      <charset val="128"/>
    </font>
    <font>
      <sz val="10"/>
      <color indexed="9"/>
      <name val="ＭＳ Ｐ明朝"/>
      <family val="1"/>
      <charset val="128"/>
    </font>
    <font>
      <b/>
      <sz val="16"/>
      <name val="ＭＳ ゴシック"/>
      <family val="3"/>
      <charset val="128"/>
    </font>
    <font>
      <sz val="10"/>
      <color indexed="9"/>
      <name val="ＭＳ 明朝"/>
      <family val="1"/>
      <charset val="128"/>
    </font>
    <font>
      <sz val="20"/>
      <name val="ＭＳ Ｐゴシック"/>
      <family val="3"/>
      <charset val="128"/>
    </font>
    <font>
      <sz val="9"/>
      <name val="ＭＳ Ｐゴシック"/>
      <family val="3"/>
      <charset val="128"/>
    </font>
    <font>
      <b/>
      <sz val="9"/>
      <color indexed="10"/>
      <name val="ＭＳ Ｐ明朝"/>
      <family val="1"/>
      <charset val="128"/>
    </font>
    <font>
      <sz val="12"/>
      <name val="ＭＳ Ｐ明朝"/>
      <family val="1"/>
      <charset val="128"/>
    </font>
    <font>
      <i/>
      <sz val="8"/>
      <color indexed="55"/>
      <name val="ＭＳ Ｐゴシック"/>
      <family val="3"/>
      <charset val="128"/>
    </font>
    <font>
      <b/>
      <sz val="18"/>
      <name val="ＭＳ 明朝"/>
      <family val="1"/>
      <charset val="128"/>
    </font>
    <font>
      <sz val="14"/>
      <name val="ＭＳ 明朝"/>
      <family val="1"/>
      <charset val="128"/>
    </font>
    <font>
      <b/>
      <sz val="14"/>
      <name val="ＭＳ Ｐゴシック"/>
      <family val="3"/>
      <charset val="128"/>
    </font>
    <font>
      <b/>
      <sz val="9"/>
      <name val="ＭＳ Ｐ明朝"/>
      <family val="1"/>
      <charset val="128"/>
    </font>
    <font>
      <sz val="8"/>
      <name val="ＭＳ ゴシック"/>
      <family val="3"/>
      <charset val="128"/>
    </font>
    <font>
      <b/>
      <sz val="16"/>
      <name val="ＭＳ Ｐゴシック"/>
      <family val="3"/>
      <charset val="128"/>
    </font>
    <font>
      <b/>
      <sz val="11"/>
      <color indexed="8"/>
      <name val="ＭＳ Ｐゴシック"/>
      <family val="3"/>
      <charset val="128"/>
    </font>
    <font>
      <b/>
      <sz val="18"/>
      <color indexed="62"/>
      <name val="ＭＳ Ｐゴシック"/>
      <family val="3"/>
      <charset val="128"/>
    </font>
    <font>
      <sz val="11"/>
      <color indexed="19"/>
      <name val="ＭＳ Ｐゴシック"/>
      <family val="3"/>
      <charset val="128"/>
    </font>
    <font>
      <sz val="11"/>
      <color indexed="10"/>
      <name val="ＭＳ Ｐゴシック"/>
      <family val="3"/>
      <charset val="128"/>
    </font>
    <font>
      <sz val="11"/>
      <color indexed="20"/>
      <name val="ＭＳ Ｐゴシック"/>
      <family val="3"/>
      <charset val="128"/>
    </font>
    <font>
      <b/>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b/>
      <sz val="14"/>
      <color indexed="23"/>
      <name val="ＭＳ Ｐゴシック"/>
      <family val="3"/>
      <charset val="128"/>
    </font>
    <font>
      <sz val="11"/>
      <color indexed="55"/>
      <name val="ＭＳ Ｐゴシック"/>
      <family val="3"/>
      <charset val="128"/>
    </font>
    <font>
      <sz val="8"/>
      <color indexed="55"/>
      <name val="ＭＳ Ｐ明朝"/>
      <family val="1"/>
      <charset val="128"/>
    </font>
    <font>
      <sz val="16"/>
      <color indexed="23"/>
      <name val="ＭＳ Ｐゴシック"/>
      <family val="3"/>
      <charset val="128"/>
    </font>
    <font>
      <b/>
      <sz val="11"/>
      <name val="ＭＳ Ｐ明朝"/>
      <family val="1"/>
      <charset val="128"/>
    </font>
    <font>
      <u/>
      <sz val="11"/>
      <name val="ＭＳ Ｐ明朝"/>
      <family val="1"/>
      <charset val="128"/>
    </font>
    <font>
      <b/>
      <u/>
      <sz val="11"/>
      <color indexed="10"/>
      <name val="ＭＳ Ｐ明朝"/>
      <family val="1"/>
      <charset val="128"/>
    </font>
    <font>
      <sz val="11"/>
      <color theme="0" tint="-0.499984740745262"/>
      <name val="ＭＳ Ｐゴシック"/>
      <family val="3"/>
      <charset val="128"/>
    </font>
    <font>
      <sz val="9"/>
      <color rgb="FF000000"/>
      <name val="MS UI Gothic"/>
      <family val="3"/>
      <charset val="128"/>
    </font>
    <font>
      <sz val="9"/>
      <name val="ＭＳ ゴシック"/>
      <family val="3"/>
      <charset val="128"/>
    </font>
    <font>
      <sz val="6"/>
      <name val="ＭＳ Ｐ明朝"/>
      <family val="1"/>
      <charset val="128"/>
    </font>
    <font>
      <b/>
      <sz val="9"/>
      <name val="ＭＳ 明朝"/>
      <family val="1"/>
      <charset val="128"/>
    </font>
  </fonts>
  <fills count="2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5"/>
      </patternFill>
    </fill>
    <fill>
      <patternFill patternType="solid">
        <fgColor indexed="46"/>
      </patternFill>
    </fill>
    <fill>
      <patternFill patternType="solid">
        <fgColor indexed="9"/>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22"/>
        <bgColor indexed="64"/>
      </patternFill>
    </fill>
    <fill>
      <patternFill patternType="solid">
        <fgColor indexed="13"/>
        <bgColor indexed="64"/>
      </patternFill>
    </fill>
    <fill>
      <patternFill patternType="solid">
        <fgColor indexed="6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8" tint="0.79998168889431442"/>
        <bgColor indexed="64"/>
      </patternFill>
    </fill>
  </fills>
  <borders count="1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55"/>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hair">
        <color indexed="23"/>
      </left>
      <right/>
      <top/>
      <bottom/>
      <diagonal/>
    </border>
    <border>
      <left style="hair">
        <color indexed="23"/>
      </left>
      <right/>
      <top/>
      <bottom style="thin">
        <color indexed="55"/>
      </bottom>
      <diagonal/>
    </border>
    <border>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top style="thin">
        <color indexed="55"/>
      </top>
      <bottom/>
      <diagonal/>
    </border>
    <border>
      <left style="hair">
        <color indexed="63"/>
      </left>
      <right/>
      <top/>
      <bottom style="thin">
        <color indexed="55"/>
      </bottom>
      <diagonal/>
    </border>
    <border>
      <left style="hair">
        <color indexed="63"/>
      </left>
      <right/>
      <top/>
      <bottom/>
      <diagonal/>
    </border>
    <border>
      <left/>
      <right style="hair">
        <color indexed="63"/>
      </right>
      <top/>
      <bottom/>
      <diagonal/>
    </border>
    <border>
      <left/>
      <right style="hair">
        <color indexed="63"/>
      </right>
      <top/>
      <bottom style="thin">
        <color indexed="55"/>
      </bottom>
      <diagonal/>
    </border>
    <border>
      <left style="hair">
        <color indexed="64"/>
      </left>
      <right/>
      <top/>
      <bottom/>
      <diagonal/>
    </border>
    <border>
      <left style="hair">
        <color indexed="64"/>
      </left>
      <right/>
      <top/>
      <bottom style="thin">
        <color indexed="55"/>
      </bottom>
      <diagonal/>
    </border>
    <border>
      <left style="thin">
        <color indexed="55"/>
      </left>
      <right/>
      <top style="hair">
        <color indexed="8"/>
      </top>
      <bottom/>
      <diagonal/>
    </border>
    <border>
      <left/>
      <right/>
      <top style="hair">
        <color indexed="8"/>
      </top>
      <bottom/>
      <diagonal/>
    </border>
    <border>
      <left/>
      <right style="thin">
        <color indexed="55"/>
      </right>
      <top style="hair">
        <color indexed="8"/>
      </top>
      <bottom/>
      <diagonal/>
    </border>
    <border>
      <left style="thin">
        <color indexed="55"/>
      </left>
      <right/>
      <top/>
      <bottom style="hair">
        <color indexed="8"/>
      </bottom>
      <diagonal/>
    </border>
    <border>
      <left/>
      <right/>
      <top/>
      <bottom style="hair">
        <color indexed="8"/>
      </bottom>
      <diagonal/>
    </border>
    <border>
      <left/>
      <right style="thin">
        <color indexed="55"/>
      </right>
      <top/>
      <bottom style="hair">
        <color indexed="8"/>
      </bottom>
      <diagonal/>
    </border>
    <border>
      <left style="thin">
        <color indexed="55"/>
      </left>
      <right/>
      <top style="hair">
        <color indexed="63"/>
      </top>
      <bottom/>
      <diagonal/>
    </border>
    <border>
      <left/>
      <right/>
      <top style="hair">
        <color indexed="63"/>
      </top>
      <bottom/>
      <diagonal/>
    </border>
    <border>
      <left/>
      <right style="thin">
        <color indexed="55"/>
      </right>
      <top style="hair">
        <color indexed="63"/>
      </top>
      <bottom/>
      <diagonal/>
    </border>
    <border>
      <left style="thin">
        <color indexed="23"/>
      </left>
      <right/>
      <top/>
      <bottom style="thin">
        <color indexed="55"/>
      </bottom>
      <diagonal/>
    </border>
    <border>
      <left style="hair">
        <color indexed="64"/>
      </left>
      <right/>
      <top style="thin">
        <color indexed="55"/>
      </top>
      <bottom/>
      <diagonal/>
    </border>
    <border>
      <left style="hair">
        <color indexed="64"/>
      </left>
      <right/>
      <top style="hair">
        <color indexed="8"/>
      </top>
      <bottom/>
      <diagonal/>
    </border>
    <border>
      <left style="hair">
        <color indexed="64"/>
      </left>
      <right/>
      <top style="hair">
        <color indexed="63"/>
      </top>
      <bottom/>
      <diagonal/>
    </border>
    <border>
      <left style="hair">
        <color indexed="64"/>
      </left>
      <right/>
      <top/>
      <bottom style="hair">
        <color indexed="8"/>
      </bottom>
      <diagonal/>
    </border>
    <border>
      <left style="thin">
        <color indexed="23"/>
      </left>
      <right/>
      <top style="thin">
        <color indexed="55"/>
      </top>
      <bottom/>
      <diagonal/>
    </border>
    <border>
      <left/>
      <right style="hair">
        <color indexed="64"/>
      </right>
      <top style="thin">
        <color indexed="55"/>
      </top>
      <bottom/>
      <diagonal/>
    </border>
    <border>
      <left/>
      <right style="hair">
        <color indexed="64"/>
      </right>
      <top/>
      <bottom/>
      <diagonal/>
    </border>
    <border>
      <left style="thin">
        <color indexed="23"/>
      </left>
      <right/>
      <top style="hair">
        <color indexed="8"/>
      </top>
      <bottom/>
      <diagonal/>
    </border>
    <border>
      <left/>
      <right style="hair">
        <color indexed="64"/>
      </right>
      <top style="hair">
        <color indexed="8"/>
      </top>
      <bottom/>
      <diagonal/>
    </border>
    <border>
      <left style="thin">
        <color indexed="23"/>
      </left>
      <right/>
      <top style="hair">
        <color indexed="63"/>
      </top>
      <bottom/>
      <diagonal/>
    </border>
    <border>
      <left/>
      <right style="hair">
        <color indexed="64"/>
      </right>
      <top style="hair">
        <color indexed="63"/>
      </top>
      <bottom/>
      <diagonal/>
    </border>
    <border>
      <left style="thin">
        <color indexed="23"/>
      </left>
      <right/>
      <top/>
      <bottom style="hair">
        <color indexed="8"/>
      </bottom>
      <diagonal/>
    </border>
    <border>
      <left/>
      <right style="hair">
        <color indexed="64"/>
      </right>
      <top/>
      <bottom style="hair">
        <color indexed="8"/>
      </bottom>
      <diagonal/>
    </border>
    <border>
      <left style="hair">
        <color indexed="63"/>
      </left>
      <right/>
      <top style="hair">
        <color indexed="63"/>
      </top>
      <bottom/>
      <diagonal/>
    </border>
    <border>
      <left style="hair">
        <color indexed="64"/>
      </left>
      <right/>
      <top style="hair">
        <color indexed="64"/>
      </top>
      <bottom style="thin">
        <color indexed="55"/>
      </bottom>
      <diagonal/>
    </border>
    <border>
      <left style="thin">
        <color indexed="23"/>
      </left>
      <right/>
      <top style="thin">
        <color indexed="23"/>
      </top>
      <bottom/>
      <diagonal/>
    </border>
    <border>
      <left style="hair">
        <color indexed="23"/>
      </left>
      <right/>
      <top style="hair">
        <color indexed="23"/>
      </top>
      <bottom style="thin">
        <color indexed="55"/>
      </bottom>
      <diagonal/>
    </border>
    <border>
      <left style="hair">
        <color indexed="64"/>
      </left>
      <right/>
      <top/>
      <bottom style="thin">
        <color indexed="23"/>
      </bottom>
      <diagonal/>
    </border>
    <border>
      <left style="hair">
        <color indexed="64"/>
      </left>
      <right/>
      <top style="hair">
        <color indexed="64"/>
      </top>
      <bottom style="thin">
        <color indexed="23"/>
      </bottom>
      <diagonal/>
    </border>
    <border>
      <left style="hair">
        <color indexed="64"/>
      </left>
      <right/>
      <top style="hair">
        <color indexed="64"/>
      </top>
      <bottom/>
      <diagonal/>
    </border>
    <border>
      <left/>
      <right/>
      <top style="thin">
        <color indexed="22"/>
      </top>
      <bottom/>
      <diagonal/>
    </border>
    <border>
      <left/>
      <right/>
      <top style="thin">
        <color indexed="22"/>
      </top>
      <bottom style="thin">
        <color indexed="23"/>
      </bottom>
      <diagonal/>
    </border>
    <border>
      <left/>
      <right/>
      <top style="hair">
        <color indexed="64"/>
      </top>
      <bottom/>
      <diagonal/>
    </border>
    <border>
      <left style="thin">
        <color indexed="23"/>
      </left>
      <right/>
      <top style="hair">
        <color indexed="64"/>
      </top>
      <bottom/>
      <diagonal/>
    </border>
    <border>
      <left/>
      <right style="thin">
        <color indexed="23"/>
      </right>
      <top style="hair">
        <color indexed="64"/>
      </top>
      <bottom/>
      <diagonal/>
    </border>
    <border>
      <left style="thin">
        <color indexed="23"/>
      </left>
      <right/>
      <top/>
      <bottom style="hair">
        <color indexed="64"/>
      </bottom>
      <diagonal/>
    </border>
    <border>
      <left/>
      <right/>
      <top/>
      <bottom style="hair">
        <color indexed="64"/>
      </bottom>
      <diagonal/>
    </border>
    <border>
      <left style="thick">
        <color indexed="55"/>
      </left>
      <right/>
      <top/>
      <bottom/>
      <diagonal/>
    </border>
    <border>
      <left/>
      <right/>
      <top style="thin">
        <color indexed="23"/>
      </top>
      <bottom style="hair">
        <color indexed="8"/>
      </bottom>
      <diagonal/>
    </border>
    <border>
      <left/>
      <right style="thin">
        <color indexed="23"/>
      </right>
      <top style="thin">
        <color indexed="23"/>
      </top>
      <bottom style="hair">
        <color indexed="8"/>
      </bottom>
      <diagonal/>
    </border>
    <border>
      <left style="hair">
        <color indexed="8"/>
      </left>
      <right/>
      <top/>
      <bottom/>
      <diagonal/>
    </border>
    <border>
      <left/>
      <right style="hair">
        <color indexed="8"/>
      </right>
      <top/>
      <bottom/>
      <diagonal/>
    </border>
    <border>
      <left style="hair">
        <color indexed="8"/>
      </left>
      <right/>
      <top/>
      <bottom style="thin">
        <color indexed="55"/>
      </bottom>
      <diagonal/>
    </border>
    <border>
      <left/>
      <right style="hair">
        <color indexed="8"/>
      </right>
      <top/>
      <bottom style="thin">
        <color indexed="55"/>
      </bottom>
      <diagonal/>
    </border>
    <border>
      <left style="hair">
        <color indexed="8"/>
      </left>
      <right/>
      <top style="thin">
        <color indexed="55"/>
      </top>
      <bottom/>
      <diagonal/>
    </border>
    <border>
      <left/>
      <right style="hair">
        <color indexed="8"/>
      </right>
      <top style="thin">
        <color indexed="55"/>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2"/>
      </left>
      <right style="thin">
        <color indexed="23"/>
      </right>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23"/>
      </right>
      <top style="thin">
        <color indexed="55"/>
      </top>
      <bottom/>
      <diagonal/>
    </border>
    <border>
      <left/>
      <right style="dotted">
        <color indexed="64"/>
      </right>
      <top/>
      <bottom/>
      <diagonal/>
    </border>
    <border>
      <left style="hair">
        <color indexed="64"/>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right/>
      <top/>
      <bottom style="hair">
        <color indexed="23"/>
      </bottom>
      <diagonal/>
    </border>
    <border>
      <left/>
      <right style="thin">
        <color indexed="23"/>
      </right>
      <top/>
      <bottom style="hair">
        <color indexed="23"/>
      </bottom>
      <diagonal/>
    </border>
    <border>
      <left/>
      <right/>
      <top style="hair">
        <color indexed="23"/>
      </top>
      <bottom/>
      <diagonal/>
    </border>
    <border>
      <left/>
      <right style="thin">
        <color indexed="23"/>
      </right>
      <top style="hair">
        <color indexed="23"/>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bottom style="thin">
        <color indexed="55"/>
      </bottom>
      <diagonal/>
    </border>
    <border>
      <left/>
      <right/>
      <top/>
      <bottom style="medium">
        <color indexed="23"/>
      </bottom>
      <diagonal/>
    </border>
    <border>
      <left/>
      <right/>
      <top/>
      <bottom style="thin">
        <color indexed="64"/>
      </bottom>
      <diagonal/>
    </border>
    <border>
      <left/>
      <right/>
      <top style="thin">
        <color indexed="23"/>
      </top>
      <bottom style="hair">
        <color indexed="64"/>
      </bottom>
      <diagonal/>
    </border>
    <border>
      <left/>
      <right style="hair">
        <color indexed="23"/>
      </right>
      <top/>
      <bottom/>
      <diagonal/>
    </border>
    <border>
      <left style="hair">
        <color indexed="23"/>
      </left>
      <right/>
      <top/>
      <bottom style="thin">
        <color indexed="23"/>
      </bottom>
      <diagonal/>
    </border>
    <border>
      <left/>
      <right style="hair">
        <color indexed="23"/>
      </right>
      <top/>
      <bottom style="thin">
        <color indexed="23"/>
      </bottom>
      <diagonal/>
    </border>
    <border>
      <left/>
      <right style="hair">
        <color indexed="64"/>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medium">
        <color indexed="23"/>
      </left>
      <right/>
      <top/>
      <bottom style="thin">
        <color indexed="23"/>
      </bottom>
      <diagonal/>
    </border>
    <border>
      <left/>
      <right style="hair">
        <color indexed="64"/>
      </right>
      <top style="hair">
        <color indexed="64"/>
      </top>
      <bottom/>
      <diagonal/>
    </border>
    <border>
      <left/>
      <right style="hair">
        <color indexed="64"/>
      </right>
      <top/>
      <bottom style="hair">
        <color indexed="64"/>
      </bottom>
      <diagonal/>
    </border>
    <border>
      <left style="medium">
        <color indexed="23"/>
      </left>
      <right/>
      <top style="medium">
        <color indexed="23"/>
      </top>
      <bottom style="thin">
        <color indexed="22"/>
      </bottom>
      <diagonal/>
    </border>
    <border>
      <left/>
      <right/>
      <top style="medium">
        <color indexed="23"/>
      </top>
      <bottom style="thin">
        <color indexed="22"/>
      </bottom>
      <diagonal/>
    </border>
    <border>
      <left/>
      <right style="thin">
        <color indexed="22"/>
      </right>
      <top style="medium">
        <color indexed="23"/>
      </top>
      <bottom style="thin">
        <color indexed="22"/>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thin">
        <color indexed="23"/>
      </right>
      <top style="medium">
        <color indexed="23"/>
      </top>
      <bottom style="thin">
        <color indexed="23"/>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medium">
        <color indexed="23"/>
      </left>
      <right/>
      <top/>
      <bottom/>
      <diagonal/>
    </border>
    <border>
      <left style="hair">
        <color indexed="64"/>
      </left>
      <right style="dashed">
        <color indexed="64"/>
      </right>
      <top style="hair">
        <color indexed="64"/>
      </top>
      <bottom style="thin">
        <color indexed="23"/>
      </bottom>
      <diagonal/>
    </border>
    <border>
      <left style="dashed">
        <color indexed="64"/>
      </left>
      <right style="dashed">
        <color indexed="64"/>
      </right>
      <top style="hair">
        <color indexed="64"/>
      </top>
      <bottom style="thin">
        <color indexed="23"/>
      </bottom>
      <diagonal/>
    </border>
    <border>
      <left style="dashed">
        <color indexed="64"/>
      </left>
      <right/>
      <top style="hair">
        <color indexed="64"/>
      </top>
      <bottom style="thin">
        <color indexed="23"/>
      </bottom>
      <diagonal/>
    </border>
    <border>
      <left/>
      <right/>
      <top style="hair">
        <color indexed="64"/>
      </top>
      <bottom style="thin">
        <color indexed="23"/>
      </bottom>
      <diagonal/>
    </border>
    <border>
      <left/>
      <right style="thin">
        <color indexed="23"/>
      </right>
      <top style="hair">
        <color indexed="64"/>
      </top>
      <bottom style="thin">
        <color indexed="23"/>
      </bottom>
      <diagonal/>
    </border>
    <border>
      <left style="thin">
        <color indexed="23"/>
      </left>
      <right/>
      <top style="thin">
        <color indexed="23"/>
      </top>
      <bottom style="hair">
        <color indexed="64"/>
      </bottom>
      <diagonal/>
    </border>
    <border>
      <left/>
      <right style="thin">
        <color indexed="23"/>
      </right>
      <top style="medium">
        <color indexed="23"/>
      </top>
      <bottom style="thin">
        <color indexed="22"/>
      </bottom>
      <diagonal/>
    </border>
    <border>
      <left/>
      <right style="thin">
        <color indexed="23"/>
      </right>
      <top style="thin">
        <color indexed="23"/>
      </top>
      <bottom style="hair">
        <color indexed="64"/>
      </bottom>
      <diagonal/>
    </border>
    <border>
      <left/>
      <right/>
      <top style="hair">
        <color indexed="64"/>
      </top>
      <bottom style="thin">
        <color indexed="55"/>
      </bottom>
      <diagonal/>
    </border>
    <border>
      <left/>
      <right style="thin">
        <color indexed="23"/>
      </right>
      <top style="hair">
        <color indexed="64"/>
      </top>
      <bottom style="thin">
        <color indexed="55"/>
      </bottom>
      <diagonal/>
    </border>
    <border>
      <left style="hair">
        <color indexed="64"/>
      </left>
      <right style="hair">
        <color indexed="64"/>
      </right>
      <top style="thin">
        <color indexed="23"/>
      </top>
      <bottom style="hair">
        <color indexed="64"/>
      </bottom>
      <diagonal/>
    </border>
    <border>
      <left style="hair">
        <color indexed="64"/>
      </left>
      <right style="thin">
        <color indexed="23"/>
      </right>
      <top style="thin">
        <color indexed="23"/>
      </top>
      <bottom style="hair">
        <color indexed="64"/>
      </bottom>
      <diagonal/>
    </border>
    <border>
      <left/>
      <right/>
      <top style="hair">
        <color indexed="23"/>
      </top>
      <bottom style="thin">
        <color indexed="55"/>
      </bottom>
      <diagonal/>
    </border>
    <border>
      <left/>
      <right style="thin">
        <color indexed="55"/>
      </right>
      <top style="hair">
        <color indexed="23"/>
      </top>
      <bottom style="thin">
        <color indexed="55"/>
      </bottom>
      <diagonal/>
    </border>
    <border>
      <left style="thin">
        <color indexed="23"/>
      </left>
      <right style="hair">
        <color indexed="64"/>
      </right>
      <top style="thin">
        <color indexed="23"/>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23"/>
      </right>
      <top style="hair">
        <color indexed="64"/>
      </top>
      <bottom style="hair">
        <color indexed="64"/>
      </bottom>
      <diagonal/>
    </border>
    <border>
      <left style="hair">
        <color indexed="64"/>
      </left>
      <right style="hair">
        <color indexed="64"/>
      </right>
      <top style="hair">
        <color indexed="64"/>
      </top>
      <bottom style="thin">
        <color indexed="23"/>
      </bottom>
      <diagonal/>
    </border>
    <border>
      <left style="hair">
        <color indexed="64"/>
      </left>
      <right style="thin">
        <color indexed="23"/>
      </right>
      <top style="hair">
        <color indexed="64"/>
      </top>
      <bottom style="thin">
        <color indexed="23"/>
      </bottom>
      <diagonal/>
    </border>
    <border>
      <left style="thin">
        <color indexed="23"/>
      </left>
      <right style="hair">
        <color indexed="64"/>
      </right>
      <top style="hair">
        <color indexed="64"/>
      </top>
      <bottom style="hair">
        <color indexed="64"/>
      </bottom>
      <diagonal/>
    </border>
    <border>
      <left style="thin">
        <color indexed="23"/>
      </left>
      <right style="hair">
        <color indexed="64"/>
      </right>
      <top style="hair">
        <color indexed="64"/>
      </top>
      <bottom style="thin">
        <color indexed="23"/>
      </bottom>
      <diagonal/>
    </border>
    <border>
      <left/>
      <right style="thin">
        <color indexed="22"/>
      </right>
      <top style="medium">
        <color indexed="23"/>
      </top>
      <bottom/>
      <diagonal/>
    </border>
    <border>
      <left/>
      <right style="thin">
        <color indexed="22"/>
      </right>
      <top/>
      <bottom/>
      <diagonal/>
    </border>
    <border>
      <left style="medium">
        <color indexed="23"/>
      </left>
      <right/>
      <top/>
      <bottom style="thin">
        <color indexed="22"/>
      </bottom>
      <diagonal/>
    </border>
    <border>
      <left/>
      <right/>
      <top/>
      <bottom style="thin">
        <color indexed="22"/>
      </bottom>
      <diagonal/>
    </border>
    <border>
      <left/>
      <right style="thin">
        <color indexed="22"/>
      </right>
      <top/>
      <bottom style="thin">
        <color indexed="22"/>
      </bottom>
      <diagonal/>
    </border>
    <border>
      <left style="medium">
        <color indexed="23"/>
      </left>
      <right/>
      <top style="medium">
        <color indexed="23"/>
      </top>
      <bottom style="thin">
        <color indexed="55"/>
      </bottom>
      <diagonal/>
    </border>
    <border>
      <left/>
      <right/>
      <top style="medium">
        <color indexed="23"/>
      </top>
      <bottom style="thin">
        <color indexed="55"/>
      </bottom>
      <diagonal/>
    </border>
    <border>
      <left/>
      <right style="thin">
        <color indexed="55"/>
      </right>
      <top style="medium">
        <color indexed="23"/>
      </top>
      <bottom style="thin">
        <color indexed="55"/>
      </bottom>
      <diagonal/>
    </border>
    <border>
      <left/>
      <right style="hair">
        <color indexed="63"/>
      </right>
      <top style="hair">
        <color indexed="64"/>
      </top>
      <bottom style="thin">
        <color indexed="55"/>
      </bottom>
      <diagonal/>
    </border>
    <border>
      <left/>
      <right style="hair">
        <color indexed="63"/>
      </right>
      <top style="hair">
        <color indexed="63"/>
      </top>
      <bottom/>
      <diagonal/>
    </border>
    <border>
      <left style="hair">
        <color indexed="8"/>
      </left>
      <right/>
      <top style="hair">
        <color indexed="64"/>
      </top>
      <bottom/>
      <diagonal/>
    </border>
    <border>
      <left/>
      <right style="hair">
        <color indexed="8"/>
      </right>
      <top style="hair">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hair">
        <color indexed="64"/>
      </right>
      <top style="hair">
        <color indexed="64"/>
      </top>
      <bottom style="thin">
        <color indexed="23"/>
      </bottom>
      <diagonal/>
    </border>
    <border>
      <left/>
      <right/>
      <top style="medium">
        <color indexed="64"/>
      </top>
      <bottom/>
      <diagonal/>
    </border>
    <border>
      <left/>
      <right/>
      <top/>
      <bottom style="medium">
        <color indexed="64"/>
      </bottom>
      <diagonal/>
    </border>
    <border>
      <left style="hair">
        <color indexed="23"/>
      </left>
      <right/>
      <top style="hair">
        <color indexed="64"/>
      </top>
      <bottom style="thin">
        <color indexed="23"/>
      </bottom>
      <diagonal/>
    </border>
    <border>
      <left/>
      <right style="hair">
        <color indexed="23"/>
      </right>
      <top style="hair">
        <color indexed="64"/>
      </top>
      <bottom style="thin">
        <color indexed="23"/>
      </bottom>
      <diagonal/>
    </border>
    <border>
      <left style="dashed">
        <color indexed="64"/>
      </left>
      <right style="thin">
        <color indexed="23"/>
      </right>
      <top style="hair">
        <color indexed="64"/>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43">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4" borderId="0" applyNumberFormat="0" applyBorder="0" applyAlignment="0" applyProtection="0">
      <alignment vertical="center"/>
    </xf>
    <xf numFmtId="0" fontId="7" fillId="6" borderId="0" applyNumberFormat="0" applyBorder="0" applyAlignment="0" applyProtection="0">
      <alignment vertical="center"/>
    </xf>
    <xf numFmtId="0" fontId="7" fillId="3"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6" borderId="0" applyNumberFormat="0" applyBorder="0" applyAlignment="0" applyProtection="0">
      <alignment vertical="center"/>
    </xf>
    <xf numFmtId="0" fontId="7" fillId="4" borderId="0" applyNumberFormat="0" applyBorder="0" applyAlignment="0" applyProtection="0">
      <alignment vertical="center"/>
    </xf>
    <xf numFmtId="0" fontId="31" fillId="6"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3" borderId="0" applyNumberFormat="0" applyBorder="0" applyAlignment="0" applyProtection="0">
      <alignment vertical="center"/>
    </xf>
    <xf numFmtId="0" fontId="31" fillId="11"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47" fillId="0" borderId="0" applyNumberFormat="0" applyFill="0" applyBorder="0" applyAlignment="0" applyProtection="0">
      <alignment vertical="center"/>
    </xf>
    <xf numFmtId="0" fontId="13" fillId="15" borderId="1" applyNumberFormat="0" applyAlignment="0" applyProtection="0">
      <alignment vertical="center"/>
    </xf>
    <xf numFmtId="0" fontId="48" fillId="7" borderId="0" applyNumberFormat="0" applyBorder="0" applyAlignment="0" applyProtection="0">
      <alignment vertical="center"/>
    </xf>
    <xf numFmtId="0" fontId="7" fillId="4" borderId="2" applyNumberFormat="0" applyFont="0" applyAlignment="0" applyProtection="0">
      <alignment vertical="center"/>
    </xf>
    <xf numFmtId="0" fontId="49" fillId="0" borderId="3" applyNumberFormat="0" applyFill="0" applyAlignment="0" applyProtection="0">
      <alignment vertical="center"/>
    </xf>
    <xf numFmtId="0" fontId="50" fillId="16" borderId="0" applyNumberFormat="0" applyBorder="0" applyAlignment="0" applyProtection="0">
      <alignment vertical="center"/>
    </xf>
    <xf numFmtId="0" fontId="51" fillId="17" borderId="4" applyNumberFormat="0" applyAlignment="0" applyProtection="0">
      <alignment vertical="center"/>
    </xf>
    <xf numFmtId="0" fontId="49" fillId="0" borderId="0" applyNumberFormat="0" applyFill="0" applyBorder="0" applyAlignment="0" applyProtection="0">
      <alignment vertical="center"/>
    </xf>
    <xf numFmtId="0" fontId="52" fillId="0" borderId="5" applyNumberFormat="0" applyFill="0" applyAlignment="0" applyProtection="0">
      <alignment vertical="center"/>
    </xf>
    <xf numFmtId="0" fontId="53" fillId="0" borderId="6" applyNumberFormat="0" applyFill="0" applyAlignment="0" applyProtection="0">
      <alignment vertical="center"/>
    </xf>
    <xf numFmtId="0" fontId="54" fillId="0" borderId="7" applyNumberFormat="0" applyFill="0" applyAlignment="0" applyProtection="0">
      <alignment vertical="center"/>
    </xf>
    <xf numFmtId="0" fontId="54" fillId="0" borderId="0" applyNumberFormat="0" applyFill="0" applyBorder="0" applyAlignment="0" applyProtection="0">
      <alignment vertical="center"/>
    </xf>
    <xf numFmtId="0" fontId="46" fillId="0" borderId="8" applyNumberFormat="0" applyFill="0" applyAlignment="0" applyProtection="0">
      <alignment vertical="center"/>
    </xf>
    <xf numFmtId="0" fontId="55" fillId="17" borderId="9" applyNumberFormat="0" applyAlignment="0" applyProtection="0">
      <alignment vertical="center"/>
    </xf>
    <xf numFmtId="0" fontId="56" fillId="0" borderId="0" applyNumberFormat="0" applyFill="0" applyBorder="0" applyAlignment="0" applyProtection="0">
      <alignment vertical="center"/>
    </xf>
    <xf numFmtId="0" fontId="57" fillId="7" borderId="4" applyNumberFormat="0" applyAlignment="0" applyProtection="0">
      <alignment vertical="center"/>
    </xf>
    <xf numFmtId="0" fontId="7" fillId="0" borderId="0"/>
    <xf numFmtId="0" fontId="58" fillId="6" borderId="0" applyNumberFormat="0" applyBorder="0" applyAlignment="0" applyProtection="0">
      <alignment vertical="center"/>
    </xf>
  </cellStyleXfs>
  <cellXfs count="825">
    <xf numFmtId="0" fontId="0" fillId="0" borderId="0" xfId="0">
      <alignment vertical="center"/>
    </xf>
    <xf numFmtId="0" fontId="6" fillId="0" borderId="0" xfId="0" applyFont="1">
      <alignment vertical="center"/>
    </xf>
    <xf numFmtId="0" fontId="9" fillId="0" borderId="0" xfId="0" applyFont="1">
      <alignment vertical="center"/>
    </xf>
    <xf numFmtId="0" fontId="4" fillId="0" borderId="0" xfId="0" applyFont="1">
      <alignment vertical="center"/>
    </xf>
    <xf numFmtId="0" fontId="0" fillId="0" borderId="0" xfId="0" applyBorder="1">
      <alignment vertical="center"/>
    </xf>
    <xf numFmtId="0" fontId="11" fillId="0" borderId="0" xfId="0" applyFont="1">
      <alignment vertical="center"/>
    </xf>
    <xf numFmtId="0" fontId="14" fillId="0" borderId="0" xfId="0" applyFont="1">
      <alignment vertical="center"/>
    </xf>
    <xf numFmtId="0" fontId="4" fillId="0" borderId="0" xfId="0" applyFont="1" applyFill="1">
      <alignment vertical="center"/>
    </xf>
    <xf numFmtId="0" fontId="0" fillId="0" borderId="0" xfId="0" applyFill="1">
      <alignment vertical="center"/>
    </xf>
    <xf numFmtId="0" fontId="9" fillId="0" borderId="0" xfId="0" applyFont="1" applyFill="1">
      <alignment vertical="center"/>
    </xf>
    <xf numFmtId="0" fontId="0" fillId="0" borderId="0" xfId="0" applyFill="1" applyBorder="1" applyAlignment="1">
      <alignment vertical="center"/>
    </xf>
    <xf numFmtId="0" fontId="8" fillId="0" borderId="0" xfId="0" applyFont="1" applyFill="1">
      <alignment vertical="center"/>
    </xf>
    <xf numFmtId="0" fontId="0" fillId="0" borderId="0" xfId="0" quotePrefix="1" applyFill="1" applyAlignment="1">
      <alignment horizontal="center" vertical="center"/>
    </xf>
    <xf numFmtId="0" fontId="6" fillId="0" borderId="0" xfId="0" applyFont="1" applyFill="1">
      <alignment vertical="center"/>
    </xf>
    <xf numFmtId="0" fontId="6" fillId="0" borderId="0" xfId="0" applyFont="1" applyFill="1" applyAlignment="1">
      <alignment vertical="center" wrapText="1"/>
    </xf>
    <xf numFmtId="0" fontId="6" fillId="0" borderId="0" xfId="0" applyFont="1" applyFill="1" applyAlignment="1">
      <alignment vertical="center"/>
    </xf>
    <xf numFmtId="0" fontId="0" fillId="0" borderId="0" xfId="0" applyFill="1" applyBorder="1">
      <alignment vertical="center"/>
    </xf>
    <xf numFmtId="0" fontId="5" fillId="0" borderId="0" xfId="0" applyFont="1" applyFill="1" applyBorder="1">
      <alignment vertical="center"/>
    </xf>
    <xf numFmtId="0" fontId="0" fillId="0" borderId="0" xfId="0" applyFill="1" applyBorder="1" applyAlignment="1">
      <alignment horizontal="right" vertical="center"/>
    </xf>
    <xf numFmtId="0" fontId="11" fillId="0" borderId="0" xfId="0" applyFont="1" applyFill="1" applyBorder="1">
      <alignment vertical="center"/>
    </xf>
    <xf numFmtId="0" fontId="11" fillId="0" borderId="0" xfId="0" applyFont="1" applyFill="1">
      <alignment vertical="center"/>
    </xf>
    <xf numFmtId="0" fontId="10" fillId="0" borderId="0" xfId="0" applyFont="1" applyFill="1">
      <alignment vertical="center"/>
    </xf>
    <xf numFmtId="0" fontId="14" fillId="0" borderId="0" xfId="0" applyFont="1" applyFill="1">
      <alignment vertical="center"/>
    </xf>
    <xf numFmtId="0" fontId="10" fillId="0" borderId="0" xfId="0" applyFont="1" applyFill="1" applyAlignment="1">
      <alignment horizontal="center"/>
    </xf>
    <xf numFmtId="0" fontId="0" fillId="19" borderId="0" xfId="0" applyFill="1" applyBorder="1">
      <alignment vertical="center"/>
    </xf>
    <xf numFmtId="0" fontId="5" fillId="19" borderId="0" xfId="0" applyFont="1" applyFill="1" applyBorder="1">
      <alignment vertical="center"/>
    </xf>
    <xf numFmtId="0" fontId="11" fillId="19" borderId="10" xfId="0" applyFont="1" applyFill="1" applyBorder="1" applyAlignment="1">
      <alignment vertical="center"/>
    </xf>
    <xf numFmtId="0" fontId="0" fillId="19" borderId="11" xfId="0" applyFill="1" applyBorder="1">
      <alignment vertical="center"/>
    </xf>
    <xf numFmtId="0" fontId="0" fillId="19" borderId="12" xfId="0" applyFill="1" applyBorder="1">
      <alignment vertical="center"/>
    </xf>
    <xf numFmtId="0" fontId="0" fillId="0" borderId="13" xfId="0" applyFill="1" applyBorder="1">
      <alignment vertical="center"/>
    </xf>
    <xf numFmtId="0" fontId="0" fillId="19" borderId="14" xfId="0" applyFill="1" applyBorder="1">
      <alignment vertical="center"/>
    </xf>
    <xf numFmtId="0" fontId="0" fillId="19" borderId="15" xfId="0" applyFill="1" applyBorder="1">
      <alignment vertical="center"/>
    </xf>
    <xf numFmtId="0" fontId="0" fillId="0" borderId="15" xfId="0" applyFill="1" applyBorder="1">
      <alignment vertical="center"/>
    </xf>
    <xf numFmtId="0" fontId="0" fillId="0" borderId="16" xfId="0" applyFill="1" applyBorder="1">
      <alignment vertical="center"/>
    </xf>
    <xf numFmtId="0" fontId="11" fillId="19" borderId="15" xfId="0" applyFont="1" applyFill="1" applyBorder="1" applyAlignment="1">
      <alignment vertical="top" wrapText="1"/>
    </xf>
    <xf numFmtId="0" fontId="0" fillId="0" borderId="17" xfId="0" applyFill="1" applyBorder="1">
      <alignment vertical="center"/>
    </xf>
    <xf numFmtId="0" fontId="0" fillId="0" borderId="18" xfId="0" applyFill="1" applyBorder="1">
      <alignment vertical="center"/>
    </xf>
    <xf numFmtId="0" fontId="11" fillId="0" borderId="19" xfId="0" applyFont="1" applyFill="1" applyBorder="1">
      <alignment vertical="center"/>
    </xf>
    <xf numFmtId="0" fontId="11" fillId="0" borderId="20" xfId="0" applyFont="1" applyFill="1" applyBorder="1">
      <alignment vertical="center"/>
    </xf>
    <xf numFmtId="0" fontId="0" fillId="0" borderId="21" xfId="0" applyFill="1" applyBorder="1">
      <alignment vertical="center"/>
    </xf>
    <xf numFmtId="0" fontId="0" fillId="0" borderId="22" xfId="0" applyFill="1" applyBorder="1">
      <alignment vertical="center"/>
    </xf>
    <xf numFmtId="0" fontId="5" fillId="0" borderId="22" xfId="0" applyFont="1" applyFill="1" applyBorder="1">
      <alignment vertical="center"/>
    </xf>
    <xf numFmtId="0" fontId="0" fillId="0" borderId="23" xfId="0" applyFill="1" applyBorder="1">
      <alignment vertical="center"/>
    </xf>
    <xf numFmtId="0" fontId="0" fillId="0" borderId="24" xfId="0" applyFill="1" applyBorder="1">
      <alignment vertical="center"/>
    </xf>
    <xf numFmtId="0" fontId="0" fillId="19" borderId="24" xfId="0" applyFill="1" applyBorder="1">
      <alignment vertical="center"/>
    </xf>
    <xf numFmtId="0" fontId="0" fillId="0" borderId="25" xfId="0" applyFill="1" applyBorder="1">
      <alignment vertical="center"/>
    </xf>
    <xf numFmtId="0" fontId="11" fillId="0" borderId="26" xfId="0" applyFont="1" applyFill="1" applyBorder="1">
      <alignment vertical="center"/>
    </xf>
    <xf numFmtId="0" fontId="11" fillId="0" borderId="11" xfId="0" applyFont="1" applyFill="1" applyBorder="1">
      <alignment vertical="center"/>
    </xf>
    <xf numFmtId="0" fontId="0" fillId="0" borderId="12" xfId="0" applyFill="1" applyBorder="1">
      <alignment vertical="center"/>
    </xf>
    <xf numFmtId="0" fontId="5" fillId="0" borderId="13" xfId="0" applyFont="1" applyFill="1" applyBorder="1">
      <alignment vertical="center"/>
    </xf>
    <xf numFmtId="0" fontId="0" fillId="0" borderId="14" xfId="0" applyFill="1" applyBorder="1">
      <alignment vertical="center"/>
    </xf>
    <xf numFmtId="0" fontId="11" fillId="19" borderId="15" xfId="0" applyFont="1" applyFill="1" applyBorder="1" applyAlignment="1">
      <alignment vertical="center" wrapText="1"/>
    </xf>
    <xf numFmtId="0" fontId="11" fillId="19" borderId="27" xfId="0" applyFont="1" applyFill="1" applyBorder="1">
      <alignment vertical="center"/>
    </xf>
    <xf numFmtId="0" fontId="0" fillId="19" borderId="28" xfId="0" applyFill="1" applyBorder="1">
      <alignment vertical="center"/>
    </xf>
    <xf numFmtId="0" fontId="0" fillId="0" borderId="29" xfId="0" applyFill="1" applyBorder="1">
      <alignment vertical="center"/>
    </xf>
    <xf numFmtId="0" fontId="5" fillId="0" borderId="29" xfId="0" applyFont="1" applyFill="1" applyBorder="1">
      <alignment vertical="center"/>
    </xf>
    <xf numFmtId="0" fontId="0" fillId="19" borderId="27" xfId="0" applyFill="1" applyBorder="1">
      <alignment vertical="center"/>
    </xf>
    <xf numFmtId="0" fontId="0" fillId="0" borderId="30" xfId="0" applyFill="1" applyBorder="1">
      <alignment vertical="center"/>
    </xf>
    <xf numFmtId="0" fontId="0" fillId="0" borderId="31" xfId="0" applyFill="1" applyBorder="1">
      <alignment vertical="center"/>
    </xf>
    <xf numFmtId="0" fontId="0" fillId="0" borderId="32" xfId="0" applyFill="1" applyBorder="1">
      <alignment vertical="center"/>
    </xf>
    <xf numFmtId="0" fontId="0" fillId="0" borderId="10" xfId="0" applyFill="1" applyBorder="1">
      <alignment vertical="center"/>
    </xf>
    <xf numFmtId="0" fontId="0" fillId="0" borderId="26" xfId="0" applyFill="1" applyBorder="1">
      <alignment vertical="center"/>
    </xf>
    <xf numFmtId="0" fontId="0" fillId="19" borderId="26" xfId="0" applyFill="1" applyBorder="1">
      <alignment vertical="center"/>
    </xf>
    <xf numFmtId="0" fontId="0" fillId="0" borderId="11" xfId="0" applyFill="1" applyBorder="1">
      <alignment vertical="center"/>
    </xf>
    <xf numFmtId="0" fontId="0" fillId="0" borderId="33" xfId="0" applyFill="1" applyBorder="1">
      <alignment vertical="center"/>
    </xf>
    <xf numFmtId="0" fontId="0" fillId="0" borderId="34" xfId="0" applyFill="1" applyBorder="1">
      <alignment vertical="center"/>
    </xf>
    <xf numFmtId="0" fontId="0" fillId="19" borderId="34" xfId="0" applyFill="1" applyBorder="1">
      <alignment vertical="center"/>
    </xf>
    <xf numFmtId="0" fontId="0" fillId="0" borderId="35" xfId="0" applyFill="1" applyBorder="1">
      <alignment vertical="center"/>
    </xf>
    <xf numFmtId="0" fontId="0" fillId="0" borderId="36" xfId="0" applyFill="1" applyBorder="1">
      <alignment vertical="center"/>
    </xf>
    <xf numFmtId="0" fontId="0" fillId="0" borderId="37" xfId="0" applyFill="1" applyBorder="1">
      <alignment vertical="center"/>
    </xf>
    <xf numFmtId="0" fontId="0" fillId="19" borderId="37" xfId="0" applyFill="1" applyBorder="1">
      <alignment vertical="center"/>
    </xf>
    <xf numFmtId="0" fontId="0" fillId="0" borderId="38" xfId="0" applyFill="1" applyBorder="1">
      <alignment vertical="center"/>
    </xf>
    <xf numFmtId="0" fontId="0" fillId="19" borderId="0" xfId="0" applyFill="1" applyBorder="1" applyAlignment="1">
      <alignment horizontal="right" vertical="center"/>
    </xf>
    <xf numFmtId="0" fontId="0" fillId="0" borderId="39" xfId="0" applyFill="1" applyBorder="1">
      <alignment vertical="center"/>
    </xf>
    <xf numFmtId="0" fontId="0" fillId="0" borderId="40" xfId="0" applyFill="1" applyBorder="1">
      <alignment vertical="center"/>
    </xf>
    <xf numFmtId="0" fontId="0" fillId="19" borderId="40" xfId="0" applyFill="1" applyBorder="1">
      <alignment vertical="center"/>
    </xf>
    <xf numFmtId="0" fontId="0" fillId="0" borderId="41" xfId="0" applyFill="1" applyBorder="1">
      <alignment vertical="center"/>
    </xf>
    <xf numFmtId="0" fontId="0" fillId="19" borderId="42" xfId="0" applyFill="1" applyBorder="1">
      <alignment vertical="center"/>
    </xf>
    <xf numFmtId="0" fontId="0" fillId="0" borderId="43" xfId="0" applyFill="1" applyBorder="1">
      <alignment vertical="center"/>
    </xf>
    <xf numFmtId="0" fontId="0" fillId="0" borderId="44" xfId="0" applyFill="1" applyBorder="1">
      <alignment vertical="center"/>
    </xf>
    <xf numFmtId="0" fontId="0" fillId="0" borderId="45" xfId="0" applyFill="1" applyBorder="1">
      <alignment vertical="center"/>
    </xf>
    <xf numFmtId="0" fontId="0" fillId="0" borderId="46" xfId="0" applyFill="1" applyBorder="1">
      <alignment vertical="center"/>
    </xf>
    <xf numFmtId="0" fontId="0" fillId="19" borderId="47" xfId="0" applyFill="1" applyBorder="1">
      <alignment vertical="center"/>
    </xf>
    <xf numFmtId="0" fontId="0" fillId="19" borderId="48" xfId="0" applyFill="1" applyBorder="1">
      <alignment vertical="center"/>
    </xf>
    <xf numFmtId="0" fontId="0" fillId="19" borderId="21" xfId="0" applyFill="1" applyBorder="1">
      <alignment vertical="center"/>
    </xf>
    <xf numFmtId="0" fontId="5" fillId="19" borderId="49" xfId="0" applyFont="1" applyFill="1" applyBorder="1">
      <alignment vertical="center"/>
    </xf>
    <xf numFmtId="0" fontId="0" fillId="19" borderId="49" xfId="0" applyFill="1" applyBorder="1">
      <alignment vertical="center"/>
    </xf>
    <xf numFmtId="0" fontId="0" fillId="19" borderId="50" xfId="0" applyFill="1" applyBorder="1">
      <alignment vertical="center"/>
    </xf>
    <xf numFmtId="0" fontId="0" fillId="19" borderId="51" xfId="0" applyFill="1" applyBorder="1">
      <alignment vertical="center"/>
    </xf>
    <xf numFmtId="0" fontId="0" fillId="19" borderId="52" xfId="0" applyFill="1" applyBorder="1">
      <alignment vertical="center"/>
    </xf>
    <xf numFmtId="0" fontId="0" fillId="19" borderId="53" xfId="0" applyFill="1" applyBorder="1">
      <alignment vertical="center"/>
    </xf>
    <xf numFmtId="0" fontId="0" fillId="19" borderId="54" xfId="0" applyFill="1" applyBorder="1">
      <alignment vertical="center"/>
    </xf>
    <xf numFmtId="0" fontId="0" fillId="19" borderId="55" xfId="0" applyFill="1" applyBorder="1">
      <alignment vertical="center"/>
    </xf>
    <xf numFmtId="0" fontId="11" fillId="19" borderId="56" xfId="0" applyFont="1" applyFill="1" applyBorder="1" applyAlignment="1">
      <alignment horizontal="right" vertical="center" shrinkToFit="1"/>
    </xf>
    <xf numFmtId="0" fontId="11" fillId="0" borderId="57" xfId="0" applyFont="1" applyFill="1" applyBorder="1" applyAlignment="1">
      <alignment horizontal="right" vertical="center" shrinkToFit="1"/>
    </xf>
    <xf numFmtId="0" fontId="11" fillId="0" borderId="56" xfId="0" applyFont="1" applyFill="1" applyBorder="1" applyAlignment="1">
      <alignment horizontal="right" vertical="center" shrinkToFit="1"/>
    </xf>
    <xf numFmtId="0" fontId="11" fillId="0" borderId="27" xfId="0" applyFont="1" applyFill="1" applyBorder="1" applyAlignment="1">
      <alignment vertical="center" shrinkToFit="1"/>
    </xf>
    <xf numFmtId="0" fontId="11" fillId="0" borderId="24" xfId="0" applyFont="1" applyFill="1" applyBorder="1" applyAlignment="1">
      <alignment horizontal="left" vertical="center" shrinkToFit="1"/>
    </xf>
    <xf numFmtId="0" fontId="11" fillId="19" borderId="58" xfId="0" applyFont="1" applyFill="1" applyBorder="1" applyAlignment="1">
      <alignment horizontal="right" vertical="center" shrinkToFit="1"/>
    </xf>
    <xf numFmtId="0" fontId="11" fillId="0" borderId="59" xfId="0" applyFont="1" applyFill="1" applyBorder="1" applyAlignment="1">
      <alignment vertical="center"/>
    </xf>
    <xf numFmtId="0" fontId="11" fillId="0" borderId="12" xfId="0" applyFont="1" applyFill="1" applyBorder="1">
      <alignment vertical="center"/>
    </xf>
    <xf numFmtId="0" fontId="12" fillId="0" borderId="0" xfId="0" applyFont="1" applyFill="1" applyBorder="1">
      <alignment vertical="center"/>
    </xf>
    <xf numFmtId="0" fontId="11" fillId="0" borderId="58" xfId="0" applyFont="1" applyFill="1" applyBorder="1" applyAlignment="1">
      <alignment horizontal="left" vertical="center" shrinkToFit="1"/>
    </xf>
    <xf numFmtId="0" fontId="0" fillId="0" borderId="60" xfId="0" applyFill="1" applyBorder="1">
      <alignment vertical="center"/>
    </xf>
    <xf numFmtId="0" fontId="0" fillId="19" borderId="22" xfId="0" applyFill="1" applyBorder="1">
      <alignment vertical="center"/>
    </xf>
    <xf numFmtId="0" fontId="5" fillId="19" borderId="22" xfId="0" applyFont="1" applyFill="1" applyBorder="1">
      <alignment vertical="center"/>
    </xf>
    <xf numFmtId="0" fontId="0" fillId="19" borderId="25" xfId="0" applyFill="1" applyBorder="1">
      <alignment vertical="center"/>
    </xf>
    <xf numFmtId="0" fontId="0" fillId="19" borderId="31" xfId="0" applyFill="1" applyBorder="1">
      <alignment vertical="center"/>
    </xf>
    <xf numFmtId="0" fontId="0" fillId="19" borderId="60" xfId="0" applyFill="1" applyBorder="1">
      <alignment vertical="center"/>
    </xf>
    <xf numFmtId="0" fontId="11" fillId="0" borderId="23" xfId="0" applyFont="1" applyFill="1" applyBorder="1">
      <alignment vertical="center"/>
    </xf>
    <xf numFmtId="0" fontId="11" fillId="0" borderId="24" xfId="0" applyFont="1" applyFill="1" applyBorder="1" applyAlignment="1">
      <alignment vertical="center" wrapText="1"/>
    </xf>
    <xf numFmtId="0" fontId="11" fillId="0" borderId="58" xfId="0" applyFont="1" applyFill="1" applyBorder="1" applyAlignment="1">
      <alignment horizontal="right" vertical="center"/>
    </xf>
    <xf numFmtId="0" fontId="12" fillId="0" borderId="24" xfId="0" applyFont="1" applyFill="1" applyBorder="1">
      <alignment vertical="center"/>
    </xf>
    <xf numFmtId="0" fontId="12" fillId="0" borderId="0" xfId="0" applyFont="1" applyFill="1" applyBorder="1" applyAlignment="1">
      <alignment vertical="center" shrinkToFit="1"/>
    </xf>
    <xf numFmtId="0" fontId="12" fillId="19" borderId="0" xfId="0" applyFont="1" applyFill="1" applyBorder="1" applyAlignment="1">
      <alignment vertical="center" shrinkToFit="1"/>
    </xf>
    <xf numFmtId="0" fontId="11" fillId="0" borderId="58" xfId="0" applyFont="1" applyFill="1" applyBorder="1" applyAlignment="1">
      <alignment horizontal="right" vertical="center" shrinkToFit="1"/>
    </xf>
    <xf numFmtId="0" fontId="11" fillId="0" borderId="23" xfId="0" applyFont="1" applyFill="1" applyBorder="1" applyAlignment="1">
      <alignment vertical="center" shrinkToFit="1"/>
    </xf>
    <xf numFmtId="0" fontId="11" fillId="0" borderId="24" xfId="0" applyFont="1" applyFill="1" applyBorder="1" applyAlignment="1">
      <alignment vertical="center" shrinkToFit="1"/>
    </xf>
    <xf numFmtId="0" fontId="12" fillId="0" borderId="24" xfId="0" applyFont="1" applyFill="1" applyBorder="1" applyAlignment="1">
      <alignment vertical="center" shrinkToFit="1"/>
    </xf>
    <xf numFmtId="0" fontId="11" fillId="19" borderId="61" xfId="0" applyFont="1" applyFill="1" applyBorder="1" applyAlignment="1">
      <alignment horizontal="right" vertical="center" shrinkToFit="1"/>
    </xf>
    <xf numFmtId="0" fontId="12" fillId="0" borderId="21" xfId="0" applyFont="1" applyFill="1" applyBorder="1" applyAlignment="1">
      <alignment vertical="center" shrinkToFit="1"/>
    </xf>
    <xf numFmtId="0" fontId="12" fillId="0" borderId="22" xfId="0" applyFont="1" applyFill="1" applyBorder="1" applyAlignment="1">
      <alignment vertical="center" shrinkToFit="1"/>
    </xf>
    <xf numFmtId="0" fontId="12" fillId="19" borderId="22" xfId="0" applyFont="1" applyFill="1" applyBorder="1" applyAlignment="1">
      <alignment vertical="center" shrinkToFit="1"/>
    </xf>
    <xf numFmtId="0" fontId="12" fillId="0" borderId="24" xfId="0" applyFont="1" applyFill="1" applyBorder="1" applyAlignment="1">
      <alignment horizontal="left" vertical="center" shrinkToFit="1"/>
    </xf>
    <xf numFmtId="0" fontId="11" fillId="0" borderId="61" xfId="0" applyFont="1" applyFill="1" applyBorder="1" applyAlignment="1">
      <alignment horizontal="right" vertical="center" shrinkToFit="1"/>
    </xf>
    <xf numFmtId="0" fontId="12" fillId="0" borderId="31" xfId="0" applyFont="1" applyFill="1" applyBorder="1" applyAlignment="1">
      <alignment vertical="center" shrinkToFit="1"/>
    </xf>
    <xf numFmtId="0" fontId="12" fillId="19" borderId="31" xfId="0" applyFont="1" applyFill="1" applyBorder="1" applyAlignment="1">
      <alignment vertical="center" shrinkToFit="1"/>
    </xf>
    <xf numFmtId="0" fontId="11" fillId="19" borderId="61" xfId="0" applyFont="1" applyFill="1" applyBorder="1" applyAlignment="1">
      <alignment horizontal="left" vertical="center" shrinkToFit="1"/>
    </xf>
    <xf numFmtId="0" fontId="11" fillId="0" borderId="58" xfId="0" applyFont="1" applyFill="1" applyBorder="1" applyAlignment="1">
      <alignment vertical="center" shrinkToFit="1"/>
    </xf>
    <xf numFmtId="0" fontId="12" fillId="0" borderId="23" xfId="0" applyFont="1" applyFill="1" applyBorder="1" applyAlignment="1">
      <alignment vertical="center" shrinkToFit="1"/>
    </xf>
    <xf numFmtId="0" fontId="11" fillId="0" borderId="23" xfId="0" applyFont="1" applyFill="1" applyBorder="1" applyAlignment="1">
      <alignment horizontal="left" vertical="center" shrinkToFit="1"/>
    </xf>
    <xf numFmtId="0" fontId="12" fillId="0" borderId="0" xfId="0" applyFont="1" applyFill="1">
      <alignment vertical="center"/>
    </xf>
    <xf numFmtId="0" fontId="0" fillId="0" borderId="20" xfId="0" applyFill="1" applyBorder="1">
      <alignment vertical="center"/>
    </xf>
    <xf numFmtId="0" fontId="11" fillId="0" borderId="58" xfId="0" applyFont="1" applyFill="1" applyBorder="1">
      <alignment vertical="center"/>
    </xf>
    <xf numFmtId="0" fontId="11" fillId="0" borderId="62" xfId="0" applyFont="1" applyFill="1" applyBorder="1" applyAlignment="1">
      <alignment horizontal="right" vertical="center"/>
    </xf>
    <xf numFmtId="0" fontId="0" fillId="0" borderId="19" xfId="0" applyFill="1" applyBorder="1">
      <alignment vertical="center"/>
    </xf>
    <xf numFmtId="0" fontId="11" fillId="0" borderId="60" xfId="0" applyFont="1" applyFill="1" applyBorder="1">
      <alignment vertical="center"/>
    </xf>
    <xf numFmtId="0" fontId="11" fillId="0" borderId="61" xfId="0" applyFont="1" applyFill="1" applyBorder="1" applyAlignment="1">
      <alignment horizontal="right" vertical="center"/>
    </xf>
    <xf numFmtId="0" fontId="12" fillId="0" borderId="23" xfId="0" applyFont="1" applyFill="1" applyBorder="1">
      <alignment vertical="center"/>
    </xf>
    <xf numFmtId="0" fontId="11" fillId="0" borderId="61" xfId="0" applyFont="1" applyFill="1" applyBorder="1">
      <alignment vertical="center"/>
    </xf>
    <xf numFmtId="0" fontId="11" fillId="0" borderId="24" xfId="0" applyFont="1" applyFill="1" applyBorder="1">
      <alignment vertical="center"/>
    </xf>
    <xf numFmtId="0" fontId="0" fillId="0" borderId="0" xfId="0" applyFill="1" applyAlignment="1">
      <alignment vertical="center"/>
    </xf>
    <xf numFmtId="0" fontId="2" fillId="0" borderId="0" xfId="0" applyFont="1" applyFill="1" applyAlignment="1">
      <alignment vertical="center"/>
    </xf>
    <xf numFmtId="0" fontId="0" fillId="0" borderId="63" xfId="0" applyFill="1" applyBorder="1">
      <alignment vertical="center"/>
    </xf>
    <xf numFmtId="0" fontId="11" fillId="19" borderId="58" xfId="0" applyFont="1" applyFill="1" applyBorder="1" applyAlignment="1">
      <alignment vertical="center"/>
    </xf>
    <xf numFmtId="0" fontId="0" fillId="19" borderId="20" xfId="0" applyFill="1" applyBorder="1">
      <alignment vertical="center"/>
    </xf>
    <xf numFmtId="0" fontId="0" fillId="19" borderId="23" xfId="0" applyFill="1" applyBorder="1">
      <alignment vertical="center"/>
    </xf>
    <xf numFmtId="0" fontId="11" fillId="19" borderId="24" xfId="0" applyFont="1" applyFill="1" applyBorder="1" applyAlignment="1">
      <alignment vertical="top" wrapText="1"/>
    </xf>
    <xf numFmtId="0" fontId="11" fillId="19" borderId="62" xfId="0" applyFont="1" applyFill="1" applyBorder="1" applyAlignment="1">
      <alignment horizontal="right" vertical="center"/>
    </xf>
    <xf numFmtId="0" fontId="11" fillId="19" borderId="60" xfId="0" applyFont="1" applyFill="1" applyBorder="1">
      <alignment vertical="center"/>
    </xf>
    <xf numFmtId="0" fontId="11" fillId="19" borderId="24" xfId="0" applyFont="1" applyFill="1" applyBorder="1" applyAlignment="1">
      <alignment vertical="center" wrapText="1"/>
    </xf>
    <xf numFmtId="0" fontId="12" fillId="19" borderId="24" xfId="0" applyFont="1" applyFill="1" applyBorder="1">
      <alignment vertical="center"/>
    </xf>
    <xf numFmtId="0" fontId="0" fillId="19" borderId="64" xfId="0" applyFill="1" applyBorder="1" applyProtection="1">
      <alignment vertical="center"/>
      <protection locked="0"/>
    </xf>
    <xf numFmtId="0" fontId="11" fillId="19" borderId="61" xfId="0" applyFont="1" applyFill="1" applyBorder="1" applyAlignment="1">
      <alignment horizontal="right" vertical="center"/>
    </xf>
    <xf numFmtId="0" fontId="11" fillId="19" borderId="61" xfId="0" applyFont="1" applyFill="1" applyBorder="1">
      <alignment vertical="center"/>
    </xf>
    <xf numFmtId="0" fontId="0" fillId="0" borderId="58" xfId="0" applyFill="1" applyBorder="1">
      <alignment vertical="center"/>
    </xf>
    <xf numFmtId="0" fontId="11" fillId="0" borderId="19" xfId="0" applyFont="1" applyFill="1" applyBorder="1" applyAlignment="1">
      <alignment horizontal="right" vertical="center"/>
    </xf>
    <xf numFmtId="0" fontId="11" fillId="0" borderId="19" xfId="0" applyFont="1" applyFill="1" applyBorder="1" applyAlignment="1">
      <alignment vertical="center" wrapText="1"/>
    </xf>
    <xf numFmtId="0" fontId="11" fillId="0" borderId="20" xfId="0" applyFont="1" applyFill="1" applyBorder="1" applyAlignment="1">
      <alignment vertical="center" wrapText="1"/>
    </xf>
    <xf numFmtId="0" fontId="11" fillId="0" borderId="21" xfId="0" applyFont="1" applyFill="1" applyBorder="1">
      <alignment vertical="center"/>
    </xf>
    <xf numFmtId="0" fontId="0" fillId="0" borderId="21" xfId="0" applyFill="1" applyBorder="1" applyAlignment="1">
      <alignment vertical="center"/>
    </xf>
    <xf numFmtId="0" fontId="10" fillId="0" borderId="22" xfId="0" applyFont="1" applyFill="1" applyBorder="1" applyAlignment="1">
      <alignment vertical="center"/>
    </xf>
    <xf numFmtId="0" fontId="0" fillId="0" borderId="62" xfId="0" applyFill="1" applyBorder="1">
      <alignment vertical="center"/>
    </xf>
    <xf numFmtId="0" fontId="0" fillId="0" borderId="65" xfId="0" applyFill="1" applyBorder="1">
      <alignment vertical="center"/>
    </xf>
    <xf numFmtId="0" fontId="0" fillId="0" borderId="66" xfId="0" applyFill="1" applyBorder="1">
      <alignment vertical="center"/>
    </xf>
    <xf numFmtId="0" fontId="0" fillId="0" borderId="67" xfId="0" applyFill="1" applyBorder="1">
      <alignment vertical="center"/>
    </xf>
    <xf numFmtId="0" fontId="11" fillId="0" borderId="65" xfId="0" applyFont="1" applyFill="1" applyBorder="1" applyAlignment="1">
      <alignment horizontal="right" vertical="center"/>
    </xf>
    <xf numFmtId="0" fontId="11" fillId="0" borderId="65" xfId="0" applyFont="1" applyFill="1" applyBorder="1" applyAlignment="1">
      <alignment vertical="center" wrapText="1"/>
    </xf>
    <xf numFmtId="0" fontId="11" fillId="0" borderId="67" xfId="0" applyFont="1" applyFill="1" applyBorder="1" applyAlignment="1">
      <alignment vertical="center" wrapText="1"/>
    </xf>
    <xf numFmtId="0" fontId="11" fillId="0" borderId="0" xfId="0" applyFont="1" applyFill="1" applyBorder="1" applyAlignment="1">
      <alignment vertical="center" shrinkToFit="1"/>
    </xf>
    <xf numFmtId="0" fontId="11" fillId="0" borderId="21" xfId="0" applyFont="1" applyFill="1" applyBorder="1" applyAlignment="1">
      <alignment vertical="center" shrinkToFit="1"/>
    </xf>
    <xf numFmtId="0" fontId="11" fillId="0" borderId="68" xfId="0" applyFont="1" applyFill="1" applyBorder="1" applyAlignment="1">
      <alignment vertical="center" shrinkToFit="1"/>
    </xf>
    <xf numFmtId="0" fontId="11" fillId="0" borderId="69" xfId="0" applyFont="1" applyFill="1" applyBorder="1" applyAlignment="1">
      <alignment vertical="center" shrinkToFit="1"/>
    </xf>
    <xf numFmtId="0" fontId="0" fillId="0" borderId="0" xfId="0" applyFill="1" applyBorder="1" applyAlignment="1">
      <alignment horizontal="left" vertical="center" shrinkToFit="1"/>
    </xf>
    <xf numFmtId="0" fontId="0" fillId="0" borderId="0" xfId="0" applyBorder="1" applyAlignment="1" applyProtection="1">
      <alignment vertical="center"/>
    </xf>
    <xf numFmtId="0" fontId="0" fillId="0" borderId="0" xfId="0" applyBorder="1" applyProtection="1">
      <alignment vertical="center"/>
    </xf>
    <xf numFmtId="0" fontId="0" fillId="0" borderId="0" xfId="0" applyProtection="1">
      <alignment vertical="center"/>
    </xf>
    <xf numFmtId="0" fontId="9" fillId="0" borderId="0" xfId="0" applyFont="1" applyBorder="1" applyAlignment="1" applyProtection="1">
      <alignment vertical="center"/>
    </xf>
    <xf numFmtId="0" fontId="21" fillId="0" borderId="0" xfId="0" applyFont="1" applyBorder="1" applyAlignment="1" applyProtection="1">
      <alignment vertical="center"/>
    </xf>
    <xf numFmtId="0" fontId="21" fillId="0" borderId="0" xfId="0" applyFont="1" applyBorder="1" applyProtection="1">
      <alignment vertical="center"/>
    </xf>
    <xf numFmtId="0" fontId="21" fillId="0" borderId="0" xfId="0" applyFont="1" applyProtection="1">
      <alignment vertical="center"/>
    </xf>
    <xf numFmtId="0" fontId="0" fillId="0" borderId="0" xfId="0" applyFill="1" applyProtection="1">
      <alignment vertical="center"/>
    </xf>
    <xf numFmtId="0" fontId="0" fillId="0" borderId="58" xfId="0" applyFill="1" applyBorder="1" applyAlignment="1">
      <alignment horizontal="left" vertical="center" shrinkToFit="1"/>
    </xf>
    <xf numFmtId="0" fontId="0" fillId="0" borderId="19"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23" xfId="0" applyFill="1" applyBorder="1" applyAlignment="1">
      <alignment horizontal="left" vertical="center" shrinkToFit="1"/>
    </xf>
    <xf numFmtId="0" fontId="0" fillId="0" borderId="24" xfId="0" applyFill="1" applyBorder="1" applyAlignment="1">
      <alignment horizontal="left" vertical="center" shrinkToFit="1"/>
    </xf>
    <xf numFmtId="0" fontId="0" fillId="0" borderId="25" xfId="0" applyFill="1" applyBorder="1" applyAlignment="1">
      <alignment horizontal="left" vertical="center" shrinkToFit="1"/>
    </xf>
    <xf numFmtId="0" fontId="9" fillId="0" borderId="0" xfId="0" applyFont="1" applyFill="1" applyBorder="1">
      <alignment vertical="center"/>
    </xf>
    <xf numFmtId="0" fontId="0" fillId="0" borderId="19" xfId="0" applyFill="1" applyBorder="1" applyAlignment="1">
      <alignment vertical="center"/>
    </xf>
    <xf numFmtId="0" fontId="26" fillId="0" borderId="0" xfId="0" applyFont="1" applyFill="1" applyBorder="1" applyAlignment="1">
      <alignment horizontal="left" vertical="center"/>
    </xf>
    <xf numFmtId="0" fontId="27" fillId="0" borderId="0" xfId="0" applyFont="1" applyFill="1">
      <alignment vertical="center"/>
    </xf>
    <xf numFmtId="0" fontId="14" fillId="0" borderId="0" xfId="0" applyFont="1" applyFill="1" applyAlignment="1">
      <alignment horizontal="left" vertical="center"/>
    </xf>
    <xf numFmtId="0" fontId="28" fillId="0" borderId="0" xfId="0" applyFont="1" applyFill="1">
      <alignment vertical="center"/>
    </xf>
    <xf numFmtId="0" fontId="16" fillId="0" borderId="0" xfId="0" applyFont="1" applyFill="1">
      <alignment vertical="center"/>
    </xf>
    <xf numFmtId="0" fontId="0" fillId="0" borderId="70" xfId="0" applyBorder="1" applyProtection="1">
      <alignment vertical="center"/>
    </xf>
    <xf numFmtId="0" fontId="21" fillId="0" borderId="70" xfId="0" applyFont="1" applyBorder="1" applyProtection="1">
      <alignment vertical="center"/>
    </xf>
    <xf numFmtId="0" fontId="31" fillId="0" borderId="63" xfId="0" applyFont="1" applyFill="1" applyBorder="1">
      <alignment vertical="center"/>
    </xf>
    <xf numFmtId="0" fontId="31" fillId="0" borderId="0" xfId="0" applyFont="1" applyFill="1" applyBorder="1">
      <alignment vertical="center"/>
    </xf>
    <xf numFmtId="0" fontId="4" fillId="0" borderId="0" xfId="0" applyFont="1" applyFill="1" applyBorder="1" applyAlignment="1">
      <alignment vertical="center" wrapText="1"/>
    </xf>
    <xf numFmtId="0" fontId="21" fillId="0" borderId="0" xfId="0" applyFont="1" applyFill="1" applyProtection="1">
      <alignment vertical="center"/>
    </xf>
    <xf numFmtId="0" fontId="0" fillId="0" borderId="71" xfId="0" applyFill="1" applyBorder="1">
      <alignment vertical="center"/>
    </xf>
    <xf numFmtId="0" fontId="11" fillId="0" borderId="72" xfId="0" applyFont="1" applyFill="1" applyBorder="1" applyAlignment="1">
      <alignment vertical="center" wrapText="1"/>
    </xf>
    <xf numFmtId="0" fontId="0" fillId="0" borderId="73" xfId="0" applyFill="1" applyBorder="1">
      <alignment vertical="center"/>
    </xf>
    <xf numFmtId="0" fontId="5" fillId="0" borderId="74" xfId="0" applyFont="1" applyFill="1" applyBorder="1">
      <alignment vertical="center"/>
    </xf>
    <xf numFmtId="0" fontId="0" fillId="0" borderId="75" xfId="0" applyFill="1" applyBorder="1">
      <alignment vertical="center"/>
    </xf>
    <xf numFmtId="0" fontId="0" fillId="0" borderId="76" xfId="0" applyFill="1" applyBorder="1">
      <alignment vertical="center"/>
    </xf>
    <xf numFmtId="0" fontId="0" fillId="0" borderId="77" xfId="0" applyFill="1" applyBorder="1">
      <alignment vertical="center"/>
    </xf>
    <xf numFmtId="0" fontId="0" fillId="0" borderId="78" xfId="0" applyFill="1" applyBorder="1">
      <alignment vertical="center"/>
    </xf>
    <xf numFmtId="0" fontId="5" fillId="0" borderId="0" xfId="0" applyFont="1" applyFill="1" applyProtection="1">
      <alignment vertical="center"/>
    </xf>
    <xf numFmtId="0" fontId="12" fillId="0" borderId="0" xfId="0" applyFont="1" applyFill="1" applyProtection="1">
      <alignment vertical="center"/>
    </xf>
    <xf numFmtId="0" fontId="0" fillId="0" borderId="0" xfId="0" applyFill="1" applyBorder="1" applyProtection="1">
      <alignment vertical="center"/>
    </xf>
    <xf numFmtId="0" fontId="5" fillId="0" borderId="0" xfId="0" applyFont="1" applyFill="1" applyBorder="1" applyProtection="1">
      <alignment vertical="center"/>
    </xf>
    <xf numFmtId="0" fontId="12" fillId="0" borderId="0" xfId="0" applyFont="1" applyFill="1" applyBorder="1" applyProtection="1">
      <alignment vertical="center"/>
    </xf>
    <xf numFmtId="0" fontId="6" fillId="0" borderId="0" xfId="0" applyFont="1" applyFill="1" applyProtection="1">
      <alignment vertical="center"/>
    </xf>
    <xf numFmtId="0" fontId="15" fillId="0" borderId="0" xfId="0" applyFont="1" applyFill="1" applyProtection="1">
      <alignment vertical="center"/>
    </xf>
    <xf numFmtId="0" fontId="6" fillId="0" borderId="70" xfId="0" applyFont="1" applyBorder="1" applyProtection="1">
      <alignment vertical="center"/>
    </xf>
    <xf numFmtId="0" fontId="14" fillId="0" borderId="0" xfId="0" applyFont="1" applyFill="1" applyProtection="1">
      <alignment vertical="center"/>
    </xf>
    <xf numFmtId="0" fontId="11"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5" fillId="0" borderId="79" xfId="0" applyFont="1" applyFill="1" applyBorder="1" applyProtection="1">
      <alignment vertical="center"/>
    </xf>
    <xf numFmtId="0" fontId="5" fillId="0" borderId="80" xfId="0" applyFont="1" applyFill="1" applyBorder="1" applyProtection="1">
      <alignment vertical="center"/>
    </xf>
    <xf numFmtId="0" fontId="5" fillId="0" borderId="81" xfId="0" applyFont="1" applyFill="1" applyBorder="1" applyProtection="1">
      <alignment vertical="center"/>
    </xf>
    <xf numFmtId="0" fontId="6" fillId="0" borderId="0" xfId="0" applyFont="1" applyFill="1" applyBorder="1" applyProtection="1">
      <alignment vertical="center"/>
    </xf>
    <xf numFmtId="0" fontId="5" fillId="0" borderId="82" xfId="0" applyFont="1" applyFill="1" applyBorder="1" applyProtection="1">
      <alignment vertical="center"/>
    </xf>
    <xf numFmtId="0" fontId="5" fillId="0" borderId="83" xfId="0" applyFont="1" applyFill="1" applyBorder="1" applyProtection="1">
      <alignment vertical="center"/>
    </xf>
    <xf numFmtId="0" fontId="6" fillId="0" borderId="0" xfId="0" applyFont="1" applyFill="1" applyBorder="1" applyAlignment="1" applyProtection="1">
      <alignment vertical="center" wrapText="1"/>
    </xf>
    <xf numFmtId="0" fontId="5" fillId="0" borderId="84" xfId="0" applyFont="1" applyFill="1" applyBorder="1" applyProtection="1">
      <alignment vertical="center"/>
    </xf>
    <xf numFmtId="0" fontId="5" fillId="0" borderId="85" xfId="0" applyFont="1" applyFill="1" applyBorder="1" applyProtection="1">
      <alignment vertical="center"/>
    </xf>
    <xf numFmtId="0" fontId="0" fillId="0" borderId="70" xfId="0" applyFill="1" applyBorder="1" applyProtection="1">
      <alignment vertical="center"/>
    </xf>
    <xf numFmtId="0" fontId="32" fillId="0" borderId="0" xfId="0" applyFont="1" applyFill="1" applyBorder="1" applyAlignment="1" applyProtection="1">
      <alignment vertical="center" wrapText="1"/>
    </xf>
    <xf numFmtId="0" fontId="5" fillId="0" borderId="70" xfId="0" applyFont="1" applyBorder="1" applyProtection="1">
      <alignment vertical="center"/>
    </xf>
    <xf numFmtId="0" fontId="9" fillId="0" borderId="0" xfId="0" applyFont="1" applyFill="1" applyProtection="1">
      <alignment vertical="center"/>
    </xf>
    <xf numFmtId="0" fontId="10" fillId="0" borderId="0" xfId="0" applyFont="1" applyFill="1" applyProtection="1">
      <alignment vertical="center"/>
    </xf>
    <xf numFmtId="0" fontId="9" fillId="0" borderId="70" xfId="0" applyFont="1" applyBorder="1" applyProtection="1">
      <alignment vertical="center"/>
    </xf>
    <xf numFmtId="0" fontId="11" fillId="0" borderId="0" xfId="0" applyFont="1" applyFill="1" applyProtection="1">
      <alignment vertical="center"/>
    </xf>
    <xf numFmtId="0" fontId="11" fillId="0" borderId="70" xfId="0" applyFont="1" applyBorder="1" applyProtection="1">
      <alignment vertical="center"/>
    </xf>
    <xf numFmtId="0" fontId="4" fillId="0" borderId="0" xfId="0" applyFont="1" applyFill="1" applyProtection="1">
      <alignment vertical="center"/>
    </xf>
    <xf numFmtId="0" fontId="4" fillId="0" borderId="70" xfId="0" applyFont="1" applyBorder="1" applyProtection="1">
      <alignment vertical="center"/>
    </xf>
    <xf numFmtId="0" fontId="11" fillId="0" borderId="0" xfId="0" applyFont="1" applyFill="1" applyBorder="1" applyAlignment="1" applyProtection="1">
      <alignment horizontal="left" vertical="center" wrapText="1"/>
    </xf>
    <xf numFmtId="0" fontId="14" fillId="0" borderId="70" xfId="0" applyFont="1" applyBorder="1" applyProtection="1">
      <alignment vertical="center"/>
    </xf>
    <xf numFmtId="0" fontId="5" fillId="19" borderId="86" xfId="0" applyFont="1" applyFill="1" applyBorder="1">
      <alignment vertical="center"/>
    </xf>
    <xf numFmtId="0" fontId="11" fillId="0" borderId="0" xfId="0" applyFont="1" applyFill="1" applyBorder="1" applyAlignment="1" applyProtection="1">
      <alignment vertical="center" wrapText="1" shrinkToFit="1"/>
    </xf>
    <xf numFmtId="0" fontId="11" fillId="0" borderId="0" xfId="0" applyFont="1" applyFill="1" applyBorder="1" applyAlignment="1" applyProtection="1">
      <alignment vertical="center" shrinkToFit="1"/>
    </xf>
    <xf numFmtId="0" fontId="4" fillId="0" borderId="0" xfId="0" applyFont="1" applyFill="1" applyAlignment="1">
      <alignment vertical="center" wrapText="1"/>
    </xf>
    <xf numFmtId="0" fontId="15" fillId="0" borderId="0" xfId="0" applyFont="1" applyFill="1" applyAlignment="1" applyProtection="1">
      <alignment vertical="center"/>
    </xf>
    <xf numFmtId="0" fontId="5" fillId="0" borderId="87" xfId="0" applyFont="1" applyFill="1" applyBorder="1" applyProtection="1">
      <alignment vertical="center"/>
    </xf>
    <xf numFmtId="0" fontId="5" fillId="0" borderId="88" xfId="0" applyFont="1" applyFill="1" applyBorder="1" applyProtection="1">
      <alignment vertical="center"/>
    </xf>
    <xf numFmtId="0" fontId="10" fillId="0" borderId="0" xfId="0" applyFont="1" applyProtection="1">
      <alignment vertical="center"/>
    </xf>
    <xf numFmtId="0" fontId="5" fillId="0" borderId="89" xfId="0" applyFont="1" applyFill="1" applyBorder="1" applyProtection="1">
      <alignment vertical="center"/>
    </xf>
    <xf numFmtId="0" fontId="0" fillId="0" borderId="90" xfId="0" applyFill="1" applyBorder="1">
      <alignment vertical="center"/>
    </xf>
    <xf numFmtId="0" fontId="0" fillId="0" borderId="91" xfId="0" applyFill="1" applyBorder="1" applyAlignment="1">
      <alignment vertical="center"/>
    </xf>
    <xf numFmtId="0" fontId="12" fillId="0" borderId="0" xfId="0" applyFont="1" applyFill="1" applyAlignment="1" applyProtection="1">
      <alignment vertical="center"/>
    </xf>
    <xf numFmtId="0" fontId="35" fillId="0" borderId="70" xfId="0" applyFont="1" applyBorder="1" applyAlignment="1" applyProtection="1">
      <alignment vertical="center"/>
    </xf>
    <xf numFmtId="0" fontId="35" fillId="0" borderId="0" xfId="0" applyFont="1" applyBorder="1" applyAlignment="1" applyProtection="1">
      <alignment vertical="center"/>
    </xf>
    <xf numFmtId="0" fontId="4" fillId="0" borderId="0" xfId="0" applyFont="1" applyFill="1" applyBorder="1" applyAlignment="1" applyProtection="1">
      <alignment vertical="center"/>
    </xf>
    <xf numFmtId="0" fontId="12" fillId="0" borderId="0" xfId="0" applyFont="1" applyFill="1" applyAlignment="1" applyProtection="1">
      <alignmen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vertical="top" wrapText="1"/>
    </xf>
    <xf numFmtId="0" fontId="35" fillId="0" borderId="70" xfId="0" applyFont="1" applyBorder="1" applyAlignment="1" applyProtection="1">
      <alignment horizontal="center" vertical="center"/>
    </xf>
    <xf numFmtId="0" fontId="35" fillId="0" borderId="0" xfId="0" applyFont="1" applyBorder="1" applyAlignment="1" applyProtection="1">
      <alignment horizontal="center" vertical="center"/>
    </xf>
    <xf numFmtId="0" fontId="35" fillId="0" borderId="0" xfId="0" applyFont="1" applyFill="1" applyBorder="1" applyAlignment="1" applyProtection="1">
      <alignment horizontal="center" vertical="center"/>
    </xf>
    <xf numFmtId="0" fontId="12" fillId="0" borderId="0" xfId="0" applyFont="1" applyFill="1" applyBorder="1" applyAlignment="1" applyProtection="1">
      <alignment horizontal="left" vertical="center" wrapText="1"/>
    </xf>
    <xf numFmtId="0" fontId="1" fillId="0" borderId="0" xfId="0" applyFont="1" applyFill="1" applyAlignment="1" applyProtection="1"/>
    <xf numFmtId="0" fontId="1" fillId="0" borderId="0" xfId="0" applyFont="1" applyFill="1" applyBorder="1" applyAlignment="1" applyProtection="1"/>
    <xf numFmtId="0" fontId="1" fillId="0" borderId="0" xfId="0" applyFont="1" applyFill="1" applyBorder="1" applyProtection="1">
      <alignment vertical="center"/>
    </xf>
    <xf numFmtId="0" fontId="0" fillId="0" borderId="70" xfId="0" applyBorder="1" applyAlignment="1" applyProtection="1">
      <alignment vertical="center"/>
    </xf>
    <xf numFmtId="0" fontId="0" fillId="0" borderId="49" xfId="0" applyBorder="1" applyAlignment="1" applyProtection="1">
      <alignment vertical="center"/>
    </xf>
    <xf numFmtId="0" fontId="36" fillId="0" borderId="0" xfId="0" applyFont="1" applyFill="1" applyAlignment="1">
      <alignment vertical="center" wrapText="1"/>
    </xf>
    <xf numFmtId="0" fontId="9" fillId="0" borderId="0" xfId="0" applyFont="1" applyFill="1" applyAlignment="1">
      <alignment vertical="center" wrapText="1"/>
    </xf>
    <xf numFmtId="0" fontId="1" fillId="0" borderId="0" xfId="0" applyFont="1" applyBorder="1" applyAlignment="1" applyProtection="1">
      <alignment vertical="center"/>
    </xf>
    <xf numFmtId="0" fontId="1" fillId="0" borderId="0" xfId="0" applyFont="1" applyBorder="1" applyProtection="1">
      <alignment vertical="center"/>
    </xf>
    <xf numFmtId="0" fontId="1" fillId="18" borderId="93" xfId="0" applyFont="1" applyFill="1" applyBorder="1" applyAlignment="1" applyProtection="1">
      <alignment vertical="center"/>
    </xf>
    <xf numFmtId="0" fontId="1" fillId="18" borderId="94" xfId="0" applyFont="1" applyFill="1" applyBorder="1" applyAlignment="1" applyProtection="1">
      <alignment vertical="center"/>
    </xf>
    <xf numFmtId="0" fontId="1" fillId="18" borderId="95" xfId="0" applyFont="1" applyFill="1" applyBorder="1" applyAlignment="1" applyProtection="1">
      <alignment vertical="center"/>
    </xf>
    <xf numFmtId="0" fontId="1" fillId="21" borderId="93" xfId="0" applyFont="1" applyFill="1" applyBorder="1" applyAlignment="1" applyProtection="1">
      <alignment horizontal="center" vertical="center"/>
    </xf>
    <xf numFmtId="0" fontId="1" fillId="21" borderId="95" xfId="0" applyFont="1" applyFill="1" applyBorder="1" applyAlignment="1" applyProtection="1">
      <alignment horizontal="center" vertical="center"/>
    </xf>
    <xf numFmtId="0" fontId="1" fillId="0" borderId="0" xfId="0" applyFont="1" applyFill="1" applyBorder="1" applyAlignment="1" applyProtection="1">
      <alignment vertical="center"/>
    </xf>
    <xf numFmtId="0" fontId="39" fillId="0" borderId="0" xfId="0" applyFont="1" applyFill="1" applyBorder="1">
      <alignment vertical="center"/>
    </xf>
    <xf numFmtId="0" fontId="12" fillId="0" borderId="0" xfId="0" applyFont="1" applyFill="1" applyAlignment="1">
      <alignment vertical="center" wrapText="1"/>
    </xf>
    <xf numFmtId="49" fontId="18" fillId="0" borderId="0" xfId="0" applyNumberFormat="1" applyFont="1" applyFill="1" applyBorder="1" applyAlignment="1">
      <alignment vertical="center"/>
    </xf>
    <xf numFmtId="0" fontId="41" fillId="0" borderId="0" xfId="0" applyFont="1" applyFill="1">
      <alignment vertical="center"/>
    </xf>
    <xf numFmtId="0" fontId="8" fillId="0" borderId="96" xfId="0" applyFont="1" applyBorder="1" applyAlignment="1" applyProtection="1">
      <alignment vertical="center"/>
    </xf>
    <xf numFmtId="0" fontId="0" fillId="0" borderId="97" xfId="0" applyBorder="1" applyAlignment="1" applyProtection="1">
      <alignment vertical="center"/>
    </xf>
    <xf numFmtId="0" fontId="0" fillId="0" borderId="97" xfId="0" applyBorder="1" applyProtection="1">
      <alignment vertical="center"/>
    </xf>
    <xf numFmtId="0" fontId="0" fillId="0" borderId="98" xfId="0" applyBorder="1" applyProtection="1">
      <alignment vertical="center"/>
    </xf>
    <xf numFmtId="0" fontId="9" fillId="0" borderId="99" xfId="0" applyFont="1" applyBorder="1" applyAlignment="1" applyProtection="1">
      <alignment vertical="center"/>
    </xf>
    <xf numFmtId="0" fontId="21" fillId="0" borderId="91" xfId="0" applyFont="1" applyBorder="1" applyProtection="1">
      <alignment vertical="center"/>
    </xf>
    <xf numFmtId="0" fontId="0" fillId="0" borderId="99" xfId="0" applyBorder="1" applyAlignment="1" applyProtection="1">
      <alignment vertical="center"/>
    </xf>
    <xf numFmtId="0" fontId="0" fillId="0" borderId="91" xfId="0" applyBorder="1" applyProtection="1">
      <alignment vertical="center"/>
    </xf>
    <xf numFmtId="0" fontId="0" fillId="0" borderId="99" xfId="0" applyBorder="1" applyProtection="1">
      <alignment vertical="center"/>
    </xf>
    <xf numFmtId="0" fontId="9" fillId="0" borderId="100" xfId="0" applyFont="1" applyBorder="1" applyAlignment="1" applyProtection="1">
      <alignment vertical="center"/>
    </xf>
    <xf numFmtId="0" fontId="21" fillId="0" borderId="101" xfId="0" applyFont="1" applyBorder="1" applyProtection="1">
      <alignment vertical="center"/>
    </xf>
    <xf numFmtId="0" fontId="21" fillId="0" borderId="102" xfId="0" applyFont="1" applyBorder="1" applyProtection="1">
      <alignment vertical="center"/>
    </xf>
    <xf numFmtId="0" fontId="26" fillId="0" borderId="0" xfId="0" applyFont="1" applyFill="1" applyAlignment="1"/>
    <xf numFmtId="0" fontId="1" fillId="0" borderId="91" xfId="0" applyFont="1" applyFill="1" applyBorder="1" applyAlignment="1">
      <alignment vertical="top" wrapText="1" shrinkToFit="1"/>
    </xf>
    <xf numFmtId="0" fontId="0" fillId="0" borderId="103" xfId="0" applyFill="1" applyBorder="1" applyProtection="1">
      <alignment vertical="center"/>
    </xf>
    <xf numFmtId="0" fontId="5" fillId="0" borderId="103" xfId="0" applyFont="1" applyFill="1" applyBorder="1" applyProtection="1">
      <alignment vertical="center"/>
    </xf>
    <xf numFmtId="0" fontId="44" fillId="0" borderId="0" xfId="0" applyFont="1">
      <alignment vertical="center"/>
    </xf>
    <xf numFmtId="0" fontId="44" fillId="0" borderId="0" xfId="0" applyFont="1" applyFill="1">
      <alignment vertical="center"/>
    </xf>
    <xf numFmtId="0" fontId="28" fillId="0" borderId="0" xfId="0" applyFont="1" applyBorder="1">
      <alignment vertical="center"/>
    </xf>
    <xf numFmtId="49" fontId="28" fillId="0" borderId="0" xfId="0" applyNumberFormat="1" applyFont="1" applyBorder="1">
      <alignment vertical="center"/>
    </xf>
    <xf numFmtId="0" fontId="8" fillId="0" borderId="0" xfId="0" applyFont="1" applyFill="1" applyBorder="1" applyAlignment="1">
      <alignment vertical="center"/>
    </xf>
    <xf numFmtId="0" fontId="0" fillId="0" borderId="82" xfId="0" applyFill="1" applyBorder="1" applyProtection="1">
      <alignment vertical="center"/>
    </xf>
    <xf numFmtId="0" fontId="12" fillId="0" borderId="0" xfId="0" applyFont="1" applyFill="1" applyBorder="1" applyAlignment="1">
      <alignment vertical="top" wrapText="1"/>
    </xf>
    <xf numFmtId="0" fontId="15" fillId="0" borderId="104" xfId="0" applyFont="1" applyFill="1" applyBorder="1" applyAlignment="1" applyProtection="1">
      <alignment horizontal="center" vertical="center"/>
    </xf>
    <xf numFmtId="0" fontId="9" fillId="0" borderId="0" xfId="0" applyFont="1" applyFill="1" applyAlignment="1">
      <alignment horizontal="right" vertical="center"/>
    </xf>
    <xf numFmtId="0" fontId="11" fillId="0" borderId="19" xfId="0" applyFont="1" applyFill="1" applyBorder="1" applyAlignment="1">
      <alignment vertical="center" shrinkToFit="1"/>
    </xf>
    <xf numFmtId="0" fontId="11" fillId="0" borderId="20" xfId="0" applyFont="1" applyFill="1" applyBorder="1" applyAlignment="1">
      <alignment vertical="center" shrinkToFit="1"/>
    </xf>
    <xf numFmtId="0" fontId="7" fillId="0" borderId="0" xfId="41"/>
    <xf numFmtId="0" fontId="7" fillId="0" borderId="0" xfId="41" applyAlignment="1">
      <alignment horizontal="center"/>
    </xf>
    <xf numFmtId="0" fontId="5" fillId="0" borderId="104" xfId="0" applyFont="1" applyFill="1" applyBorder="1" applyProtection="1">
      <alignment vertical="center"/>
    </xf>
    <xf numFmtId="0" fontId="5" fillId="0" borderId="104" xfId="0" applyFont="1" applyFill="1" applyBorder="1" applyAlignment="1" applyProtection="1">
      <alignment horizontal="center" vertical="center"/>
    </xf>
    <xf numFmtId="0" fontId="5" fillId="0" borderId="105" xfId="0" applyFont="1" applyFill="1" applyBorder="1" applyProtection="1">
      <alignment vertical="center"/>
    </xf>
    <xf numFmtId="0" fontId="11" fillId="0" borderId="25" xfId="0" applyFont="1" applyFill="1" applyBorder="1" applyAlignment="1">
      <alignment vertical="center" shrinkToFit="1"/>
    </xf>
    <xf numFmtId="0" fontId="0" fillId="0" borderId="106" xfId="0" applyFill="1" applyBorder="1">
      <alignment vertical="center"/>
    </xf>
    <xf numFmtId="0" fontId="0" fillId="0" borderId="107" xfId="0" applyFill="1" applyBorder="1">
      <alignment vertical="center"/>
    </xf>
    <xf numFmtId="0" fontId="9" fillId="0" borderId="108" xfId="0" applyFont="1" applyFill="1" applyBorder="1">
      <alignment vertical="center"/>
    </xf>
    <xf numFmtId="0" fontId="9" fillId="0" borderId="109" xfId="0" applyFont="1" applyFill="1" applyBorder="1">
      <alignment vertical="center"/>
    </xf>
    <xf numFmtId="0" fontId="9" fillId="0" borderId="22" xfId="0" applyFont="1" applyFill="1" applyBorder="1">
      <alignment vertical="center"/>
    </xf>
    <xf numFmtId="0" fontId="9" fillId="0" borderId="24" xfId="0" applyFont="1" applyFill="1" applyBorder="1">
      <alignment vertical="center"/>
    </xf>
    <xf numFmtId="0" fontId="9" fillId="0" borderId="25" xfId="0" applyFont="1" applyFill="1" applyBorder="1">
      <alignment vertical="center"/>
    </xf>
    <xf numFmtId="0" fontId="9" fillId="0" borderId="58" xfId="0" applyFont="1" applyFill="1" applyBorder="1">
      <alignment vertical="center"/>
    </xf>
    <xf numFmtId="0" fontId="9" fillId="0" borderId="19" xfId="0" applyFont="1" applyFill="1" applyBorder="1">
      <alignment vertical="center"/>
    </xf>
    <xf numFmtId="0" fontId="9" fillId="0" borderId="20" xfId="0" applyFont="1" applyFill="1" applyBorder="1">
      <alignment vertical="center"/>
    </xf>
    <xf numFmtId="0" fontId="9" fillId="0" borderId="21" xfId="0" applyFont="1" applyFill="1" applyBorder="1">
      <alignment vertical="center"/>
    </xf>
    <xf numFmtId="0" fontId="9" fillId="0" borderId="23" xfId="0" applyFont="1" applyFill="1" applyBorder="1">
      <alignment vertical="center"/>
    </xf>
    <xf numFmtId="0" fontId="31" fillId="0" borderId="21" xfId="0" applyFont="1" applyFill="1" applyBorder="1">
      <alignment vertical="center"/>
    </xf>
    <xf numFmtId="0" fontId="31" fillId="0" borderId="58" xfId="0" applyFont="1" applyFill="1" applyBorder="1">
      <alignment vertical="center"/>
    </xf>
    <xf numFmtId="0" fontId="31" fillId="0" borderId="19" xfId="0" applyFont="1" applyFill="1" applyBorder="1">
      <alignment vertical="center"/>
    </xf>
    <xf numFmtId="0" fontId="31" fillId="0" borderId="20" xfId="0" applyFont="1" applyFill="1" applyBorder="1">
      <alignment vertical="center"/>
    </xf>
    <xf numFmtId="0" fontId="31" fillId="0" borderId="22" xfId="0" applyFont="1" applyFill="1" applyBorder="1">
      <alignment vertical="center"/>
    </xf>
    <xf numFmtId="0" fontId="31" fillId="0" borderId="23" xfId="0" applyFont="1" applyFill="1" applyBorder="1">
      <alignment vertical="center"/>
    </xf>
    <xf numFmtId="0" fontId="31" fillId="0" borderId="24" xfId="0" applyFont="1" applyFill="1" applyBorder="1">
      <alignment vertical="center"/>
    </xf>
    <xf numFmtId="0" fontId="31" fillId="0" borderId="25" xfId="0" applyFont="1" applyFill="1" applyBorder="1">
      <alignment vertical="center"/>
    </xf>
    <xf numFmtId="0" fontId="6" fillId="0" borderId="0" xfId="0" applyFont="1" applyProtection="1">
      <alignment vertical="center"/>
    </xf>
    <xf numFmtId="0" fontId="12" fillId="0" borderId="0" xfId="0" applyFont="1" applyFill="1" applyBorder="1" applyAlignment="1" applyProtection="1">
      <alignment vertical="center"/>
    </xf>
    <xf numFmtId="49" fontId="18" fillId="0" borderId="0" xfId="0" applyNumberFormat="1" applyFont="1" applyFill="1" applyBorder="1" applyAlignment="1" applyProtection="1">
      <alignment vertical="center"/>
    </xf>
    <xf numFmtId="0" fontId="6" fillId="0" borderId="103" xfId="0" applyFont="1" applyFill="1" applyBorder="1" applyAlignment="1" applyProtection="1">
      <alignment horizontal="right" vertical="center"/>
    </xf>
    <xf numFmtId="0" fontId="15" fillId="0" borderId="0" xfId="0" applyFont="1" applyFill="1" applyBorder="1" applyProtection="1">
      <alignment vertical="center"/>
    </xf>
    <xf numFmtId="0" fontId="15" fillId="0" borderId="0" xfId="0" applyFont="1" applyFill="1" applyBorder="1" applyAlignment="1" applyProtection="1">
      <alignment horizontal="center" vertical="center"/>
    </xf>
    <xf numFmtId="0" fontId="5" fillId="0" borderId="110" xfId="0" applyFont="1" applyFill="1" applyBorder="1" applyProtection="1">
      <alignment vertical="center"/>
    </xf>
    <xf numFmtId="0" fontId="5" fillId="0" borderId="111" xfId="0" applyFont="1" applyFill="1" applyBorder="1" applyProtection="1">
      <alignment vertical="center"/>
    </xf>
    <xf numFmtId="0" fontId="5" fillId="0" borderId="112" xfId="0" applyFont="1" applyFill="1" applyBorder="1" applyProtection="1">
      <alignment vertical="center"/>
    </xf>
    <xf numFmtId="0" fontId="61" fillId="0" borderId="23" xfId="0" applyFont="1" applyFill="1" applyBorder="1">
      <alignment vertical="center"/>
    </xf>
    <xf numFmtId="0" fontId="62" fillId="0" borderId="24" xfId="0" applyFont="1" applyFill="1" applyBorder="1" applyAlignment="1">
      <alignment vertical="center" wrapText="1"/>
    </xf>
    <xf numFmtId="0" fontId="61" fillId="0" borderId="21" xfId="0" applyFont="1" applyFill="1" applyBorder="1">
      <alignment vertical="center"/>
    </xf>
    <xf numFmtId="0" fontId="61" fillId="0" borderId="0" xfId="0" applyFont="1" applyFill="1" applyBorder="1">
      <alignment vertical="center"/>
    </xf>
    <xf numFmtId="0" fontId="61" fillId="0" borderId="31" xfId="0" applyFont="1" applyFill="1" applyBorder="1">
      <alignment vertical="center"/>
    </xf>
    <xf numFmtId="0" fontId="61" fillId="0" borderId="22" xfId="0" applyFont="1" applyFill="1" applyBorder="1">
      <alignment vertical="center"/>
    </xf>
    <xf numFmtId="0" fontId="61" fillId="0" borderId="25" xfId="0" applyFont="1" applyFill="1" applyBorder="1">
      <alignment vertical="center"/>
    </xf>
    <xf numFmtId="0" fontId="61" fillId="0" borderId="0" xfId="0" applyFont="1" applyFill="1">
      <alignment vertical="center"/>
    </xf>
    <xf numFmtId="0" fontId="1" fillId="0" borderId="103" xfId="0" applyFont="1" applyFill="1" applyBorder="1" applyProtection="1">
      <alignment vertical="center"/>
    </xf>
    <xf numFmtId="176" fontId="5" fillId="0" borderId="105" xfId="0" applyNumberFormat="1" applyFont="1" applyFill="1" applyBorder="1" applyProtection="1">
      <alignment vertical="center"/>
    </xf>
    <xf numFmtId="0" fontId="11" fillId="0" borderId="103" xfId="0" applyFont="1" applyFill="1" applyBorder="1" applyProtection="1">
      <alignment vertical="center"/>
    </xf>
    <xf numFmtId="0" fontId="11" fillId="0" borderId="0" xfId="0" applyFont="1" applyFill="1" applyAlignment="1">
      <alignment horizontal="right" vertical="center"/>
    </xf>
    <xf numFmtId="0" fontId="11" fillId="0" borderId="0" xfId="0" applyFont="1" applyFill="1" applyAlignment="1"/>
    <xf numFmtId="0" fontId="21" fillId="0" borderId="0" xfId="0" applyFont="1" applyFill="1">
      <alignment vertical="center"/>
    </xf>
    <xf numFmtId="0" fontId="21" fillId="0" borderId="0" xfId="0" applyFont="1" applyFill="1" applyBorder="1">
      <alignment vertical="center"/>
    </xf>
    <xf numFmtId="0" fontId="44" fillId="0" borderId="0" xfId="0" applyNumberFormat="1" applyFont="1">
      <alignment vertical="center"/>
    </xf>
    <xf numFmtId="0" fontId="0" fillId="19" borderId="15" xfId="0" applyFill="1" applyBorder="1" applyProtection="1">
      <alignment vertical="center"/>
      <protection locked="0"/>
    </xf>
    <xf numFmtId="0" fontId="0" fillId="0" borderId="15" xfId="0" applyFill="1" applyBorder="1" applyProtection="1">
      <alignment vertical="center"/>
      <protection locked="0"/>
    </xf>
    <xf numFmtId="0" fontId="0" fillId="19" borderId="113" xfId="0" applyFill="1" applyBorder="1" applyProtection="1">
      <alignment vertical="center"/>
      <protection locked="0"/>
    </xf>
    <xf numFmtId="0" fontId="0" fillId="0" borderId="32" xfId="0" applyFill="1" applyBorder="1" applyProtection="1">
      <alignment vertical="center"/>
      <protection locked="0"/>
    </xf>
    <xf numFmtId="0" fontId="0" fillId="0" borderId="16" xfId="0" applyFill="1" applyBorder="1" applyProtection="1">
      <alignment vertical="center"/>
      <protection locked="0"/>
    </xf>
    <xf numFmtId="0" fontId="0" fillId="0" borderId="0" xfId="0" applyFill="1" applyProtection="1">
      <alignment vertical="center"/>
      <protection locked="0"/>
    </xf>
    <xf numFmtId="0" fontId="61" fillId="0" borderId="23" xfId="0" applyFont="1" applyFill="1" applyBorder="1" applyProtection="1">
      <alignment vertical="center"/>
      <protection locked="0"/>
    </xf>
    <xf numFmtId="0" fontId="61" fillId="0" borderId="24" xfId="0" applyFont="1" applyFill="1" applyBorder="1" applyProtection="1">
      <alignment vertical="center"/>
      <protection locked="0"/>
    </xf>
    <xf numFmtId="0" fontId="61" fillId="0" borderId="60" xfId="0" applyFont="1" applyFill="1" applyBorder="1" applyProtection="1">
      <alignment vertical="center"/>
      <protection locked="0"/>
    </xf>
    <xf numFmtId="0" fontId="0" fillId="19" borderId="24" xfId="0" applyFill="1" applyBorder="1" applyProtection="1">
      <alignment vertical="center"/>
      <protection locked="0"/>
    </xf>
    <xf numFmtId="0" fontId="0" fillId="0" borderId="24" xfId="0" applyFill="1" applyBorder="1" applyProtection="1">
      <alignment vertical="center"/>
      <protection locked="0"/>
    </xf>
    <xf numFmtId="0" fontId="0" fillId="0" borderId="24" xfId="0" applyFill="1" applyBorder="1" applyAlignment="1" applyProtection="1">
      <alignment horizontal="right" vertical="center"/>
      <protection locked="0"/>
    </xf>
    <xf numFmtId="0" fontId="44" fillId="0" borderId="0" xfId="0" applyFont="1" applyBorder="1">
      <alignment vertical="center"/>
    </xf>
    <xf numFmtId="0" fontId="44" fillId="18" borderId="0" xfId="0" applyFont="1" applyFill="1" applyBorder="1">
      <alignment vertical="center"/>
    </xf>
    <xf numFmtId="0" fontId="44" fillId="0" borderId="0" xfId="0" applyFont="1" applyFill="1" applyBorder="1">
      <alignment vertical="center"/>
    </xf>
    <xf numFmtId="0" fontId="4" fillId="0" borderId="114" xfId="0" applyFont="1" applyFill="1" applyBorder="1" applyAlignment="1">
      <alignment vertical="top" wrapText="1"/>
    </xf>
    <xf numFmtId="0" fontId="1" fillId="0" borderId="101" xfId="0" applyFont="1" applyBorder="1" applyAlignment="1" applyProtection="1">
      <alignment vertical="center"/>
    </xf>
    <xf numFmtId="0" fontId="1" fillId="0" borderId="101" xfId="0" applyFont="1" applyBorder="1" applyProtection="1">
      <alignment vertical="center"/>
    </xf>
    <xf numFmtId="0" fontId="0" fillId="0" borderId="99" xfId="0" applyFill="1" applyBorder="1">
      <alignment vertical="center"/>
    </xf>
    <xf numFmtId="0" fontId="0" fillId="0" borderId="91" xfId="0" applyFill="1" applyBorder="1">
      <alignment vertical="center"/>
    </xf>
    <xf numFmtId="0" fontId="11" fillId="0" borderId="0" xfId="0" applyFont="1" applyFill="1" applyBorder="1" applyAlignment="1">
      <alignment vertical="center"/>
    </xf>
    <xf numFmtId="0" fontId="11" fillId="0" borderId="25" xfId="0" applyFont="1" applyFill="1" applyBorder="1">
      <alignment vertical="center"/>
    </xf>
    <xf numFmtId="0" fontId="44" fillId="0" borderId="115" xfId="0" applyFont="1" applyFill="1" applyBorder="1" applyAlignment="1">
      <alignment vertical="top" textRotation="255" wrapText="1"/>
    </xf>
    <xf numFmtId="0" fontId="44" fillId="18" borderId="115" xfId="0" applyFont="1" applyFill="1" applyBorder="1" applyAlignment="1">
      <alignment vertical="top" textRotation="255" wrapText="1"/>
    </xf>
    <xf numFmtId="0" fontId="44" fillId="0" borderId="115" xfId="0" applyFont="1" applyBorder="1" applyAlignment="1">
      <alignment vertical="top" textRotation="255" wrapText="1"/>
    </xf>
    <xf numFmtId="0" fontId="44" fillId="0" borderId="0" xfId="0" applyFont="1" applyAlignment="1">
      <alignment vertical="top" textRotation="255" wrapText="1"/>
    </xf>
    <xf numFmtId="0" fontId="44" fillId="22" borderId="0" xfId="0" applyFont="1" applyFill="1" applyBorder="1">
      <alignment vertical="center"/>
    </xf>
    <xf numFmtId="0" fontId="44" fillId="22" borderId="115" xfId="0" applyFont="1" applyFill="1" applyBorder="1" applyAlignment="1">
      <alignment vertical="top" textRotation="255" wrapText="1"/>
    </xf>
    <xf numFmtId="0" fontId="44" fillId="22" borderId="0" xfId="0" applyFont="1" applyFill="1">
      <alignment vertical="center"/>
    </xf>
    <xf numFmtId="0" fontId="8" fillId="0" borderId="0" xfId="0" applyFont="1" applyFill="1" applyBorder="1" applyAlignment="1">
      <alignment horizontal="center" vertical="center"/>
    </xf>
    <xf numFmtId="0" fontId="4" fillId="0" borderId="65"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9" fillId="0" borderId="0" xfId="0" applyFont="1" applyFill="1" applyAlignment="1">
      <alignment vertical="top"/>
    </xf>
    <xf numFmtId="0" fontId="11" fillId="0" borderId="116" xfId="0" applyFont="1" applyFill="1" applyBorder="1" applyAlignment="1">
      <alignment horizontal="right" vertical="center"/>
    </xf>
    <xf numFmtId="0" fontId="11" fillId="0" borderId="116" xfId="0" applyFont="1" applyFill="1" applyBorder="1" applyAlignment="1">
      <alignment vertical="center" wrapText="1"/>
    </xf>
    <xf numFmtId="0" fontId="0" fillId="0" borderId="117" xfId="0" applyFill="1" applyBorder="1">
      <alignment vertical="center"/>
    </xf>
    <xf numFmtId="0" fontId="5" fillId="0" borderId="117" xfId="0" applyFont="1" applyFill="1" applyBorder="1">
      <alignment vertical="center"/>
    </xf>
    <xf numFmtId="0" fontId="0" fillId="0" borderId="118" xfId="0" applyFill="1" applyBorder="1">
      <alignment vertical="center"/>
    </xf>
    <xf numFmtId="0" fontId="0" fillId="0" borderId="119" xfId="0" applyFill="1" applyBorder="1">
      <alignment vertical="center"/>
    </xf>
    <xf numFmtId="176" fontId="16" fillId="0" borderId="0" xfId="0" applyNumberFormat="1" applyFont="1" applyFill="1" applyBorder="1" applyAlignment="1" applyProtection="1">
      <alignment vertical="center"/>
    </xf>
    <xf numFmtId="0" fontId="0" fillId="0" borderId="49" xfId="0" applyFill="1" applyBorder="1">
      <alignment vertical="center"/>
    </xf>
    <xf numFmtId="0" fontId="5" fillId="0" borderId="49" xfId="0" applyFont="1" applyFill="1" applyBorder="1">
      <alignment vertical="center"/>
    </xf>
    <xf numFmtId="0" fontId="0" fillId="0" borderId="120" xfId="0" applyFill="1" applyBorder="1">
      <alignment vertical="center"/>
    </xf>
    <xf numFmtId="0" fontId="5" fillId="25" borderId="0" xfId="0" applyFont="1" applyFill="1" applyProtection="1">
      <alignment vertical="center"/>
    </xf>
    <xf numFmtId="0" fontId="0" fillId="0" borderId="0" xfId="0" applyFill="1" applyAlignment="1">
      <alignment vertical="top"/>
    </xf>
    <xf numFmtId="0" fontId="0" fillId="0" borderId="0" xfId="0" applyFont="1" applyFill="1" applyBorder="1">
      <alignment vertical="center"/>
    </xf>
    <xf numFmtId="0" fontId="0" fillId="0" borderId="22" xfId="0" applyFont="1" applyFill="1" applyBorder="1">
      <alignment vertical="center"/>
    </xf>
    <xf numFmtId="0" fontId="5" fillId="26" borderId="0" xfId="0" applyFont="1" applyFill="1" applyProtection="1">
      <alignment vertical="center"/>
    </xf>
    <xf numFmtId="0" fontId="0" fillId="26" borderId="0" xfId="0" applyFill="1" applyProtection="1">
      <alignment vertical="center"/>
    </xf>
    <xf numFmtId="0" fontId="0" fillId="26" borderId="82" xfId="0" applyFill="1" applyBorder="1" applyProtection="1">
      <alignment vertical="center"/>
    </xf>
    <xf numFmtId="0" fontId="0" fillId="26" borderId="87" xfId="0" applyFill="1" applyBorder="1" applyProtection="1">
      <alignment vertical="center"/>
    </xf>
    <xf numFmtId="0" fontId="0" fillId="26" borderId="83" xfId="0" applyFill="1" applyBorder="1" applyProtection="1">
      <alignment vertical="center"/>
    </xf>
    <xf numFmtId="0" fontId="0" fillId="26" borderId="103" xfId="0" applyFill="1" applyBorder="1" applyProtection="1">
      <alignment vertical="center"/>
    </xf>
    <xf numFmtId="0" fontId="0" fillId="26" borderId="0" xfId="0" applyFill="1" applyBorder="1" applyProtection="1">
      <alignment vertical="center"/>
    </xf>
    <xf numFmtId="0" fontId="9" fillId="26" borderId="0" xfId="0" applyFont="1" applyFill="1" applyProtection="1">
      <alignment vertical="center"/>
    </xf>
    <xf numFmtId="0" fontId="11" fillId="26" borderId="0" xfId="0" applyFont="1" applyFill="1" applyProtection="1">
      <alignment vertical="center"/>
    </xf>
    <xf numFmtId="0" fontId="4" fillId="26" borderId="0" xfId="0" applyFont="1" applyFill="1" applyProtection="1">
      <alignment vertical="center"/>
    </xf>
    <xf numFmtId="0" fontId="14" fillId="26" borderId="0" xfId="0" applyFont="1" applyFill="1" applyProtection="1">
      <alignment vertical="center"/>
    </xf>
    <xf numFmtId="0" fontId="15" fillId="26" borderId="0" xfId="0" applyFont="1" applyFill="1" applyProtection="1">
      <alignment vertical="center"/>
    </xf>
    <xf numFmtId="0" fontId="0" fillId="0" borderId="0" xfId="0" applyFont="1" applyFill="1" applyAlignment="1" applyProtection="1"/>
    <xf numFmtId="0" fontId="8" fillId="0" borderId="0" xfId="0" applyFont="1" applyFill="1" applyBorder="1" applyAlignment="1">
      <alignment horizontal="left" vertical="center"/>
    </xf>
    <xf numFmtId="0" fontId="4" fillId="28" borderId="62" xfId="0" applyFont="1" applyFill="1" applyBorder="1" applyAlignment="1" applyProtection="1">
      <alignment horizontal="left" vertical="top" wrapText="1"/>
    </xf>
    <xf numFmtId="0" fontId="12" fillId="28" borderId="31" xfId="0" applyFont="1" applyFill="1" applyBorder="1" applyProtection="1">
      <alignment vertical="center"/>
    </xf>
    <xf numFmtId="0" fontId="4" fillId="28" borderId="92" xfId="0" applyFont="1" applyFill="1" applyBorder="1" applyAlignment="1" applyProtection="1">
      <alignment vertical="top" wrapText="1"/>
    </xf>
    <xf numFmtId="0" fontId="4" fillId="28" borderId="31" xfId="0" applyFont="1" applyFill="1" applyBorder="1" applyAlignment="1" applyProtection="1">
      <alignment vertical="top" wrapText="1"/>
    </xf>
    <xf numFmtId="0" fontId="4" fillId="28" borderId="0" xfId="0" applyFont="1" applyFill="1" applyBorder="1" applyAlignment="1" applyProtection="1">
      <alignment vertical="top" wrapText="1"/>
    </xf>
    <xf numFmtId="0" fontId="37" fillId="28" borderId="0" xfId="0" applyFont="1" applyFill="1" applyBorder="1" applyAlignment="1" applyProtection="1">
      <alignment vertical="top" wrapText="1"/>
    </xf>
    <xf numFmtId="0" fontId="37" fillId="28" borderId="49" xfId="0" applyFont="1" applyFill="1" applyBorder="1" applyAlignment="1" applyProtection="1">
      <alignment vertical="top" wrapText="1"/>
    </xf>
    <xf numFmtId="0" fontId="4" fillId="28" borderId="49" xfId="0" applyFont="1" applyFill="1" applyBorder="1" applyAlignment="1" applyProtection="1">
      <alignment vertical="top" wrapText="1"/>
    </xf>
    <xf numFmtId="0" fontId="4" fillId="28" borderId="31" xfId="0" applyFont="1" applyFill="1" applyBorder="1" applyAlignment="1" applyProtection="1">
      <alignment vertical="top"/>
    </xf>
    <xf numFmtId="0" fontId="4" fillId="28" borderId="0" xfId="0" applyFont="1" applyFill="1" applyBorder="1" applyAlignment="1" applyProtection="1">
      <alignment vertical="top"/>
    </xf>
    <xf numFmtId="0" fontId="12" fillId="28" borderId="0" xfId="0" applyFont="1" applyFill="1" applyBorder="1" applyProtection="1">
      <alignment vertical="center"/>
    </xf>
    <xf numFmtId="0" fontId="4" fillId="28" borderId="31" xfId="0" applyFont="1" applyFill="1" applyBorder="1" applyAlignment="1" applyProtection="1">
      <alignment vertical="center"/>
    </xf>
    <xf numFmtId="0" fontId="4" fillId="28" borderId="0" xfId="0" applyFont="1" applyFill="1" applyBorder="1" applyAlignment="1" applyProtection="1">
      <alignment vertical="center"/>
    </xf>
    <xf numFmtId="0" fontId="4" fillId="28" borderId="49" xfId="0" applyFont="1" applyFill="1" applyBorder="1" applyAlignment="1" applyProtection="1">
      <alignment vertical="center"/>
    </xf>
    <xf numFmtId="0" fontId="0" fillId="28" borderId="0" xfId="0" applyFill="1" applyBorder="1" applyAlignment="1">
      <alignment vertical="center"/>
    </xf>
    <xf numFmtId="0" fontId="0" fillId="28" borderId="49" xfId="0" applyFill="1" applyBorder="1" applyAlignment="1">
      <alignment vertical="center"/>
    </xf>
    <xf numFmtId="0" fontId="4" fillId="28" borderId="31" xfId="0" applyFont="1" applyFill="1" applyBorder="1" applyAlignment="1" applyProtection="1">
      <alignment horizontal="right" vertical="top"/>
    </xf>
    <xf numFmtId="0" fontId="4" fillId="28" borderId="0" xfId="0" applyFont="1" applyFill="1" applyBorder="1" applyAlignment="1" applyProtection="1">
      <alignment horizontal="right" vertical="top"/>
    </xf>
    <xf numFmtId="0" fontId="4" fillId="28" borderId="31" xfId="0" applyFont="1" applyFill="1" applyBorder="1" applyProtection="1">
      <alignment vertical="center"/>
    </xf>
    <xf numFmtId="0" fontId="4" fillId="28" borderId="0" xfId="0" applyFont="1" applyFill="1" applyBorder="1" applyProtection="1">
      <alignment vertical="center"/>
    </xf>
    <xf numFmtId="0" fontId="4" fillId="28" borderId="31" xfId="0" applyFont="1" applyFill="1" applyBorder="1" applyAlignment="1" applyProtection="1">
      <alignment vertical="center" wrapText="1"/>
    </xf>
    <xf numFmtId="0" fontId="4" fillId="28" borderId="0" xfId="0" applyFont="1" applyFill="1" applyBorder="1" applyAlignment="1" applyProtection="1">
      <alignment vertical="center" wrapText="1"/>
    </xf>
    <xf numFmtId="0" fontId="12" fillId="28" borderId="92" xfId="0" applyFont="1" applyFill="1" applyBorder="1" applyProtection="1">
      <alignment vertical="center"/>
    </xf>
    <xf numFmtId="0" fontId="12" fillId="28" borderId="69" xfId="0" applyFont="1" applyFill="1" applyBorder="1" applyProtection="1">
      <alignment vertical="center"/>
    </xf>
    <xf numFmtId="0" fontId="71" fillId="28" borderId="31" xfId="0" applyFont="1" applyFill="1" applyBorder="1" applyAlignment="1" applyProtection="1">
      <alignment vertical="center"/>
    </xf>
    <xf numFmtId="0" fontId="12" fillId="28" borderId="0" xfId="0" applyFont="1" applyFill="1" applyBorder="1">
      <alignment vertical="center"/>
    </xf>
    <xf numFmtId="0" fontId="12" fillId="28" borderId="49" xfId="0" applyFont="1" applyFill="1" applyBorder="1">
      <alignment vertical="center"/>
    </xf>
    <xf numFmtId="0" fontId="4" fillId="28" borderId="62" xfId="0" applyFont="1" applyFill="1" applyBorder="1" applyAlignment="1" applyProtection="1">
      <alignment vertical="center" wrapText="1"/>
    </xf>
    <xf numFmtId="0" fontId="4" fillId="28" borderId="65" xfId="0" applyFont="1" applyFill="1" applyBorder="1" applyAlignment="1">
      <alignment vertical="center"/>
    </xf>
    <xf numFmtId="0" fontId="4" fillId="28" borderId="131" xfId="0" applyFont="1" applyFill="1" applyBorder="1" applyAlignment="1">
      <alignment vertical="center"/>
    </xf>
    <xf numFmtId="0" fontId="9" fillId="28" borderId="31" xfId="0" applyFont="1" applyFill="1" applyBorder="1" applyAlignment="1">
      <alignment vertical="center"/>
    </xf>
    <xf numFmtId="0" fontId="4" fillId="28" borderId="0" xfId="0" applyFont="1" applyFill="1" applyAlignment="1">
      <alignment vertical="center"/>
    </xf>
    <xf numFmtId="0" fontId="4" fillId="28" borderId="49" xfId="0" applyFont="1" applyFill="1" applyBorder="1" applyAlignment="1">
      <alignment vertical="center"/>
    </xf>
    <xf numFmtId="0" fontId="4" fillId="28" borderId="92" xfId="0" applyFont="1" applyFill="1" applyBorder="1" applyAlignment="1">
      <alignment vertical="top" wrapText="1"/>
    </xf>
    <xf numFmtId="0" fontId="4" fillId="28" borderId="31" xfId="0" applyFont="1" applyFill="1" applyBorder="1" applyAlignment="1" applyProtection="1">
      <alignment wrapText="1"/>
    </xf>
    <xf numFmtId="0" fontId="4" fillId="28" borderId="0" xfId="0" applyFont="1" applyFill="1" applyBorder="1" applyAlignment="1" applyProtection="1">
      <alignment wrapText="1"/>
    </xf>
    <xf numFmtId="49" fontId="18" fillId="20" borderId="96" xfId="0" applyNumberFormat="1" applyFont="1" applyFill="1" applyBorder="1" applyAlignment="1">
      <alignment horizontal="center" vertical="center"/>
    </xf>
    <xf numFmtId="49" fontId="18" fillId="20" borderId="97" xfId="0" applyNumberFormat="1" applyFont="1" applyFill="1" applyBorder="1" applyAlignment="1">
      <alignment horizontal="center" vertical="center"/>
    </xf>
    <xf numFmtId="49" fontId="18" fillId="20" borderId="98" xfId="0" applyNumberFormat="1" applyFont="1" applyFill="1" applyBorder="1" applyAlignment="1">
      <alignment horizontal="center" vertical="center"/>
    </xf>
    <xf numFmtId="49" fontId="18" fillId="20" borderId="100" xfId="0" applyNumberFormat="1" applyFont="1" applyFill="1" applyBorder="1" applyAlignment="1">
      <alignment horizontal="center" vertical="center"/>
    </xf>
    <xf numFmtId="49" fontId="18" fillId="20" borderId="101" xfId="0" applyNumberFormat="1" applyFont="1" applyFill="1" applyBorder="1" applyAlignment="1">
      <alignment horizontal="center" vertical="center"/>
    </xf>
    <xf numFmtId="49" fontId="18" fillId="20" borderId="102" xfId="0" applyNumberFormat="1" applyFont="1" applyFill="1" applyBorder="1" applyAlignment="1">
      <alignment horizontal="center" vertical="center"/>
    </xf>
    <xf numFmtId="0" fontId="16" fillId="0" borderId="133" xfId="0" applyFont="1" applyFill="1" applyBorder="1" applyAlignment="1" applyProtection="1">
      <alignment horizontal="center" vertical="center" shrinkToFit="1"/>
      <protection locked="0"/>
    </xf>
    <xf numFmtId="0" fontId="16" fillId="0" borderId="134" xfId="0" applyFont="1" applyFill="1" applyBorder="1" applyAlignment="1" applyProtection="1">
      <alignment horizontal="center" vertical="center" shrinkToFit="1"/>
      <protection locked="0"/>
    </xf>
    <xf numFmtId="0" fontId="16" fillId="0" borderId="135" xfId="0" applyFont="1" applyFill="1" applyBorder="1" applyAlignment="1" applyProtection="1">
      <alignment horizontal="center" vertical="center" shrinkToFit="1"/>
      <protection locked="0"/>
    </xf>
    <xf numFmtId="0" fontId="4" fillId="0" borderId="0" xfId="0" applyFont="1" applyFill="1" applyAlignment="1">
      <alignment horizontal="left" vertical="center" wrapText="1"/>
    </xf>
    <xf numFmtId="0" fontId="11" fillId="0" borderId="61" xfId="0" applyFont="1" applyFill="1" applyBorder="1" applyAlignment="1">
      <alignment horizontal="center" vertical="center" shrinkToFit="1"/>
    </xf>
    <xf numFmtId="0" fontId="11" fillId="0" borderId="146" xfId="0" applyFont="1" applyFill="1" applyBorder="1" applyAlignment="1">
      <alignment horizontal="center" vertical="center" shrinkToFit="1"/>
    </xf>
    <xf numFmtId="0" fontId="11" fillId="0" borderId="179" xfId="0" applyFont="1" applyFill="1" applyBorder="1" applyAlignment="1">
      <alignment horizontal="center" vertical="center" shrinkToFit="1"/>
    </xf>
    <xf numFmtId="0" fontId="16" fillId="0" borderId="136" xfId="0" applyFont="1" applyFill="1" applyBorder="1" applyAlignment="1" applyProtection="1">
      <alignment horizontal="left" vertical="center"/>
      <protection locked="0"/>
    </xf>
    <xf numFmtId="0" fontId="16" fillId="0" borderId="137" xfId="0" applyFont="1" applyFill="1" applyBorder="1" applyAlignment="1" applyProtection="1">
      <alignment horizontal="left" vertical="center"/>
      <protection locked="0"/>
    </xf>
    <xf numFmtId="0" fontId="16" fillId="0" borderId="138" xfId="0" applyFont="1" applyFill="1" applyBorder="1" applyAlignment="1" applyProtection="1">
      <alignment horizontal="left" vertical="center"/>
      <protection locked="0"/>
    </xf>
    <xf numFmtId="0" fontId="12" fillId="0" borderId="127" xfId="0" applyFont="1" applyFill="1" applyBorder="1" applyAlignment="1" applyProtection="1">
      <alignment horizontal="left" vertical="top" wrapText="1"/>
      <protection locked="0"/>
    </xf>
    <xf numFmtId="0" fontId="12" fillId="0" borderId="128" xfId="0" applyFont="1" applyFill="1" applyBorder="1" applyAlignment="1" applyProtection="1">
      <alignment horizontal="left" vertical="top" wrapText="1"/>
      <protection locked="0"/>
    </xf>
    <xf numFmtId="0" fontId="12" fillId="0" borderId="129" xfId="0" applyFont="1" applyFill="1" applyBorder="1" applyAlignment="1" applyProtection="1">
      <alignment horizontal="left" vertical="top" wrapText="1"/>
      <protection locked="0"/>
    </xf>
    <xf numFmtId="0" fontId="12" fillId="0" borderId="130" xfId="0" applyFont="1" applyFill="1" applyBorder="1" applyAlignment="1" applyProtection="1">
      <alignment horizontal="left" vertical="top" wrapText="1"/>
      <protection locked="0"/>
    </xf>
    <xf numFmtId="0" fontId="12" fillId="0" borderId="24" xfId="0" applyFont="1" applyFill="1" applyBorder="1" applyAlignment="1" applyProtection="1">
      <alignment horizontal="left" vertical="top" wrapText="1"/>
      <protection locked="0"/>
    </xf>
    <xf numFmtId="0" fontId="12" fillId="0" borderId="25" xfId="0" applyFont="1" applyFill="1" applyBorder="1" applyAlignment="1" applyProtection="1">
      <alignment horizontal="left" vertical="top" wrapText="1"/>
      <protection locked="0"/>
    </xf>
    <xf numFmtId="0" fontId="5" fillId="0" borderId="139" xfId="0" applyFont="1" applyFill="1" applyBorder="1" applyAlignment="1">
      <alignment horizontal="left" vertical="center" wrapText="1"/>
    </xf>
    <xf numFmtId="0" fontId="5" fillId="0" borderId="140" xfId="0" applyFont="1" applyFill="1" applyBorder="1" applyAlignment="1">
      <alignment horizontal="left" vertical="center" wrapText="1"/>
    </xf>
    <xf numFmtId="0" fontId="5" fillId="0" borderId="141" xfId="0" applyFont="1" applyFill="1" applyBorder="1" applyAlignment="1">
      <alignment horizontal="left" vertical="center" wrapText="1"/>
    </xf>
    <xf numFmtId="0" fontId="4" fillId="0" borderId="127" xfId="0" applyFont="1" applyFill="1" applyBorder="1" applyAlignment="1" applyProtection="1">
      <alignment horizontal="left" vertical="top" wrapText="1"/>
      <protection locked="0"/>
    </xf>
    <xf numFmtId="0" fontId="4" fillId="0" borderId="128" xfId="0" applyFont="1" applyFill="1" applyBorder="1" applyAlignment="1" applyProtection="1">
      <alignment horizontal="left" vertical="top" wrapText="1"/>
      <protection locked="0"/>
    </xf>
    <xf numFmtId="0" fontId="4" fillId="0" borderId="129" xfId="0" applyFont="1" applyFill="1" applyBorder="1" applyAlignment="1" applyProtection="1">
      <alignment horizontal="left" vertical="top" wrapText="1"/>
      <protection locked="0"/>
    </xf>
    <xf numFmtId="0" fontId="4" fillId="0" borderId="142"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22" xfId="0" applyFont="1" applyFill="1" applyBorder="1" applyAlignment="1" applyProtection="1">
      <alignment horizontal="left" vertical="top" wrapText="1"/>
      <protection locked="0"/>
    </xf>
    <xf numFmtId="0" fontId="4" fillId="0" borderId="130" xfId="0" applyFont="1" applyFill="1" applyBorder="1" applyAlignment="1" applyProtection="1">
      <alignment horizontal="left" vertical="top" wrapText="1"/>
      <protection locked="0"/>
    </xf>
    <xf numFmtId="0" fontId="4" fillId="0" borderId="24" xfId="0" applyFont="1" applyFill="1" applyBorder="1" applyAlignment="1" applyProtection="1">
      <alignment horizontal="left" vertical="top" wrapText="1"/>
      <protection locked="0"/>
    </xf>
    <xf numFmtId="0" fontId="4" fillId="0" borderId="25" xfId="0" applyFont="1" applyFill="1" applyBorder="1" applyAlignment="1" applyProtection="1">
      <alignment horizontal="left" vertical="top" wrapText="1"/>
      <protection locked="0"/>
    </xf>
    <xf numFmtId="0" fontId="19" fillId="0" borderId="121" xfId="0" applyFont="1" applyFill="1" applyBorder="1" applyAlignment="1" applyProtection="1">
      <alignment horizontal="center" vertical="center"/>
      <protection locked="0"/>
    </xf>
    <xf numFmtId="0" fontId="19" fillId="0" borderId="122" xfId="0" applyFont="1" applyFill="1" applyBorder="1" applyAlignment="1" applyProtection="1">
      <alignment horizontal="center" vertical="center"/>
      <protection locked="0"/>
    </xf>
    <xf numFmtId="0" fontId="19" fillId="0" borderId="123" xfId="0" applyFont="1" applyFill="1" applyBorder="1" applyAlignment="1" applyProtection="1">
      <alignment horizontal="center" vertical="center"/>
      <protection locked="0"/>
    </xf>
    <xf numFmtId="0" fontId="11" fillId="19" borderId="146" xfId="0" applyFont="1" applyFill="1" applyBorder="1" applyAlignment="1">
      <alignment horizontal="left" vertical="center" shrinkToFit="1"/>
    </xf>
    <xf numFmtId="0" fontId="11" fillId="19" borderId="147" xfId="0" applyFont="1" applyFill="1" applyBorder="1" applyAlignment="1">
      <alignment horizontal="left" vertical="center" shrinkToFit="1"/>
    </xf>
    <xf numFmtId="0" fontId="1" fillId="0" borderId="0" xfId="0" applyFont="1" applyFill="1" applyAlignment="1">
      <alignment vertical="center"/>
    </xf>
    <xf numFmtId="0" fontId="11" fillId="0" borderId="19" xfId="0" applyFont="1" applyFill="1" applyBorder="1" applyAlignment="1">
      <alignment horizontal="left" vertical="center" shrinkToFit="1"/>
    </xf>
    <xf numFmtId="0" fontId="11" fillId="0" borderId="20" xfId="0" applyFont="1" applyFill="1" applyBorder="1" applyAlignment="1">
      <alignment horizontal="left" vertical="center" shrinkToFit="1"/>
    </xf>
    <xf numFmtId="0" fontId="11" fillId="0" borderId="58" xfId="0" applyFont="1" applyFill="1" applyBorder="1" applyAlignment="1">
      <alignment horizontal="center" vertical="center" shrinkToFit="1"/>
    </xf>
    <xf numFmtId="0" fontId="11" fillId="0" borderId="19" xfId="0" applyFont="1" applyFill="1" applyBorder="1" applyAlignment="1">
      <alignment horizontal="center" vertical="center" shrinkToFit="1"/>
    </xf>
    <xf numFmtId="0" fontId="11" fillId="0" borderId="20" xfId="0" applyFont="1" applyFill="1" applyBorder="1" applyAlignment="1">
      <alignment horizontal="center" vertical="center" shrinkToFit="1"/>
    </xf>
    <xf numFmtId="0" fontId="11" fillId="0" borderId="21" xfId="0" applyFont="1" applyFill="1" applyBorder="1" applyAlignment="1">
      <alignment horizontal="center" vertical="center" shrinkToFit="1"/>
    </xf>
    <xf numFmtId="0" fontId="11" fillId="0" borderId="0" xfId="0" applyFont="1" applyFill="1" applyBorder="1" applyAlignment="1">
      <alignment horizontal="center" vertical="center" shrinkToFit="1"/>
    </xf>
    <xf numFmtId="0" fontId="11" fillId="0" borderId="22" xfId="0" applyFont="1" applyFill="1" applyBorder="1" applyAlignment="1">
      <alignment horizontal="center" vertical="center" shrinkToFit="1"/>
    </xf>
    <xf numFmtId="0" fontId="11" fillId="19" borderId="146" xfId="0" applyFont="1" applyFill="1" applyBorder="1" applyAlignment="1">
      <alignment vertical="center" shrinkToFit="1"/>
    </xf>
    <xf numFmtId="0" fontId="11" fillId="19" borderId="147" xfId="0" applyFont="1" applyFill="1" applyBorder="1" applyAlignment="1">
      <alignment vertical="center" shrinkToFit="1"/>
    </xf>
    <xf numFmtId="0" fontId="30" fillId="0" borderId="26" xfId="0" applyFont="1" applyFill="1" applyBorder="1" applyAlignment="1">
      <alignment horizontal="center" vertical="center"/>
    </xf>
    <xf numFmtId="0" fontId="16" fillId="0" borderId="133" xfId="0" applyFont="1" applyFill="1" applyBorder="1" applyAlignment="1" applyProtection="1">
      <alignment horizontal="right" vertical="center" shrinkToFit="1"/>
      <protection locked="0"/>
    </xf>
    <xf numFmtId="0" fontId="16" fillId="0" borderId="134" xfId="0" applyFont="1" applyFill="1" applyBorder="1" applyAlignment="1" applyProtection="1">
      <alignment horizontal="right" vertical="center" shrinkToFit="1"/>
      <protection locked="0"/>
    </xf>
    <xf numFmtId="0" fontId="16" fillId="0" borderId="135" xfId="0" applyFont="1" applyFill="1" applyBorder="1" applyAlignment="1" applyProtection="1">
      <alignment horizontal="right" vertical="center" shrinkToFit="1"/>
      <protection locked="0"/>
    </xf>
    <xf numFmtId="0" fontId="11" fillId="0" borderId="19" xfId="0" applyFont="1" applyFill="1" applyBorder="1" applyAlignment="1">
      <alignment vertical="center" shrinkToFit="1"/>
    </xf>
    <xf numFmtId="0" fontId="11" fillId="0" borderId="20" xfId="0" applyFont="1" applyFill="1" applyBorder="1" applyAlignment="1">
      <alignment vertical="center" shrinkToFit="1"/>
    </xf>
    <xf numFmtId="0" fontId="11" fillId="28" borderId="62" xfId="0" applyFont="1" applyFill="1" applyBorder="1" applyAlignment="1" applyProtection="1">
      <alignment horizontal="left" vertical="center" wrapText="1"/>
    </xf>
    <xf numFmtId="0" fontId="11" fillId="28" borderId="65" xfId="0" applyFont="1" applyFill="1" applyBorder="1" applyAlignment="1" applyProtection="1">
      <alignment horizontal="left" vertical="center" wrapText="1"/>
    </xf>
    <xf numFmtId="0" fontId="11" fillId="28" borderId="131" xfId="0" applyFont="1" applyFill="1" applyBorder="1" applyAlignment="1" applyProtection="1">
      <alignment horizontal="left" vertical="center" wrapText="1"/>
    </xf>
    <xf numFmtId="0" fontId="11" fillId="28" borderId="31" xfId="0" applyFont="1" applyFill="1" applyBorder="1" applyAlignment="1" applyProtection="1">
      <alignment horizontal="left" vertical="center" wrapText="1"/>
    </xf>
    <xf numFmtId="0" fontId="11" fillId="28" borderId="0" xfId="0" applyFont="1" applyFill="1" applyBorder="1" applyAlignment="1" applyProtection="1">
      <alignment horizontal="left" vertical="center" wrapText="1"/>
    </xf>
    <xf numFmtId="0" fontId="11" fillId="28" borderId="49" xfId="0" applyFont="1" applyFill="1" applyBorder="1" applyAlignment="1" applyProtection="1">
      <alignment horizontal="left" vertical="center" wrapText="1"/>
    </xf>
    <xf numFmtId="0" fontId="11" fillId="28" borderId="92" xfId="0" applyFont="1" applyFill="1" applyBorder="1" applyAlignment="1" applyProtection="1">
      <alignment horizontal="left" vertical="center" wrapText="1"/>
    </xf>
    <xf numFmtId="0" fontId="11" fillId="28" borderId="69" xfId="0" applyFont="1" applyFill="1" applyBorder="1" applyAlignment="1" applyProtection="1">
      <alignment horizontal="left" vertical="center" wrapText="1"/>
    </xf>
    <xf numFmtId="0" fontId="11" fillId="28" borderId="132" xfId="0" applyFont="1" applyFill="1" applyBorder="1" applyAlignment="1" applyProtection="1">
      <alignment horizontal="left" vertical="center" wrapText="1"/>
    </xf>
    <xf numFmtId="0" fontId="4" fillId="28" borderId="62" xfId="0" applyFont="1" applyFill="1" applyBorder="1" applyAlignment="1" applyProtection="1">
      <alignment horizontal="left" vertical="center" wrapText="1"/>
    </xf>
    <xf numFmtId="0" fontId="4" fillId="28" borderId="65" xfId="0" applyFont="1" applyFill="1" applyBorder="1" applyAlignment="1" applyProtection="1">
      <alignment horizontal="left" vertical="center" wrapText="1"/>
    </xf>
    <xf numFmtId="0" fontId="4" fillId="28" borderId="131" xfId="0" applyFont="1" applyFill="1" applyBorder="1" applyAlignment="1" applyProtection="1">
      <alignment horizontal="left" vertical="center" wrapText="1"/>
    </xf>
    <xf numFmtId="0" fontId="4" fillId="28" borderId="31" xfId="0" applyFont="1" applyFill="1" applyBorder="1" applyAlignment="1" applyProtection="1">
      <alignment horizontal="left" vertical="center" wrapText="1"/>
    </xf>
    <xf numFmtId="0" fontId="4" fillId="28" borderId="0" xfId="0" applyFont="1" applyFill="1" applyBorder="1" applyAlignment="1" applyProtection="1">
      <alignment horizontal="left" vertical="center" wrapText="1"/>
    </xf>
    <xf numFmtId="0" fontId="4" fillId="28" borderId="49" xfId="0" applyFont="1" applyFill="1" applyBorder="1" applyAlignment="1" applyProtection="1">
      <alignment horizontal="left" vertical="center" wrapText="1"/>
    </xf>
    <xf numFmtId="0" fontId="4" fillId="28" borderId="92" xfId="0" applyFont="1" applyFill="1" applyBorder="1" applyAlignment="1" applyProtection="1">
      <alignment horizontal="left" vertical="center" wrapText="1"/>
    </xf>
    <xf numFmtId="0" fontId="4" fillId="28" borderId="69" xfId="0" applyFont="1" applyFill="1" applyBorder="1" applyAlignment="1" applyProtection="1">
      <alignment horizontal="left" vertical="center" wrapText="1"/>
    </xf>
    <xf numFmtId="0" fontId="4" fillId="28" borderId="132" xfId="0" applyFont="1" applyFill="1" applyBorder="1" applyAlignment="1" applyProtection="1">
      <alignment horizontal="left" vertical="center" wrapText="1"/>
    </xf>
    <xf numFmtId="0" fontId="4" fillId="28" borderId="0" xfId="0" applyFont="1" applyFill="1" applyBorder="1" applyAlignment="1" applyProtection="1">
      <alignment horizontal="left" vertical="top" wrapText="1"/>
    </xf>
    <xf numFmtId="0" fontId="4" fillId="28" borderId="49" xfId="0" applyFont="1" applyFill="1" applyBorder="1" applyAlignment="1" applyProtection="1">
      <alignment horizontal="left" vertical="top" wrapText="1"/>
    </xf>
    <xf numFmtId="0" fontId="4" fillId="28" borderId="69" xfId="0" applyFont="1" applyFill="1" applyBorder="1" applyAlignment="1" applyProtection="1">
      <alignment horizontal="left" vertical="top" wrapText="1"/>
    </xf>
    <xf numFmtId="0" fontId="4" fillId="28" borderId="132" xfId="0" applyFont="1" applyFill="1" applyBorder="1" applyAlignment="1" applyProtection="1">
      <alignment horizontal="left" vertical="top" wrapText="1"/>
    </xf>
    <xf numFmtId="0" fontId="1" fillId="0" borderId="0" xfId="0" applyFont="1" applyFill="1" applyAlignment="1">
      <alignment horizontal="left" vertical="center"/>
    </xf>
    <xf numFmtId="0" fontId="4" fillId="0" borderId="5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60" fillId="0" borderId="121" xfId="0" applyFont="1" applyFill="1" applyBorder="1" applyAlignment="1" applyProtection="1">
      <alignment horizontal="center" vertical="center"/>
      <protection locked="0"/>
    </xf>
    <xf numFmtId="0" fontId="60" fillId="0" borderId="123" xfId="0" applyFont="1" applyFill="1" applyBorder="1" applyAlignment="1" applyProtection="1">
      <alignment horizontal="center" vertical="center"/>
      <protection locked="0"/>
    </xf>
    <xf numFmtId="0" fontId="0" fillId="0" borderId="0" xfId="0" applyFont="1" applyFill="1" applyAlignment="1" applyProtection="1">
      <alignment horizontal="left"/>
    </xf>
    <xf numFmtId="0" fontId="1" fillId="0" borderId="0" xfId="0" applyFont="1" applyFill="1" applyAlignment="1" applyProtection="1">
      <alignment horizontal="left"/>
    </xf>
    <xf numFmtId="0" fontId="11" fillId="0" borderId="0" xfId="0" applyFont="1" applyFill="1" applyBorder="1" applyAlignment="1">
      <alignment horizontal="left" vertical="center"/>
    </xf>
    <xf numFmtId="0" fontId="11" fillId="0" borderId="58" xfId="0" applyFont="1" applyFill="1" applyBorder="1" applyAlignment="1">
      <alignment horizontal="right" vertical="top" shrinkToFit="1"/>
    </xf>
    <xf numFmtId="0" fontId="0" fillId="0" borderId="21" xfId="0" applyBorder="1">
      <alignment vertical="center"/>
    </xf>
    <xf numFmtId="0" fontId="0" fillId="0" borderId="23" xfId="0" applyBorder="1">
      <alignment vertical="center"/>
    </xf>
    <xf numFmtId="0" fontId="11" fillId="0" borderId="146" xfId="0" applyFont="1" applyFill="1" applyBorder="1" applyAlignment="1">
      <alignment vertical="center" shrinkToFit="1"/>
    </xf>
    <xf numFmtId="0" fontId="11" fillId="0" borderId="147" xfId="0" applyFont="1" applyFill="1" applyBorder="1" applyAlignment="1">
      <alignment vertical="center" shrinkToFit="1"/>
    </xf>
    <xf numFmtId="0" fontId="4" fillId="28" borderId="62" xfId="0" applyFont="1" applyFill="1" applyBorder="1" applyAlignment="1" applyProtection="1">
      <alignment horizontal="left" vertical="top" wrapText="1"/>
    </xf>
    <xf numFmtId="0" fontId="4" fillId="28" borderId="65" xfId="0" applyFont="1" applyFill="1" applyBorder="1" applyAlignment="1" applyProtection="1">
      <alignment horizontal="left" vertical="top" wrapText="1"/>
    </xf>
    <xf numFmtId="0" fontId="4" fillId="28" borderId="131" xfId="0" applyFont="1" applyFill="1" applyBorder="1" applyAlignment="1" applyProtection="1">
      <alignment horizontal="left" vertical="top" wrapText="1"/>
    </xf>
    <xf numFmtId="0" fontId="4" fillId="28" borderId="92" xfId="0" applyFont="1" applyFill="1" applyBorder="1" applyAlignment="1" applyProtection="1">
      <alignment horizontal="left" vertical="top" wrapText="1"/>
    </xf>
    <xf numFmtId="0" fontId="21" fillId="0" borderId="0" xfId="0" applyFont="1" applyFill="1" applyAlignment="1">
      <alignment horizontal="left" vertical="center"/>
    </xf>
    <xf numFmtId="0" fontId="4" fillId="28" borderId="31" xfId="0" applyFont="1" applyFill="1" applyBorder="1" applyAlignment="1" applyProtection="1">
      <alignment horizontal="center" vertical="top" wrapText="1"/>
    </xf>
    <xf numFmtId="0" fontId="11" fillId="0" borderId="66" xfId="0" applyFont="1" applyFill="1" applyBorder="1" applyAlignment="1">
      <alignment horizontal="center" vertical="center" shrinkToFit="1"/>
    </xf>
    <xf numFmtId="0" fontId="11" fillId="0" borderId="65" xfId="0" applyFont="1" applyFill="1" applyBorder="1" applyAlignment="1">
      <alignment horizontal="center" vertical="center" shrinkToFit="1"/>
    </xf>
    <xf numFmtId="0" fontId="11" fillId="0" borderId="23" xfId="0" applyFont="1" applyFill="1" applyBorder="1" applyAlignment="1">
      <alignment horizontal="center" vertical="center" shrinkToFit="1"/>
    </xf>
    <xf numFmtId="0" fontId="11" fillId="0" borderId="24" xfId="0" applyFont="1" applyFill="1" applyBorder="1" applyAlignment="1">
      <alignment horizontal="center" vertical="center" shrinkToFit="1"/>
    </xf>
    <xf numFmtId="0" fontId="11" fillId="0" borderId="143" xfId="0" applyFont="1" applyFill="1" applyBorder="1" applyAlignment="1">
      <alignment horizontal="center" vertical="center" shrinkToFit="1"/>
    </xf>
    <xf numFmtId="0" fontId="11" fillId="0" borderId="144" xfId="0" applyFont="1" applyFill="1" applyBorder="1" applyAlignment="1">
      <alignment horizontal="center" vertical="center" shrinkToFit="1"/>
    </xf>
    <xf numFmtId="0" fontId="11" fillId="0" borderId="184" xfId="0" applyFont="1" applyFill="1" applyBorder="1" applyAlignment="1">
      <alignment horizontal="center" vertical="center" shrinkToFit="1"/>
    </xf>
    <xf numFmtId="0" fontId="11" fillId="19" borderId="19" xfId="0" applyFont="1" applyFill="1" applyBorder="1" applyAlignment="1">
      <alignment vertical="center" shrinkToFit="1"/>
    </xf>
    <xf numFmtId="0" fontId="9" fillId="19" borderId="62" xfId="0" applyFont="1" applyFill="1" applyBorder="1" applyAlignment="1">
      <alignment horizontal="left" vertical="center" wrapText="1"/>
    </xf>
    <xf numFmtId="0" fontId="9" fillId="19" borderId="65" xfId="0" applyFont="1" applyFill="1" applyBorder="1" applyAlignment="1">
      <alignment horizontal="left" vertical="center" wrapText="1"/>
    </xf>
    <xf numFmtId="0" fontId="9" fillId="19" borderId="131" xfId="0" applyFont="1" applyFill="1" applyBorder="1" applyAlignment="1">
      <alignment horizontal="left" vertical="center" wrapText="1"/>
    </xf>
    <xf numFmtId="0" fontId="9" fillId="19" borderId="31" xfId="0" applyFont="1" applyFill="1" applyBorder="1" applyAlignment="1">
      <alignment horizontal="left" vertical="center" wrapText="1"/>
    </xf>
    <xf numFmtId="0" fontId="9" fillId="19" borderId="0" xfId="0" applyFont="1" applyFill="1" applyBorder="1" applyAlignment="1">
      <alignment horizontal="left" vertical="center" wrapText="1"/>
    </xf>
    <xf numFmtId="0" fontId="9" fillId="19" borderId="49" xfId="0" applyFont="1" applyFill="1" applyBorder="1" applyAlignment="1">
      <alignment horizontal="left" vertical="center" wrapText="1"/>
    </xf>
    <xf numFmtId="0" fontId="9" fillId="19" borderId="92" xfId="0" applyFont="1" applyFill="1" applyBorder="1" applyAlignment="1">
      <alignment horizontal="left" vertical="center" wrapText="1"/>
    </xf>
    <xf numFmtId="0" fontId="9" fillId="19" borderId="69" xfId="0" applyFont="1" applyFill="1" applyBorder="1" applyAlignment="1">
      <alignment horizontal="left" vertical="center" wrapText="1"/>
    </xf>
    <xf numFmtId="0" fontId="9" fillId="19" borderId="132" xfId="0" applyFont="1" applyFill="1" applyBorder="1" applyAlignment="1">
      <alignment horizontal="left" vertical="center" wrapText="1"/>
    </xf>
    <xf numFmtId="0" fontId="30" fillId="0" borderId="0" xfId="0" applyFont="1" applyFill="1" applyBorder="1" applyAlignment="1">
      <alignment horizontal="left" vertical="center" shrinkToFit="1"/>
    </xf>
    <xf numFmtId="0" fontId="13" fillId="0" borderId="0" xfId="0" applyFont="1" applyFill="1" applyBorder="1" applyAlignment="1">
      <alignment horizontal="left" vertical="center"/>
    </xf>
    <xf numFmtId="49" fontId="18" fillId="20" borderId="99" xfId="0" applyNumberFormat="1" applyFont="1" applyFill="1" applyBorder="1" applyAlignment="1">
      <alignment horizontal="center" vertical="center"/>
    </xf>
    <xf numFmtId="49" fontId="18" fillId="20" borderId="0" xfId="0" applyNumberFormat="1" applyFont="1" applyFill="1" applyBorder="1" applyAlignment="1">
      <alignment horizontal="center" vertical="center"/>
    </xf>
    <xf numFmtId="49" fontId="18" fillId="20" borderId="91" xfId="0" applyNumberFormat="1" applyFont="1" applyFill="1" applyBorder="1" applyAlignment="1">
      <alignment horizontal="center" vertical="center"/>
    </xf>
    <xf numFmtId="0" fontId="11" fillId="0" borderId="58" xfId="0" applyFont="1" applyFill="1" applyBorder="1" applyAlignment="1">
      <alignment horizontal="center" vertical="center"/>
    </xf>
    <xf numFmtId="0" fontId="11" fillId="0" borderId="19"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2" xfId="0" applyFont="1" applyFill="1" applyBorder="1" applyAlignment="1">
      <alignment horizontal="center" vertical="center"/>
    </xf>
    <xf numFmtId="0" fontId="63" fillId="0" borderId="121" xfId="0" applyFont="1" applyFill="1" applyBorder="1" applyAlignment="1" applyProtection="1">
      <alignment horizontal="center" vertical="center"/>
      <protection locked="0"/>
    </xf>
    <xf numFmtId="0" fontId="63" fillId="0" borderId="122" xfId="0" applyFont="1" applyFill="1" applyBorder="1" applyAlignment="1" applyProtection="1">
      <alignment horizontal="center" vertical="center"/>
      <protection locked="0"/>
    </xf>
    <xf numFmtId="0" fontId="63" fillId="0" borderId="123" xfId="0" applyFont="1" applyFill="1" applyBorder="1" applyAlignment="1" applyProtection="1">
      <alignment horizontal="center" vertical="center"/>
      <protection locked="0"/>
    </xf>
    <xf numFmtId="0" fontId="9" fillId="0" borderId="99"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9" fillId="0" borderId="91" xfId="0" applyFont="1" applyBorder="1" applyAlignment="1" applyProtection="1">
      <alignment horizontal="left" vertical="center" wrapText="1"/>
    </xf>
    <xf numFmtId="0" fontId="16" fillId="0" borderId="133" xfId="0" applyFont="1" applyFill="1" applyBorder="1" applyAlignment="1" applyProtection="1">
      <alignment horizontal="left" vertical="center" shrinkToFit="1"/>
      <protection locked="0"/>
    </xf>
    <xf numFmtId="0" fontId="16" fillId="0" borderId="134" xfId="0" applyFont="1" applyFill="1" applyBorder="1" applyAlignment="1" applyProtection="1">
      <alignment horizontal="left" vertical="center" shrinkToFit="1"/>
      <protection locked="0"/>
    </xf>
    <xf numFmtId="0" fontId="16" fillId="0" borderId="135" xfId="0" applyFont="1" applyFill="1" applyBorder="1" applyAlignment="1" applyProtection="1">
      <alignment horizontal="left" vertical="center" shrinkToFit="1"/>
      <protection locked="0"/>
    </xf>
    <xf numFmtId="49" fontId="16" fillId="0" borderId="133" xfId="0" applyNumberFormat="1" applyFont="1" applyFill="1" applyBorder="1" applyAlignment="1" applyProtection="1">
      <alignment horizontal="center" vertical="center"/>
      <protection locked="0"/>
    </xf>
    <xf numFmtId="49" fontId="16" fillId="0" borderId="134" xfId="0" applyNumberFormat="1" applyFont="1" applyFill="1" applyBorder="1" applyAlignment="1" applyProtection="1">
      <alignment horizontal="center" vertical="center"/>
      <protection locked="0"/>
    </xf>
    <xf numFmtId="49" fontId="16" fillId="0" borderId="135" xfId="0" applyNumberFormat="1" applyFont="1" applyFill="1" applyBorder="1" applyAlignment="1" applyProtection="1">
      <alignment horizontal="center" vertical="center"/>
      <protection locked="0"/>
    </xf>
    <xf numFmtId="0" fontId="17" fillId="0" borderId="4" xfId="0" applyFont="1" applyFill="1" applyBorder="1" applyAlignment="1">
      <alignment horizontal="center" vertical="center"/>
    </xf>
    <xf numFmtId="0" fontId="20" fillId="0" borderId="121" xfId="0" applyFont="1" applyFill="1" applyBorder="1" applyAlignment="1" applyProtection="1">
      <alignment horizontal="center" vertical="center"/>
      <protection locked="0"/>
    </xf>
    <xf numFmtId="0" fontId="20" fillId="0" borderId="122" xfId="0" applyFont="1" applyFill="1" applyBorder="1" applyAlignment="1" applyProtection="1">
      <alignment horizontal="center" vertical="center"/>
      <protection locked="0"/>
    </xf>
    <xf numFmtId="0" fontId="20" fillId="0" borderId="123" xfId="0" applyFont="1" applyFill="1" applyBorder="1" applyAlignment="1" applyProtection="1">
      <alignment horizontal="center" vertical="center"/>
      <protection locked="0"/>
    </xf>
    <xf numFmtId="0" fontId="16" fillId="0" borderId="121" xfId="0" applyFont="1" applyFill="1" applyBorder="1" applyAlignment="1">
      <alignment horizontal="left" vertical="center"/>
    </xf>
    <xf numFmtId="0" fontId="16" fillId="0" borderId="122" xfId="0" applyFont="1" applyFill="1" applyBorder="1" applyAlignment="1">
      <alignment horizontal="left" vertical="center"/>
    </xf>
    <xf numFmtId="0" fontId="16" fillId="0" borderId="123" xfId="0" applyFont="1" applyFill="1" applyBorder="1" applyAlignment="1">
      <alignment horizontal="left" vertical="center"/>
    </xf>
    <xf numFmtId="0" fontId="8"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11" fillId="0" borderId="145"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0" fillId="0" borderId="0" xfId="0" applyFill="1" applyBorder="1" applyAlignment="1">
      <alignment horizontal="left" vertical="center" wrapText="1"/>
    </xf>
    <xf numFmtId="49" fontId="67" fillId="0" borderId="0" xfId="0" applyNumberFormat="1" applyFont="1" applyFill="1" applyBorder="1" applyAlignment="1">
      <alignment horizontal="center" vertical="top" wrapText="1"/>
    </xf>
    <xf numFmtId="0" fontId="45" fillId="0" borderId="136" xfId="0" applyFont="1" applyFill="1" applyBorder="1" applyAlignment="1" applyProtection="1">
      <alignment horizontal="center" vertical="center"/>
      <protection locked="0"/>
    </xf>
    <xf numFmtId="0" fontId="45" fillId="0" borderId="137" xfId="0" applyFont="1" applyFill="1" applyBorder="1" applyAlignment="1" applyProtection="1">
      <alignment horizontal="center" vertical="center"/>
      <protection locked="0"/>
    </xf>
    <xf numFmtId="0" fontId="45" fillId="0" borderId="138" xfId="0" applyFont="1" applyFill="1" applyBorder="1" applyAlignment="1" applyProtection="1">
      <alignment horizontal="center" vertical="center"/>
      <protection locked="0"/>
    </xf>
    <xf numFmtId="0" fontId="4" fillId="0" borderId="0" xfId="0" applyFont="1" applyFill="1" applyAlignment="1">
      <alignment horizontal="left" vertical="top" wrapText="1"/>
    </xf>
    <xf numFmtId="0" fontId="8" fillId="23" borderId="124" xfId="0" applyFont="1" applyFill="1" applyBorder="1" applyAlignment="1">
      <alignment horizontal="left" vertical="center"/>
    </xf>
    <xf numFmtId="0" fontId="8" fillId="23" borderId="125" xfId="0" applyFont="1" applyFill="1" applyBorder="1" applyAlignment="1">
      <alignment horizontal="left" vertical="center"/>
    </xf>
    <xf numFmtId="0" fontId="8" fillId="23" borderId="126" xfId="0" applyFont="1" applyFill="1" applyBorder="1" applyAlignment="1">
      <alignment horizontal="left" vertical="center"/>
    </xf>
    <xf numFmtId="176" fontId="16" fillId="0" borderId="133" xfId="0" applyNumberFormat="1" applyFont="1" applyFill="1" applyBorder="1" applyAlignment="1" applyProtection="1">
      <alignment horizontal="right" vertical="center" shrinkToFit="1"/>
      <protection locked="0"/>
    </xf>
    <xf numFmtId="176" fontId="16" fillId="0" borderId="134" xfId="0" applyNumberFormat="1" applyFont="1" applyFill="1" applyBorder="1" applyAlignment="1" applyProtection="1">
      <alignment horizontal="right" vertical="center" shrinkToFit="1"/>
      <protection locked="0"/>
    </xf>
    <xf numFmtId="176" fontId="16" fillId="0" borderId="135" xfId="0" applyNumberFormat="1" applyFont="1" applyFill="1" applyBorder="1" applyAlignment="1" applyProtection="1">
      <alignment horizontal="right" vertical="center" shrinkToFit="1"/>
      <protection locked="0"/>
    </xf>
    <xf numFmtId="176" fontId="16" fillId="0" borderId="133" xfId="0" applyNumberFormat="1" applyFont="1" applyFill="1" applyBorder="1" applyAlignment="1" applyProtection="1">
      <alignment horizontal="right" vertical="center"/>
      <protection locked="0"/>
    </xf>
    <xf numFmtId="176" fontId="16" fillId="0" borderId="134" xfId="0" applyNumberFormat="1" applyFont="1" applyFill="1" applyBorder="1" applyAlignment="1" applyProtection="1">
      <alignment horizontal="right" vertical="center"/>
      <protection locked="0"/>
    </xf>
    <xf numFmtId="176" fontId="16" fillId="0" borderId="135" xfId="0" applyNumberFormat="1" applyFont="1" applyFill="1" applyBorder="1" applyAlignment="1" applyProtection="1">
      <alignment horizontal="right" vertical="center"/>
      <protection locked="0"/>
    </xf>
    <xf numFmtId="0" fontId="11" fillId="0" borderId="0" xfId="0" applyFont="1" applyFill="1" applyBorder="1" applyAlignment="1">
      <alignment horizontal="left" vertical="center" shrinkToFit="1"/>
    </xf>
    <xf numFmtId="0" fontId="11" fillId="0" borderId="22" xfId="0" applyFont="1" applyFill="1" applyBorder="1" applyAlignment="1">
      <alignment horizontal="left" vertical="center" shrinkToFit="1"/>
    </xf>
    <xf numFmtId="0" fontId="11" fillId="0" borderId="121" xfId="0" applyFont="1" applyFill="1" applyBorder="1" applyAlignment="1">
      <alignment horizontal="center" vertical="center" shrinkToFit="1"/>
    </xf>
    <xf numFmtId="0" fontId="11" fillId="0" borderId="122" xfId="0" applyFont="1" applyFill="1" applyBorder="1" applyAlignment="1">
      <alignment horizontal="center" vertical="center" shrinkToFit="1"/>
    </xf>
    <xf numFmtId="0" fontId="11" fillId="0" borderId="123" xfId="0" applyFont="1" applyFill="1" applyBorder="1" applyAlignment="1">
      <alignment horizontal="center" vertical="center" shrinkToFit="1"/>
    </xf>
    <xf numFmtId="0" fontId="11" fillId="0" borderId="4" xfId="0" applyFont="1" applyFill="1" applyBorder="1" applyAlignment="1">
      <alignment horizontal="center" vertical="center" shrinkToFit="1"/>
    </xf>
    <xf numFmtId="0" fontId="11" fillId="0" borderId="58" xfId="0" applyFont="1" applyFill="1" applyBorder="1" applyAlignment="1">
      <alignment horizontal="left" vertical="center" wrapText="1" indent="1" shrinkToFit="1"/>
    </xf>
    <xf numFmtId="0" fontId="11" fillId="0" borderId="19" xfId="0" applyFont="1" applyFill="1" applyBorder="1" applyAlignment="1">
      <alignment horizontal="left" vertical="center" indent="1" shrinkToFit="1"/>
    </xf>
    <xf numFmtId="0" fontId="11" fillId="0" borderId="20" xfId="0" applyFont="1" applyFill="1" applyBorder="1" applyAlignment="1">
      <alignment horizontal="left" vertical="center" indent="1" shrinkToFit="1"/>
    </xf>
    <xf numFmtId="0" fontId="11" fillId="0" borderId="23" xfId="0" applyFont="1" applyFill="1" applyBorder="1" applyAlignment="1">
      <alignment horizontal="left" vertical="center" indent="1" shrinkToFit="1"/>
    </xf>
    <xf numFmtId="0" fontId="11" fillId="0" borderId="24" xfId="0" applyFont="1" applyFill="1" applyBorder="1" applyAlignment="1">
      <alignment horizontal="left" vertical="center" indent="1" shrinkToFit="1"/>
    </xf>
    <xf numFmtId="0" fontId="11" fillId="0" borderId="25" xfId="0" applyFont="1" applyFill="1" applyBorder="1" applyAlignment="1">
      <alignment horizontal="left" vertical="center" indent="1" shrinkToFit="1"/>
    </xf>
    <xf numFmtId="0" fontId="11" fillId="0" borderId="148" xfId="0" applyFont="1" applyFill="1" applyBorder="1" applyAlignment="1">
      <alignment horizontal="center" vertical="center" shrinkToFit="1"/>
    </xf>
    <xf numFmtId="0" fontId="11" fillId="0" borderId="116" xfId="0" applyFont="1" applyFill="1" applyBorder="1" applyAlignment="1">
      <alignment horizontal="center" vertical="center" shrinkToFit="1"/>
    </xf>
    <xf numFmtId="0" fontId="11" fillId="0" borderId="61" xfId="0" applyFont="1" applyFill="1" applyBorder="1" applyAlignment="1">
      <alignment horizontal="center" vertical="center" wrapText="1" shrinkToFit="1"/>
    </xf>
    <xf numFmtId="0" fontId="11" fillId="0" borderId="147" xfId="0" applyFont="1" applyFill="1" applyBorder="1" applyAlignment="1">
      <alignment horizontal="center" vertical="center" shrinkToFit="1"/>
    </xf>
    <xf numFmtId="0" fontId="11" fillId="0" borderId="150" xfId="0" applyFont="1" applyFill="1" applyBorder="1" applyAlignment="1">
      <alignment horizontal="center" vertical="center" shrinkToFit="1"/>
    </xf>
    <xf numFmtId="0" fontId="11" fillId="0" borderId="31" xfId="0" applyFont="1" applyFill="1" applyBorder="1" applyAlignment="1">
      <alignment horizontal="left" vertical="center" shrinkToFit="1"/>
    </xf>
    <xf numFmtId="0" fontId="12" fillId="18" borderId="121" xfId="0" applyFont="1" applyFill="1" applyBorder="1" applyAlignment="1">
      <alignment horizontal="left" vertical="center"/>
    </xf>
    <xf numFmtId="0" fontId="12" fillId="18" borderId="122" xfId="0" applyFont="1" applyFill="1" applyBorder="1" applyAlignment="1">
      <alignment horizontal="left" vertical="center"/>
    </xf>
    <xf numFmtId="0" fontId="12" fillId="18" borderId="123" xfId="0" applyFont="1" applyFill="1" applyBorder="1" applyAlignment="1">
      <alignment horizontal="left" vertical="center"/>
    </xf>
    <xf numFmtId="0" fontId="11" fillId="0" borderId="21" xfId="0" applyFont="1" applyFill="1" applyBorder="1" applyAlignment="1">
      <alignment horizontal="left" vertical="center" shrinkToFit="1"/>
    </xf>
    <xf numFmtId="0" fontId="20" fillId="0" borderId="0" xfId="0" applyFont="1" applyFill="1" applyBorder="1" applyAlignment="1" applyProtection="1">
      <alignment horizontal="center" vertical="center"/>
    </xf>
    <xf numFmtId="0" fontId="11" fillId="19" borderId="65" xfId="0" applyFont="1" applyFill="1" applyBorder="1" applyAlignment="1">
      <alignment vertical="center" shrinkToFit="1"/>
    </xf>
    <xf numFmtId="0" fontId="67" fillId="0" borderId="0" xfId="0" applyFont="1" applyFill="1" applyAlignment="1">
      <alignment horizontal="left" vertical="center"/>
    </xf>
    <xf numFmtId="0" fontId="16" fillId="0" borderId="169" xfId="0" applyFont="1" applyFill="1" applyBorder="1" applyAlignment="1" applyProtection="1">
      <alignment horizontal="right" vertical="center" shrinkToFit="1"/>
      <protection locked="0"/>
    </xf>
    <xf numFmtId="0" fontId="16" fillId="0" borderId="170" xfId="0" applyFont="1" applyFill="1" applyBorder="1" applyAlignment="1" applyProtection="1">
      <alignment horizontal="right" vertical="center" shrinkToFit="1"/>
      <protection locked="0"/>
    </xf>
    <xf numFmtId="0" fontId="16" fillId="0" borderId="171" xfId="0" applyFont="1" applyFill="1" applyBorder="1" applyAlignment="1" applyProtection="1">
      <alignment horizontal="right" vertical="center" shrinkToFit="1"/>
      <protection locked="0"/>
    </xf>
    <xf numFmtId="0" fontId="16" fillId="0" borderId="121" xfId="0" applyFont="1" applyFill="1" applyBorder="1" applyAlignment="1">
      <alignment horizontal="center" vertical="center"/>
    </xf>
    <xf numFmtId="0" fontId="16" fillId="0" borderId="122" xfId="0" applyFont="1" applyFill="1" applyBorder="1" applyAlignment="1">
      <alignment horizontal="center" vertical="center"/>
    </xf>
    <xf numFmtId="0" fontId="16" fillId="0" borderId="123" xfId="0" applyFont="1" applyFill="1" applyBorder="1" applyAlignment="1">
      <alignment horizontal="center" vertical="center"/>
    </xf>
    <xf numFmtId="0" fontId="16" fillId="0" borderId="136" xfId="0" applyFont="1" applyFill="1" applyBorder="1" applyAlignment="1" applyProtection="1">
      <alignment horizontal="left" vertical="center" shrinkToFit="1"/>
      <protection locked="0"/>
    </xf>
    <xf numFmtId="0" fontId="16" fillId="0" borderId="137" xfId="0" applyFont="1" applyFill="1" applyBorder="1" applyAlignment="1" applyProtection="1">
      <alignment horizontal="left" vertical="center" shrinkToFit="1"/>
      <protection locked="0"/>
    </xf>
    <xf numFmtId="0" fontId="16" fillId="0" borderId="138" xfId="0" applyFont="1" applyFill="1" applyBorder="1" applyAlignment="1" applyProtection="1">
      <alignment horizontal="left" vertical="center" shrinkToFit="1"/>
      <protection locked="0"/>
    </xf>
    <xf numFmtId="0" fontId="6" fillId="0" borderId="158" xfId="0" applyFont="1" applyFill="1" applyBorder="1" applyAlignment="1">
      <alignment horizontal="center" vertical="center" wrapText="1"/>
    </xf>
    <xf numFmtId="0" fontId="6" fillId="0" borderId="158" xfId="0" applyFont="1" applyFill="1" applyBorder="1" applyAlignment="1">
      <alignment horizontal="center" vertical="center"/>
    </xf>
    <xf numFmtId="0" fontId="6" fillId="0" borderId="159" xfId="0" applyFont="1" applyFill="1" applyBorder="1" applyAlignment="1">
      <alignment horizontal="center" vertical="center"/>
    </xf>
    <xf numFmtId="0" fontId="6" fillId="0" borderId="160" xfId="0" applyFont="1" applyFill="1" applyBorder="1" applyAlignment="1">
      <alignment horizontal="center" vertical="center"/>
    </xf>
    <xf numFmtId="0" fontId="6" fillId="0" borderId="161" xfId="0" applyFont="1" applyFill="1" applyBorder="1" applyAlignment="1">
      <alignment horizontal="center" vertical="center"/>
    </xf>
    <xf numFmtId="49" fontId="6" fillId="0" borderId="153" xfId="0" applyNumberFormat="1" applyFont="1" applyFill="1" applyBorder="1" applyAlignment="1">
      <alignment horizontal="center" vertical="center"/>
    </xf>
    <xf numFmtId="0" fontId="16" fillId="18" borderId="133" xfId="0" applyFont="1" applyFill="1" applyBorder="1" applyAlignment="1" applyProtection="1">
      <alignment horizontal="right" vertical="center"/>
      <protection locked="0"/>
    </xf>
    <xf numFmtId="0" fontId="16" fillId="18" borderId="134" xfId="0" applyFont="1" applyFill="1" applyBorder="1" applyAlignment="1" applyProtection="1">
      <alignment horizontal="right" vertical="center"/>
      <protection locked="0"/>
    </xf>
    <xf numFmtId="0" fontId="16" fillId="18" borderId="135" xfId="0" applyFont="1" applyFill="1" applyBorder="1" applyAlignment="1" applyProtection="1">
      <alignment horizontal="right" vertical="center"/>
      <protection locked="0"/>
    </xf>
    <xf numFmtId="0" fontId="8" fillId="0" borderId="127" xfId="0" applyFont="1" applyFill="1" applyBorder="1" applyAlignment="1" applyProtection="1">
      <alignment horizontal="left" vertical="top"/>
      <protection locked="0"/>
    </xf>
    <xf numFmtId="0" fontId="8" fillId="0" borderId="128" xfId="0" applyFont="1" applyFill="1" applyBorder="1" applyAlignment="1" applyProtection="1">
      <alignment horizontal="left" vertical="top"/>
      <protection locked="0"/>
    </xf>
    <xf numFmtId="0" fontId="8" fillId="0" borderId="164" xfId="0" applyFont="1" applyFill="1" applyBorder="1" applyAlignment="1" applyProtection="1">
      <alignment horizontal="left" vertical="top"/>
      <protection locked="0"/>
    </xf>
    <xf numFmtId="0" fontId="8" fillId="0" borderId="142"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locked="0"/>
    </xf>
    <xf numFmtId="0" fontId="8" fillId="0" borderId="165" xfId="0" applyFont="1" applyFill="1" applyBorder="1" applyAlignment="1" applyProtection="1">
      <alignment horizontal="left" vertical="top"/>
      <protection locked="0"/>
    </xf>
    <xf numFmtId="0" fontId="8" fillId="0" borderId="166" xfId="0" applyFont="1" applyFill="1" applyBorder="1" applyAlignment="1" applyProtection="1">
      <alignment horizontal="left" vertical="top"/>
      <protection locked="0"/>
    </xf>
    <xf numFmtId="0" fontId="8" fillId="0" borderId="167" xfId="0" applyFont="1" applyFill="1" applyBorder="1" applyAlignment="1" applyProtection="1">
      <alignment horizontal="left" vertical="top"/>
      <protection locked="0"/>
    </xf>
    <xf numFmtId="0" fontId="8" fillId="0" borderId="168" xfId="0" applyFont="1" applyFill="1" applyBorder="1" applyAlignment="1" applyProtection="1">
      <alignment horizontal="left" vertical="top"/>
      <protection locked="0"/>
    </xf>
    <xf numFmtId="49" fontId="6" fillId="0" borderId="154" xfId="0" applyNumberFormat="1" applyFont="1" applyFill="1" applyBorder="1" applyAlignment="1">
      <alignment horizontal="center" vertical="center"/>
    </xf>
    <xf numFmtId="0" fontId="11" fillId="0" borderId="155" xfId="0" applyFont="1" applyFill="1" applyBorder="1" applyAlignment="1">
      <alignment horizontal="center" vertical="center" shrinkToFit="1"/>
    </xf>
    <xf numFmtId="0" fontId="11" fillId="0" borderId="156" xfId="0" applyFont="1" applyFill="1" applyBorder="1" applyAlignment="1">
      <alignment horizontal="center" vertical="center" shrinkToFit="1"/>
    </xf>
    <xf numFmtId="0" fontId="67" fillId="0" borderId="0" xfId="0" applyFont="1" applyFill="1" applyBorder="1" applyAlignment="1">
      <alignment horizontal="left" vertical="center"/>
    </xf>
    <xf numFmtId="0" fontId="11" fillId="19" borderId="26" xfId="0" applyFont="1" applyFill="1" applyBorder="1" applyAlignment="1">
      <alignment horizontal="left" vertical="center" shrinkToFit="1"/>
    </xf>
    <xf numFmtId="49" fontId="6" fillId="0" borderId="157" xfId="0" applyNumberFormat="1" applyFont="1" applyFill="1" applyBorder="1" applyAlignment="1">
      <alignment horizontal="center" vertical="center"/>
    </xf>
    <xf numFmtId="0" fontId="6" fillId="0" borderId="162" xfId="0" applyFont="1" applyFill="1" applyBorder="1" applyAlignment="1">
      <alignment horizontal="center" vertical="center" wrapText="1"/>
    </xf>
    <xf numFmtId="0" fontId="6" fillId="0" borderId="163" xfId="0" applyFont="1" applyFill="1" applyBorder="1" applyAlignment="1">
      <alignment horizontal="center" vertical="center"/>
    </xf>
    <xf numFmtId="0" fontId="15" fillId="0" borderId="158" xfId="0" applyFont="1" applyFill="1" applyBorder="1" applyAlignment="1">
      <alignment horizontal="center" vertical="center" wrapText="1"/>
    </xf>
    <xf numFmtId="0" fontId="15" fillId="0" borderId="158" xfId="0" applyFont="1" applyFill="1" applyBorder="1" applyAlignment="1">
      <alignment horizontal="center" vertical="center"/>
    </xf>
    <xf numFmtId="0" fontId="15" fillId="0" borderId="159" xfId="0" applyFont="1" applyFill="1" applyBorder="1" applyAlignment="1">
      <alignment horizontal="center" vertical="center"/>
    </xf>
    <xf numFmtId="0" fontId="15" fillId="0" borderId="160" xfId="0" applyFont="1" applyFill="1" applyBorder="1" applyAlignment="1">
      <alignment horizontal="center" vertical="center"/>
    </xf>
    <xf numFmtId="0" fontId="15" fillId="0" borderId="161" xfId="0" applyFont="1" applyFill="1" applyBorder="1" applyAlignment="1">
      <alignment horizontal="center" vertical="center"/>
    </xf>
    <xf numFmtId="0" fontId="11" fillId="0" borderId="61" xfId="0" applyFont="1" applyFill="1" applyBorder="1" applyAlignment="1">
      <alignment horizontal="left" vertical="center" wrapText="1" indent="1" shrinkToFit="1"/>
    </xf>
    <xf numFmtId="0" fontId="11" fillId="0" borderId="146" xfId="0" applyFont="1" applyFill="1" applyBorder="1" applyAlignment="1">
      <alignment horizontal="left" vertical="center" indent="1" shrinkToFit="1"/>
    </xf>
    <xf numFmtId="0" fontId="11" fillId="19" borderId="40" xfId="0" applyFont="1" applyFill="1" applyBorder="1" applyAlignment="1">
      <alignment horizontal="center" vertical="center" shrinkToFit="1"/>
    </xf>
    <xf numFmtId="0" fontId="11" fillId="19" borderId="173" xfId="0" applyFont="1" applyFill="1" applyBorder="1" applyAlignment="1">
      <alignment horizontal="center" vertical="center" shrinkToFit="1"/>
    </xf>
    <xf numFmtId="0" fontId="1" fillId="0" borderId="0" xfId="0" applyFont="1" applyFill="1" applyAlignment="1">
      <alignment vertical="center" shrinkToFit="1"/>
    </xf>
    <xf numFmtId="0" fontId="11" fillId="0" borderId="25" xfId="0" applyFont="1" applyFill="1" applyBorder="1" applyAlignment="1">
      <alignment horizontal="center" vertical="center" shrinkToFit="1"/>
    </xf>
    <xf numFmtId="0" fontId="11" fillId="0" borderId="174" xfId="0" applyFont="1" applyFill="1" applyBorder="1" applyAlignment="1">
      <alignment horizontal="center" vertical="center" shrinkToFit="1"/>
    </xf>
    <xf numFmtId="0" fontId="11" fillId="0" borderId="175" xfId="0" applyFont="1" applyFill="1" applyBorder="1" applyAlignment="1">
      <alignment horizontal="center" vertical="center" shrinkToFit="1"/>
    </xf>
    <xf numFmtId="0" fontId="11" fillId="0" borderId="182" xfId="0" applyFont="1" applyFill="1" applyBorder="1" applyAlignment="1">
      <alignment horizontal="center" vertical="center" wrapText="1" shrinkToFit="1"/>
    </xf>
    <xf numFmtId="0" fontId="11" fillId="0" borderId="183" xfId="0" applyFont="1" applyFill="1" applyBorder="1" applyAlignment="1">
      <alignment horizontal="center" vertical="center" shrinkToFit="1"/>
    </xf>
    <xf numFmtId="0" fontId="6" fillId="0" borderId="0" xfId="0" applyFont="1" applyFill="1" applyBorder="1" applyAlignment="1">
      <alignment horizontal="right" vertical="center"/>
    </xf>
    <xf numFmtId="0" fontId="4" fillId="0" borderId="176" xfId="0" applyFont="1" applyFill="1" applyBorder="1" applyAlignment="1">
      <alignment horizontal="left" vertical="center" wrapText="1"/>
    </xf>
    <xf numFmtId="0" fontId="4" fillId="0" borderId="177" xfId="0" applyFont="1" applyFill="1" applyBorder="1" applyAlignment="1">
      <alignment horizontal="left" vertical="center" wrapText="1"/>
    </xf>
    <xf numFmtId="0" fontId="4" fillId="0" borderId="178" xfId="0" applyFont="1" applyFill="1" applyBorder="1" applyAlignment="1">
      <alignment horizontal="left" vertical="center" wrapText="1"/>
    </xf>
    <xf numFmtId="0" fontId="16" fillId="0" borderId="149" xfId="0" applyFont="1" applyFill="1" applyBorder="1" applyAlignment="1" applyProtection="1">
      <alignment horizontal="center" vertical="center" shrinkToFit="1"/>
      <protection locked="0"/>
    </xf>
    <xf numFmtId="0" fontId="11" fillId="0" borderId="0" xfId="0" applyFont="1" applyFill="1" applyBorder="1" applyAlignment="1">
      <alignment vertical="center" shrinkToFit="1"/>
    </xf>
    <xf numFmtId="0" fontId="29" fillId="24" borderId="0" xfId="0" applyFont="1" applyFill="1" applyBorder="1" applyAlignment="1">
      <alignment horizontal="left" vertical="center" shrinkToFit="1"/>
    </xf>
    <xf numFmtId="0" fontId="38" fillId="0" borderId="0" xfId="0" applyFont="1" applyFill="1" applyAlignment="1">
      <alignment horizontal="center" vertical="center" wrapText="1"/>
    </xf>
    <xf numFmtId="0" fontId="38" fillId="0" borderId="0" xfId="0" applyFont="1" applyFill="1" applyAlignment="1">
      <alignment horizontal="center" vertical="center"/>
    </xf>
    <xf numFmtId="0" fontId="34" fillId="0" borderId="0" xfId="0" applyFont="1" applyFill="1" applyBorder="1" applyAlignment="1">
      <alignment horizontal="left" vertical="top"/>
    </xf>
    <xf numFmtId="0" fontId="24" fillId="18" borderId="82" xfId="0" applyFont="1" applyFill="1" applyBorder="1" applyAlignment="1">
      <alignment horizontal="left" vertical="center"/>
    </xf>
    <xf numFmtId="0" fontId="24" fillId="18" borderId="83" xfId="0" applyFont="1" applyFill="1" applyBorder="1" applyAlignment="1">
      <alignment horizontal="left" vertical="center"/>
    </xf>
    <xf numFmtId="0" fontId="24" fillId="18" borderId="87" xfId="0" applyFont="1" applyFill="1" applyBorder="1" applyAlignment="1">
      <alignment horizontal="left" vertical="center"/>
    </xf>
    <xf numFmtId="0" fontId="25" fillId="21" borderId="82" xfId="0" applyFont="1" applyFill="1" applyBorder="1" applyAlignment="1">
      <alignment horizontal="left" vertical="center"/>
    </xf>
    <xf numFmtId="0" fontId="25" fillId="21" borderId="83" xfId="0" applyFont="1" applyFill="1" applyBorder="1" applyAlignment="1">
      <alignment horizontal="left" vertical="center"/>
    </xf>
    <xf numFmtId="0" fontId="25" fillId="21" borderId="87" xfId="0" applyFont="1" applyFill="1" applyBorder="1" applyAlignment="1">
      <alignment horizontal="left" vertical="center"/>
    </xf>
    <xf numFmtId="0" fontId="38" fillId="0" borderId="0" xfId="0" applyNumberFormat="1" applyFont="1" applyFill="1" applyAlignment="1">
      <alignment horizontal="center" vertical="center" shrinkToFit="1"/>
    </xf>
    <xf numFmtId="0" fontId="38" fillId="0" borderId="0" xfId="0" applyFont="1" applyFill="1" applyBorder="1" applyAlignment="1">
      <alignment horizontal="center" vertical="center"/>
    </xf>
    <xf numFmtId="0" fontId="29" fillId="24" borderId="0" xfId="0" applyFont="1" applyFill="1" applyBorder="1" applyAlignment="1">
      <alignment horizontal="left" vertical="center"/>
    </xf>
    <xf numFmtId="0" fontId="11" fillId="0" borderId="19"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58" xfId="0" applyFont="1" applyFill="1" applyBorder="1" applyAlignment="1">
      <alignment horizontal="right" vertical="top" wrapText="1"/>
    </xf>
    <xf numFmtId="0" fontId="11" fillId="0" borderId="21" xfId="0" applyFont="1" applyFill="1" applyBorder="1" applyAlignment="1">
      <alignment horizontal="right" vertical="top"/>
    </xf>
    <xf numFmtId="0" fontId="11" fillId="0" borderId="23" xfId="0" applyFont="1" applyFill="1" applyBorder="1" applyAlignment="1">
      <alignment horizontal="right" vertical="top"/>
    </xf>
    <xf numFmtId="49" fontId="8" fillId="20" borderId="96" xfId="0" applyNumberFormat="1" applyFont="1" applyFill="1" applyBorder="1" applyAlignment="1">
      <alignment horizontal="center" vertical="center" wrapText="1"/>
    </xf>
    <xf numFmtId="49" fontId="8" fillId="20" borderId="97" xfId="0" applyNumberFormat="1" applyFont="1" applyFill="1" applyBorder="1" applyAlignment="1">
      <alignment horizontal="center" vertical="center"/>
    </xf>
    <xf numFmtId="49" fontId="8" fillId="20" borderId="98" xfId="0" applyNumberFormat="1" applyFont="1" applyFill="1" applyBorder="1" applyAlignment="1">
      <alignment horizontal="center" vertical="center"/>
    </xf>
    <xf numFmtId="49" fontId="8" fillId="20" borderId="100" xfId="0" applyNumberFormat="1" applyFont="1" applyFill="1" applyBorder="1" applyAlignment="1">
      <alignment horizontal="center" vertical="center"/>
    </xf>
    <xf numFmtId="49" fontId="8" fillId="20" borderId="101" xfId="0" applyNumberFormat="1" applyFont="1" applyFill="1" applyBorder="1" applyAlignment="1">
      <alignment horizontal="center" vertical="center"/>
    </xf>
    <xf numFmtId="49" fontId="8" fillId="20" borderId="102" xfId="0" applyNumberFormat="1" applyFont="1" applyFill="1" applyBorder="1" applyAlignment="1">
      <alignment horizontal="center" vertical="center"/>
    </xf>
    <xf numFmtId="0" fontId="11" fillId="0" borderId="65" xfId="0" applyFont="1" applyFill="1" applyBorder="1" applyAlignment="1">
      <alignment vertical="center" wrapText="1" shrinkToFit="1"/>
    </xf>
    <xf numFmtId="0" fontId="11" fillId="0" borderId="67" xfId="0" applyFont="1" applyFill="1" applyBorder="1" applyAlignment="1">
      <alignment vertical="center" wrapText="1" shrinkToFit="1"/>
    </xf>
    <xf numFmtId="0" fontId="11" fillId="0" borderId="24" xfId="0" applyFont="1" applyFill="1" applyBorder="1" applyAlignment="1">
      <alignment vertical="center" wrapText="1" shrinkToFit="1"/>
    </xf>
    <xf numFmtId="0" fontId="11" fillId="0" borderId="25" xfId="0" applyFont="1" applyFill="1" applyBorder="1" applyAlignment="1">
      <alignment vertical="center" wrapText="1" shrinkToFit="1"/>
    </xf>
    <xf numFmtId="0" fontId="0" fillId="0" borderId="19" xfId="0" applyFill="1" applyBorder="1" applyAlignment="1">
      <alignment horizontal="center" vertical="center"/>
    </xf>
    <xf numFmtId="0" fontId="9" fillId="0" borderId="0" xfId="0" applyFont="1" applyFill="1" applyAlignment="1">
      <alignment horizontal="left" vertical="center" wrapText="1"/>
    </xf>
    <xf numFmtId="0" fontId="11" fillId="0" borderId="146" xfId="0" applyFont="1" applyFill="1" applyBorder="1" applyAlignment="1">
      <alignment horizontal="left" vertical="center" shrinkToFit="1"/>
    </xf>
    <xf numFmtId="0" fontId="11" fillId="0" borderId="147" xfId="0" applyFont="1" applyFill="1" applyBorder="1" applyAlignment="1">
      <alignment horizontal="left" vertical="center" shrinkToFit="1"/>
    </xf>
    <xf numFmtId="0" fontId="11" fillId="0" borderId="10" xfId="0" applyFont="1" applyFill="1" applyBorder="1" applyAlignment="1">
      <alignment horizontal="right" vertical="top" shrinkToFit="1"/>
    </xf>
    <xf numFmtId="0" fontId="11" fillId="0" borderId="12" xfId="0" applyFont="1" applyFill="1" applyBorder="1" applyAlignment="1">
      <alignment horizontal="right" vertical="top" shrinkToFit="1"/>
    </xf>
    <xf numFmtId="0" fontId="11" fillId="0" borderId="14" xfId="0" applyFont="1" applyFill="1" applyBorder="1" applyAlignment="1">
      <alignment horizontal="right" vertical="top" shrinkToFit="1"/>
    </xf>
    <xf numFmtId="0" fontId="33" fillId="0" borderId="10" xfId="0" applyNumberFormat="1" applyFont="1" applyFill="1" applyBorder="1" applyAlignment="1" applyProtection="1">
      <alignment horizontal="center" vertical="center" shrinkToFit="1"/>
      <protection locked="0"/>
    </xf>
    <xf numFmtId="0" fontId="33" fillId="0" borderId="26" xfId="0" applyNumberFormat="1" applyFont="1" applyFill="1" applyBorder="1" applyAlignment="1" applyProtection="1">
      <alignment horizontal="center" vertical="center" shrinkToFit="1"/>
      <protection locked="0"/>
    </xf>
    <xf numFmtId="0" fontId="33" fillId="0" borderId="11" xfId="0" applyNumberFormat="1" applyFont="1" applyFill="1" applyBorder="1" applyAlignment="1" applyProtection="1">
      <alignment horizontal="center" vertical="center" shrinkToFit="1"/>
      <protection locked="0"/>
    </xf>
    <xf numFmtId="0" fontId="33" fillId="0" borderId="14" xfId="0" applyNumberFormat="1" applyFont="1" applyFill="1" applyBorder="1" applyAlignment="1" applyProtection="1">
      <alignment horizontal="center" vertical="center" shrinkToFit="1"/>
      <protection locked="0"/>
    </xf>
    <xf numFmtId="0" fontId="33" fillId="0" borderId="15" xfId="0" applyNumberFormat="1" applyFont="1" applyFill="1" applyBorder="1" applyAlignment="1" applyProtection="1">
      <alignment horizontal="center" vertical="center" shrinkToFit="1"/>
      <protection locked="0"/>
    </xf>
    <xf numFmtId="0" fontId="33" fillId="0" borderId="16" xfId="0" applyNumberFormat="1" applyFont="1" applyFill="1" applyBorder="1" applyAlignment="1" applyProtection="1">
      <alignment horizontal="center" vertical="center" shrinkToFit="1"/>
      <protection locked="0"/>
    </xf>
    <xf numFmtId="0" fontId="71" fillId="28" borderId="62" xfId="0" applyFont="1" applyFill="1" applyBorder="1" applyAlignment="1" applyProtection="1">
      <alignment horizontal="left" vertical="center" wrapText="1"/>
    </xf>
    <xf numFmtId="0" fontId="71" fillId="28" borderId="65" xfId="0" applyFont="1" applyFill="1" applyBorder="1" applyAlignment="1" applyProtection="1">
      <alignment horizontal="left" vertical="center" wrapText="1"/>
    </xf>
    <xf numFmtId="0" fontId="71" fillId="28" borderId="131" xfId="0" applyFont="1" applyFill="1" applyBorder="1" applyAlignment="1" applyProtection="1">
      <alignment horizontal="left" vertical="center" wrapText="1"/>
    </xf>
    <xf numFmtId="0" fontId="71" fillId="28" borderId="31" xfId="0" applyFont="1" applyFill="1" applyBorder="1" applyAlignment="1" applyProtection="1">
      <alignment horizontal="left"/>
    </xf>
    <xf numFmtId="0" fontId="71" fillId="28" borderId="0" xfId="0" applyFont="1" applyFill="1" applyBorder="1" applyAlignment="1" applyProtection="1">
      <alignment horizontal="left"/>
    </xf>
    <xf numFmtId="0" fontId="71" fillId="28" borderId="49" xfId="0" applyFont="1" applyFill="1" applyBorder="1" applyAlignment="1" applyProtection="1">
      <alignment horizontal="left"/>
    </xf>
    <xf numFmtId="0" fontId="4" fillId="0" borderId="0" xfId="0" applyFont="1" applyFill="1" applyBorder="1" applyAlignment="1" applyProtection="1">
      <alignment horizontal="left" vertical="center" wrapText="1"/>
    </xf>
    <xf numFmtId="0" fontId="11" fillId="0" borderId="19" xfId="0" applyFont="1" applyFill="1" applyBorder="1" applyAlignment="1">
      <alignment vertical="top" wrapText="1" shrinkToFit="1"/>
    </xf>
    <xf numFmtId="0" fontId="11" fillId="0" borderId="0" xfId="0" applyFont="1" applyFill="1" applyBorder="1" applyAlignment="1">
      <alignment vertical="top" wrapText="1" shrinkToFit="1"/>
    </xf>
    <xf numFmtId="0" fontId="11" fillId="0" borderId="24" xfId="0" applyFont="1" applyFill="1" applyBorder="1" applyAlignment="1">
      <alignment vertical="top" wrapText="1" shrinkToFit="1"/>
    </xf>
    <xf numFmtId="0" fontId="11" fillId="0" borderId="151" xfId="0" applyFont="1" applyFill="1" applyBorder="1" applyAlignment="1">
      <alignment horizontal="left" vertical="center" shrinkToFit="1"/>
    </xf>
    <xf numFmtId="0" fontId="11" fillId="0" borderId="172" xfId="0" applyFont="1" applyFill="1" applyBorder="1" applyAlignment="1">
      <alignment horizontal="left" vertical="center" shrinkToFit="1"/>
    </xf>
    <xf numFmtId="0" fontId="11" fillId="0" borderId="40" xfId="0" applyFont="1" applyFill="1" applyBorder="1" applyAlignment="1">
      <alignment horizontal="left" vertical="center" wrapText="1" shrinkToFit="1"/>
    </xf>
    <xf numFmtId="0" fontId="11" fillId="0" borderId="40" xfId="0" applyFont="1" applyFill="1" applyBorder="1" applyAlignment="1">
      <alignment horizontal="left" vertical="center" shrinkToFit="1"/>
    </xf>
    <xf numFmtId="0" fontId="11" fillId="0" borderId="41" xfId="0" applyFont="1" applyFill="1" applyBorder="1" applyAlignment="1">
      <alignment horizontal="left" vertical="center" shrinkToFit="1"/>
    </xf>
    <xf numFmtId="0" fontId="11" fillId="0" borderId="15" xfId="0" applyFont="1" applyFill="1" applyBorder="1" applyAlignment="1">
      <alignment horizontal="left" vertical="center" shrinkToFit="1"/>
    </xf>
    <xf numFmtId="0" fontId="11" fillId="0" borderId="16" xfId="0" applyFont="1" applyFill="1" applyBorder="1" applyAlignment="1">
      <alignment horizontal="left" vertical="center" shrinkToFit="1"/>
    </xf>
    <xf numFmtId="0" fontId="11" fillId="0" borderId="26" xfId="0" applyFont="1" applyFill="1" applyBorder="1" applyAlignment="1">
      <alignment horizontal="left" vertical="top" wrapText="1" shrinkToFit="1"/>
    </xf>
    <xf numFmtId="0" fontId="11" fillId="0" borderId="11" xfId="0" applyFont="1" applyFill="1" applyBorder="1" applyAlignment="1">
      <alignment horizontal="left" vertical="top" wrapText="1" shrinkToFit="1"/>
    </xf>
    <xf numFmtId="0" fontId="11" fillId="0" borderId="0" xfId="0" applyFont="1" applyFill="1" applyBorder="1" applyAlignment="1">
      <alignment horizontal="left" vertical="top" wrapText="1" shrinkToFit="1"/>
    </xf>
    <xf numFmtId="0" fontId="11" fillId="0" borderId="13" xfId="0" applyFont="1" applyFill="1" applyBorder="1" applyAlignment="1">
      <alignment horizontal="left" vertical="top" wrapText="1" shrinkToFit="1"/>
    </xf>
    <xf numFmtId="0" fontId="11" fillId="0" borderId="15" xfId="0" applyFont="1" applyFill="1" applyBorder="1" applyAlignment="1">
      <alignment horizontal="left" vertical="top" wrapText="1" shrinkToFit="1"/>
    </xf>
    <xf numFmtId="0" fontId="11" fillId="0" borderId="16" xfId="0" applyFont="1" applyFill="1" applyBorder="1" applyAlignment="1">
      <alignment horizontal="left" vertical="top" wrapText="1" shrinkToFit="1"/>
    </xf>
    <xf numFmtId="0" fontId="67" fillId="0" borderId="0" xfId="0" applyFont="1" applyFill="1" applyBorder="1" applyAlignment="1">
      <alignment vertical="top" wrapText="1" shrinkToFit="1"/>
    </xf>
    <xf numFmtId="0" fontId="11" fillId="0" borderId="58" xfId="0" applyFont="1" applyFill="1" applyBorder="1" applyAlignment="1">
      <alignment horizontal="left" vertical="center" shrinkToFit="1"/>
    </xf>
    <xf numFmtId="0" fontId="0" fillId="28" borderId="0" xfId="0" applyFill="1" applyBorder="1" applyAlignment="1">
      <alignment vertical="top"/>
    </xf>
    <xf numFmtId="0" fontId="0" fillId="28" borderId="49" xfId="0" applyFill="1" applyBorder="1" applyAlignment="1">
      <alignment vertical="top"/>
    </xf>
    <xf numFmtId="0" fontId="0" fillId="28" borderId="69" xfId="0" applyFill="1" applyBorder="1" applyAlignment="1">
      <alignment vertical="top"/>
    </xf>
    <xf numFmtId="0" fontId="0" fillId="28" borderId="132" xfId="0" applyFill="1" applyBorder="1" applyAlignment="1">
      <alignment vertical="top"/>
    </xf>
    <xf numFmtId="0" fontId="4" fillId="28" borderId="0" xfId="0" applyFont="1" applyFill="1" applyBorder="1" applyAlignment="1" applyProtection="1">
      <alignment horizontal="center" vertical="top" wrapText="1"/>
    </xf>
    <xf numFmtId="0" fontId="4" fillId="28" borderId="31" xfId="0" applyFont="1" applyFill="1" applyBorder="1" applyAlignment="1" applyProtection="1">
      <alignment horizontal="left" vertical="top" wrapText="1"/>
    </xf>
    <xf numFmtId="0" fontId="11" fillId="0" borderId="152" xfId="0" applyFont="1" applyFill="1" applyBorder="1" applyAlignment="1">
      <alignment horizontal="left" vertical="center" shrinkToFit="1"/>
    </xf>
    <xf numFmtId="0" fontId="11" fillId="0" borderId="61" xfId="0" applyFont="1" applyFill="1" applyBorder="1" applyAlignment="1">
      <alignment horizontal="left" vertical="center" shrinkToFit="1"/>
    </xf>
    <xf numFmtId="0" fontId="40" fillId="0" borderId="0" xfId="0" applyFont="1" applyFill="1" applyAlignment="1">
      <alignment horizontal="center" vertical="center"/>
    </xf>
    <xf numFmtId="0" fontId="40" fillId="0" borderId="0" xfId="0" applyFont="1" applyFill="1" applyBorder="1" applyAlignment="1">
      <alignment horizontal="center" vertical="center"/>
    </xf>
    <xf numFmtId="0" fontId="9" fillId="0" borderId="0" xfId="0" applyFont="1" applyFill="1" applyAlignment="1">
      <alignment horizontal="right" vertical="center" wrapText="1"/>
    </xf>
    <xf numFmtId="0" fontId="9" fillId="0" borderId="0" xfId="0" applyFont="1" applyFill="1" applyAlignment="1">
      <alignment horizontal="left" vertical="center" shrinkToFit="1"/>
    </xf>
    <xf numFmtId="0" fontId="0" fillId="0" borderId="0" xfId="0" applyFill="1" applyAlignment="1">
      <alignment horizontal="right" vertical="center"/>
    </xf>
    <xf numFmtId="0" fontId="42" fillId="0" borderId="0" xfId="0" applyFont="1" applyBorder="1" applyAlignment="1" applyProtection="1">
      <alignment horizontal="center" vertical="center"/>
    </xf>
    <xf numFmtId="0" fontId="22" fillId="24" borderId="0" xfId="0" applyFont="1" applyFill="1" applyBorder="1" applyAlignment="1">
      <alignment horizontal="left" vertical="center"/>
    </xf>
    <xf numFmtId="0" fontId="22" fillId="24" borderId="79" xfId="0" applyFont="1" applyFill="1" applyBorder="1" applyAlignment="1">
      <alignment horizontal="left" vertical="center"/>
    </xf>
    <xf numFmtId="0" fontId="20" fillId="0" borderId="185" xfId="0" applyFont="1" applyFill="1" applyBorder="1" applyAlignment="1" applyProtection="1">
      <alignment horizontal="center" vertical="center" shrinkToFit="1"/>
      <protection locked="0"/>
    </xf>
    <xf numFmtId="0" fontId="20" fillId="0" borderId="186" xfId="0" applyFont="1" applyFill="1" applyBorder="1" applyAlignment="1" applyProtection="1">
      <alignment horizontal="center" vertical="center" shrinkToFit="1"/>
      <protection locked="0"/>
    </xf>
    <xf numFmtId="0" fontId="20" fillId="0" borderId="187" xfId="0" applyFont="1" applyFill="1" applyBorder="1" applyAlignment="1" applyProtection="1">
      <alignment horizontal="center" vertical="center" shrinkToFit="1"/>
      <protection locked="0"/>
    </xf>
    <xf numFmtId="0" fontId="5" fillId="0" borderId="0" xfId="0" applyFont="1" applyFill="1" applyAlignment="1" applyProtection="1">
      <alignment horizontal="left" vertical="center"/>
    </xf>
    <xf numFmtId="0" fontId="1" fillId="21" borderId="94" xfId="0" applyFont="1" applyFill="1" applyBorder="1" applyAlignment="1" applyProtection="1">
      <alignment horizontal="center" vertical="center"/>
    </xf>
    <xf numFmtId="0" fontId="20" fillId="0" borderId="10" xfId="0" applyFont="1" applyFill="1" applyBorder="1" applyAlignment="1" applyProtection="1">
      <alignment horizontal="center" vertical="center" shrinkToFit="1"/>
      <protection locked="0"/>
    </xf>
    <xf numFmtId="0" fontId="20" fillId="0" borderId="26" xfId="0" applyFont="1" applyFill="1" applyBorder="1" applyAlignment="1" applyProtection="1">
      <alignment horizontal="center" vertical="center" shrinkToFit="1"/>
      <protection locked="0"/>
    </xf>
    <xf numFmtId="0" fontId="20" fillId="0" borderId="11" xfId="0" applyFont="1" applyFill="1" applyBorder="1" applyAlignment="1" applyProtection="1">
      <alignment horizontal="center" vertical="center" shrinkToFit="1"/>
      <protection locked="0"/>
    </xf>
    <xf numFmtId="0" fontId="20" fillId="0" borderId="12" xfId="0" applyFont="1" applyFill="1" applyBorder="1" applyAlignment="1" applyProtection="1">
      <alignment horizontal="center" vertical="center" shrinkToFit="1"/>
      <protection locked="0"/>
    </xf>
    <xf numFmtId="0" fontId="20" fillId="0" borderId="0" xfId="0" applyFont="1" applyFill="1" applyBorder="1" applyAlignment="1" applyProtection="1">
      <alignment horizontal="center" vertical="center" shrinkToFit="1"/>
      <protection locked="0"/>
    </xf>
    <xf numFmtId="0" fontId="20" fillId="0" borderId="13" xfId="0" applyFont="1" applyFill="1" applyBorder="1" applyAlignment="1" applyProtection="1">
      <alignment horizontal="center" vertical="center" shrinkToFit="1"/>
      <protection locked="0"/>
    </xf>
    <xf numFmtId="0" fontId="20" fillId="0" borderId="14" xfId="0" applyFont="1" applyFill="1" applyBorder="1" applyAlignment="1" applyProtection="1">
      <alignment horizontal="center" vertical="center" shrinkToFit="1"/>
      <protection locked="0"/>
    </xf>
    <xf numFmtId="0" fontId="20" fillId="0" borderId="15" xfId="0" applyFont="1" applyFill="1" applyBorder="1" applyAlignment="1" applyProtection="1">
      <alignment horizontal="center" vertical="center" shrinkToFit="1"/>
      <protection locked="0"/>
    </xf>
    <xf numFmtId="0" fontId="20" fillId="0" borderId="16" xfId="0" applyFont="1" applyFill="1" applyBorder="1" applyAlignment="1" applyProtection="1">
      <alignment horizontal="center" vertical="center" shrinkToFit="1"/>
      <protection locked="0"/>
    </xf>
    <xf numFmtId="0" fontId="11" fillId="19" borderId="19" xfId="0" applyFont="1" applyFill="1" applyBorder="1" applyAlignment="1">
      <alignment horizontal="left" vertical="center" shrinkToFit="1"/>
    </xf>
    <xf numFmtId="0" fontId="11" fillId="19" borderId="20" xfId="0" applyFont="1" applyFill="1" applyBorder="1" applyAlignment="1">
      <alignment horizontal="left" vertical="center" shrinkToFit="1"/>
    </xf>
    <xf numFmtId="0" fontId="5" fillId="0" borderId="180" xfId="0" applyFont="1" applyFill="1" applyBorder="1" applyAlignment="1" applyProtection="1">
      <alignment horizontal="center" vertical="center"/>
    </xf>
    <xf numFmtId="0" fontId="5" fillId="0" borderId="181" xfId="0" applyFont="1" applyFill="1" applyBorder="1" applyAlignment="1" applyProtection="1">
      <alignment horizontal="center" vertical="center"/>
    </xf>
    <xf numFmtId="0" fontId="69" fillId="27" borderId="188" xfId="0" applyFont="1" applyFill="1" applyBorder="1" applyAlignment="1">
      <alignment horizontal="left" vertical="top" wrapText="1"/>
    </xf>
    <xf numFmtId="0" fontId="69" fillId="27" borderId="189" xfId="0" applyFont="1" applyFill="1" applyBorder="1" applyAlignment="1">
      <alignment horizontal="left" vertical="top" wrapText="1"/>
    </xf>
    <xf numFmtId="0" fontId="69" fillId="27" borderId="190" xfId="0" applyFont="1" applyFill="1" applyBorder="1" applyAlignment="1">
      <alignment horizontal="left" vertical="top" wrapText="1"/>
    </xf>
    <xf numFmtId="0" fontId="4" fillId="28" borderId="62" xfId="0" applyFont="1" applyFill="1" applyBorder="1" applyAlignment="1" applyProtection="1">
      <alignment horizontal="center" vertical="center" shrinkToFit="1"/>
    </xf>
    <xf numFmtId="0" fontId="4" fillId="28" borderId="65" xfId="0" applyFont="1" applyFill="1" applyBorder="1" applyAlignment="1" applyProtection="1">
      <alignment horizontal="center" vertical="center" shrinkToFit="1"/>
    </xf>
    <xf numFmtId="0" fontId="4" fillId="28" borderId="131" xfId="0" applyFont="1" applyFill="1" applyBorder="1" applyAlignment="1" applyProtection="1">
      <alignment horizontal="center" vertical="center" shrinkToFit="1"/>
    </xf>
    <xf numFmtId="0" fontId="4" fillId="28" borderId="31" xfId="0" applyFont="1" applyFill="1" applyBorder="1" applyAlignment="1" applyProtection="1">
      <alignment horizontal="center" vertical="center" shrinkToFit="1"/>
    </xf>
    <xf numFmtId="0" fontId="4" fillId="28" borderId="0" xfId="0" applyFont="1" applyFill="1" applyBorder="1" applyAlignment="1" applyProtection="1">
      <alignment horizontal="center" vertical="center" shrinkToFit="1"/>
    </xf>
    <xf numFmtId="0" fontId="4" fillId="28" borderId="49" xfId="0" applyFont="1" applyFill="1" applyBorder="1" applyAlignment="1" applyProtection="1">
      <alignment horizontal="center" vertical="center" shrinkToFit="1"/>
    </xf>
    <xf numFmtId="0" fontId="4" fillId="28" borderId="62" xfId="0" applyFont="1" applyFill="1" applyBorder="1" applyAlignment="1" applyProtection="1">
      <alignment horizontal="right" vertical="top" wrapText="1"/>
    </xf>
    <xf numFmtId="0" fontId="4" fillId="28" borderId="65" xfId="0" applyFont="1" applyFill="1" applyBorder="1" applyAlignment="1" applyProtection="1">
      <alignment horizontal="right" vertical="top" wrapText="1"/>
    </xf>
    <xf numFmtId="0" fontId="4" fillId="28" borderId="31" xfId="0" applyFont="1" applyFill="1" applyBorder="1" applyAlignment="1" applyProtection="1">
      <alignment horizontal="right" vertical="top" wrapText="1"/>
    </xf>
    <xf numFmtId="0" fontId="4" fillId="28" borderId="0" xfId="0" applyFont="1" applyFill="1" applyBorder="1" applyAlignment="1" applyProtection="1">
      <alignment horizontal="right" vertical="top" wrapText="1"/>
    </xf>
    <xf numFmtId="0" fontId="4" fillId="28" borderId="92" xfId="0" applyFont="1" applyFill="1" applyBorder="1" applyAlignment="1" applyProtection="1">
      <alignment horizontal="right" vertical="top" wrapText="1"/>
    </xf>
    <xf numFmtId="0" fontId="4" fillId="28" borderId="69" xfId="0" applyFont="1" applyFill="1" applyBorder="1" applyAlignment="1" applyProtection="1">
      <alignment horizontal="right" vertical="top" wrapText="1"/>
    </xf>
    <xf numFmtId="0" fontId="4" fillId="28" borderId="69" xfId="0" applyFont="1" applyFill="1" applyBorder="1" applyAlignment="1">
      <alignment horizontal="left" vertical="top" wrapText="1"/>
    </xf>
    <xf numFmtId="0" fontId="4" fillId="28" borderId="132" xfId="0" applyFont="1" applyFill="1" applyBorder="1" applyAlignment="1">
      <alignment horizontal="left" vertical="top" wrapText="1"/>
    </xf>
    <xf numFmtId="0" fontId="4" fillId="28" borderId="0" xfId="0" applyFont="1" applyFill="1" applyBorder="1" applyAlignment="1" applyProtection="1">
      <alignment horizontal="left" vertical="top" wrapText="1" shrinkToFit="1"/>
    </xf>
    <xf numFmtId="0" fontId="4" fillId="28" borderId="49" xfId="0" applyFont="1" applyFill="1" applyBorder="1" applyAlignment="1" applyProtection="1">
      <alignment horizontal="left" vertical="top" wrapText="1" shrinkToFit="1"/>
    </xf>
    <xf numFmtId="0" fontId="71" fillId="28" borderId="31" xfId="0" applyFont="1" applyFill="1" applyBorder="1" applyAlignment="1" applyProtection="1">
      <alignment horizontal="left" wrapText="1"/>
    </xf>
    <xf numFmtId="0" fontId="71" fillId="28" borderId="0" xfId="0" applyFont="1" applyFill="1" applyBorder="1" applyAlignment="1" applyProtection="1">
      <alignment horizontal="left" wrapText="1"/>
    </xf>
    <xf numFmtId="0" fontId="71" fillId="28" borderId="49" xfId="0" applyFont="1" applyFill="1" applyBorder="1" applyAlignment="1" applyProtection="1">
      <alignment horizontal="left" wrapTex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シール用】20120521単組一覧_作業用" xfId="41"/>
    <cellStyle name="良い" xfId="42" builtinId="26" customBuiltin="1"/>
  </cellStyles>
  <dxfs count="222">
    <dxf>
      <fill>
        <patternFill>
          <bgColor indexed="13"/>
        </patternFill>
      </fill>
    </dxf>
    <dxf>
      <fill>
        <patternFill>
          <bgColor indexed="13"/>
        </patternFill>
      </fill>
    </dxf>
    <dxf>
      <font>
        <color theme="1"/>
      </font>
      <fill>
        <patternFill>
          <bgColor theme="0"/>
        </patternFill>
      </fill>
      <border>
        <left/>
        <right/>
        <top/>
        <bottom/>
        <vertical/>
        <horizontal/>
      </border>
    </dxf>
    <dxf>
      <font>
        <color theme="0"/>
      </font>
      <fill>
        <patternFill>
          <bgColor theme="0"/>
        </patternFill>
      </fill>
      <border>
        <left/>
        <right/>
        <top/>
        <bottom/>
      </border>
    </dxf>
    <dxf>
      <font>
        <color theme="0"/>
        <name val="ＭＳ Ｐゴシック"/>
        <scheme val="none"/>
      </font>
      <fill>
        <patternFill patternType="none">
          <bgColor indexed="65"/>
        </patternFill>
      </fill>
      <border>
        <left/>
        <right/>
        <top/>
        <bottom/>
      </border>
    </dxf>
    <dxf>
      <fill>
        <patternFill>
          <bgColor indexed="43"/>
        </patternFill>
      </fill>
    </dxf>
    <dxf>
      <fill>
        <patternFill>
          <bgColor indexed="43"/>
        </patternFill>
      </fill>
    </dxf>
    <dxf>
      <font>
        <condense val="0"/>
        <extend val="0"/>
        <color indexed="9"/>
      </font>
    </dxf>
    <dxf>
      <font>
        <condense val="0"/>
        <extend val="0"/>
        <color indexed="9"/>
      </font>
    </dxf>
    <dxf>
      <fill>
        <patternFill>
          <bgColor indexed="43"/>
        </patternFill>
      </fill>
    </dxf>
    <dxf>
      <fill>
        <patternFill>
          <bgColor indexed="43"/>
        </patternFill>
      </fill>
    </dxf>
    <dxf>
      <font>
        <b/>
        <i val="0"/>
        <condense val="0"/>
        <extend val="0"/>
      </font>
      <fill>
        <patternFill>
          <bgColor indexed="45"/>
        </patternFill>
      </fill>
    </dxf>
    <dxf>
      <fill>
        <patternFill>
          <bgColor indexed="43"/>
        </patternFill>
      </fill>
    </dxf>
    <dxf>
      <font>
        <condense val="0"/>
        <extend val="0"/>
        <color indexed="55"/>
      </font>
    </dxf>
    <dxf>
      <font>
        <b/>
        <i val="0"/>
        <condense val="0"/>
        <extend val="0"/>
      </font>
      <fill>
        <patternFill>
          <bgColor indexed="45"/>
        </patternFill>
      </fill>
    </dxf>
    <dxf>
      <fill>
        <patternFill>
          <bgColor indexed="43"/>
        </patternFill>
      </fill>
    </dxf>
    <dxf>
      <font>
        <condense val="0"/>
        <extend val="0"/>
        <color indexed="55"/>
      </font>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ont>
        <color theme="0"/>
        <name val="ＭＳ Ｐゴシック"/>
        <scheme val="none"/>
      </font>
      <fill>
        <patternFill patternType="none">
          <bgColor indexed="65"/>
        </patternFill>
      </fill>
      <border>
        <left/>
        <right/>
        <top/>
        <bottom/>
      </border>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ont>
        <condense val="0"/>
        <extend val="0"/>
        <color indexed="55"/>
      </font>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ill>
        <patternFill>
          <bgColor indexed="43"/>
        </patternFill>
      </fill>
    </dxf>
    <dxf>
      <fill>
        <patternFill>
          <bgColor indexed="43"/>
        </patternFill>
      </fill>
    </dxf>
    <dxf>
      <fill>
        <patternFill>
          <bgColor indexed="43"/>
        </patternFill>
      </fill>
    </dxf>
    <dxf>
      <font>
        <b/>
        <i val="0"/>
        <condense val="0"/>
        <extend val="0"/>
        <color auto="1"/>
      </font>
      <fill>
        <patternFill>
          <bgColor indexed="4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patternType="none">
          <bgColor indexed="65"/>
        </patternFill>
      </fill>
      <border>
        <left/>
        <right/>
        <top/>
        <bottom/>
      </border>
    </dxf>
    <dxf>
      <fill>
        <patternFill>
          <bgColor indexed="9"/>
        </patternFill>
      </fill>
    </dxf>
    <dxf>
      <font>
        <b/>
        <i val="0"/>
        <condense val="0"/>
        <extend val="0"/>
        <color indexed="9"/>
      </font>
      <fill>
        <patternFill>
          <bgColor indexed="10"/>
        </patternFill>
      </fill>
    </dxf>
    <dxf>
      <font>
        <b/>
        <i val="0"/>
        <condense val="0"/>
        <extend val="0"/>
        <color auto="1"/>
      </font>
      <fill>
        <patternFill patternType="none">
          <bgColor indexed="65"/>
        </patternFill>
      </fill>
      <border>
        <left style="thin">
          <color indexed="22"/>
        </left>
        <right style="thin">
          <color indexed="22"/>
        </right>
        <top style="thin">
          <color indexed="22"/>
        </top>
        <bottom style="thin">
          <color indexed="22"/>
        </bottom>
      </border>
    </dxf>
    <dxf>
      <fill>
        <patternFill>
          <bgColor indexed="43"/>
        </patternFill>
      </fill>
    </dxf>
    <dxf>
      <font>
        <condense val="0"/>
        <extend val="0"/>
        <color auto="1"/>
      </font>
      <fill>
        <patternFill patternType="none">
          <bgColor indexed="65"/>
        </patternFill>
      </fill>
      <border>
        <left style="thin">
          <color indexed="22"/>
        </left>
        <right style="thin">
          <color indexed="22"/>
        </right>
        <top style="thin">
          <color indexed="22"/>
        </top>
        <bottom style="thin">
          <color indexed="22"/>
        </bottom>
      </border>
    </dxf>
    <dxf>
      <fill>
        <patternFill>
          <bgColor indexed="41"/>
        </patternFill>
      </fill>
    </dxf>
    <dxf>
      <fill>
        <patternFill>
          <bgColor indexed="41"/>
        </patternFill>
      </fill>
    </dxf>
    <dxf>
      <fill>
        <patternFill>
          <bgColor indexed="41"/>
        </patternFill>
      </fill>
    </dxf>
    <dxf>
      <font>
        <b val="0"/>
        <i val="0"/>
        <condense val="0"/>
        <extend val="0"/>
      </font>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b val="0"/>
        <i val="0"/>
        <condense val="0"/>
        <extend val="0"/>
      </font>
      <fill>
        <patternFill>
          <bgColor indexed="41"/>
        </patternFill>
      </fill>
    </dxf>
    <dxf>
      <fill>
        <patternFill>
          <bgColor indexed="43"/>
        </patternFill>
      </fill>
    </dxf>
    <dxf>
      <fill>
        <patternFill>
          <bgColor indexed="43"/>
        </patternFill>
      </fill>
    </dxf>
    <dxf>
      <fill>
        <patternFill>
          <bgColor indexed="43"/>
        </patternFill>
      </fill>
    </dxf>
    <dxf>
      <font>
        <condense val="0"/>
        <extend val="0"/>
        <color indexed="8"/>
      </font>
      <fill>
        <patternFill>
          <bgColor indexed="43"/>
        </patternFill>
      </fill>
    </dxf>
    <dxf>
      <fill>
        <patternFill>
          <bgColor indexed="43"/>
        </patternFill>
      </fill>
    </dxf>
    <dxf>
      <font>
        <b/>
        <i val="0"/>
        <condense val="0"/>
        <extend val="0"/>
      </font>
      <fill>
        <patternFill>
          <bgColor indexed="4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i val="0"/>
        <condense val="0"/>
        <extend val="0"/>
      </font>
      <fill>
        <patternFill>
          <bgColor indexed="45"/>
        </patternFill>
      </fill>
    </dxf>
    <dxf>
      <fill>
        <patternFill>
          <bgColor indexed="43"/>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ont>
        <b/>
        <i val="0"/>
        <condense val="0"/>
        <extend val="0"/>
      </font>
      <fill>
        <patternFill>
          <bgColor indexed="45"/>
        </patternFill>
      </fill>
    </dxf>
    <dxf>
      <fill>
        <patternFill>
          <bgColor indexed="43"/>
        </patternFill>
      </fill>
    </dxf>
    <dxf>
      <font>
        <b/>
        <i val="0"/>
        <condense val="0"/>
        <extend val="0"/>
      </font>
      <fill>
        <patternFill>
          <bgColor indexed="45"/>
        </patternFill>
      </fill>
    </dxf>
    <dxf>
      <fill>
        <patternFill>
          <bgColor indexed="43"/>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dxf>
    <dxf>
      <font>
        <color theme="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55"/>
      </font>
    </dxf>
    <dxf>
      <font>
        <condense val="0"/>
        <extend val="0"/>
        <color auto="1"/>
      </font>
      <fill>
        <patternFill>
          <bgColor indexed="13"/>
        </patternFill>
      </fill>
      <border>
        <left style="thin">
          <color indexed="10"/>
        </left>
        <right style="thin">
          <color indexed="10"/>
        </right>
        <top style="thin">
          <color indexed="10"/>
        </top>
        <bottom style="thin">
          <color indexed="10"/>
        </bottom>
      </border>
    </dxf>
    <dxf>
      <font>
        <condense val="0"/>
        <extend val="0"/>
        <color indexed="55"/>
      </font>
    </dxf>
    <dxf>
      <font>
        <condense val="0"/>
        <extend val="0"/>
        <color indexed="55"/>
      </font>
    </dxf>
    <dxf>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55"/>
      </font>
    </dxf>
    <dxf>
      <font>
        <color theme="1"/>
        <name val="ＭＳ Ｐゴシック"/>
        <scheme val="none"/>
      </font>
      <fill>
        <patternFill>
          <bgColor indexed="43"/>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b/>
        <i val="0"/>
        <condense val="0"/>
        <extend val="0"/>
        <color indexed="8"/>
      </font>
      <fill>
        <patternFill>
          <bgColor indexed="43"/>
        </patternFill>
      </fill>
      <border>
        <left style="thin">
          <color indexed="10"/>
        </left>
        <right style="thin">
          <color indexed="10"/>
        </right>
        <top style="thin">
          <color indexed="10"/>
        </top>
        <bottom style="thin">
          <color indexed="10"/>
        </bottom>
      </border>
    </dxf>
    <dxf>
      <font>
        <condense val="0"/>
        <extend val="0"/>
        <color auto="1"/>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8"/>
      </font>
      <fill>
        <patternFill>
          <bgColor indexed="43"/>
        </patternFill>
      </fill>
      <border>
        <left style="thin">
          <color indexed="10"/>
        </left>
        <right style="thin">
          <color indexed="10"/>
        </right>
        <top style="thin">
          <color indexed="10"/>
        </top>
        <bottom style="thin">
          <color indexed="10"/>
        </bottom>
      </border>
    </dxf>
    <dxf>
      <font>
        <condense val="0"/>
        <extend val="0"/>
        <color indexed="55"/>
      </font>
    </dxf>
    <dxf>
      <font>
        <condense val="0"/>
        <extend val="0"/>
        <color indexed="55"/>
      </font>
    </dxf>
    <dxf>
      <font>
        <color theme="1"/>
      </font>
      <fill>
        <patternFill>
          <bgColor indexed="43"/>
        </patternFill>
      </fill>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55"/>
      </font>
    </dxf>
    <dxf>
      <fill>
        <patternFill>
          <bgColor indexed="43"/>
        </patternFill>
      </fill>
    </dxf>
    <dxf>
      <fill>
        <patternFill>
          <bgColor indexed="43"/>
        </patternFill>
      </fill>
    </dxf>
    <dxf>
      <font>
        <condense val="0"/>
        <extend val="0"/>
        <color indexed="55"/>
      </font>
    </dxf>
    <dxf>
      <fill>
        <patternFill>
          <bgColor indexed="43"/>
        </patternFill>
      </fill>
    </dxf>
    <dxf>
      <fill>
        <patternFill>
          <bgColor indexed="43"/>
        </patternFill>
      </fill>
    </dxf>
    <dxf>
      <fill>
        <patternFill>
          <bgColor indexed="43"/>
        </patternFill>
      </fill>
    </dxf>
    <dxf>
      <font>
        <condense val="0"/>
        <extend val="0"/>
        <color indexed="8"/>
      </font>
    </dxf>
    <dxf>
      <fill>
        <patternFill>
          <bgColor indexed="43"/>
        </patternFill>
      </fill>
    </dxf>
    <dxf>
      <fill>
        <patternFill>
          <bgColor indexed="43"/>
        </patternFill>
      </fill>
    </dxf>
    <dxf>
      <fill>
        <patternFill>
          <bgColor indexed="43"/>
        </patternFill>
      </fill>
    </dxf>
    <dxf>
      <fill>
        <patternFill>
          <bgColor indexed="43"/>
        </patternFill>
      </fill>
    </dxf>
    <dxf>
      <fill>
        <patternFill patternType="none">
          <bgColor indexed="65"/>
        </patternFill>
      </fill>
      <border>
        <left/>
        <right/>
        <top/>
        <bottom/>
      </border>
    </dxf>
    <dxf>
      <font>
        <b val="0"/>
        <i val="0"/>
        <condense val="0"/>
        <extend val="0"/>
      </font>
      <fill>
        <patternFill patternType="none">
          <bgColor indexed="65"/>
        </patternFill>
      </fill>
      <border>
        <left/>
        <right/>
        <top/>
        <bottom/>
      </border>
    </dxf>
    <dxf>
      <fill>
        <patternFill>
          <bgColor indexed="9"/>
        </patternFill>
      </fill>
    </dxf>
    <dxf>
      <font>
        <condense val="0"/>
        <extend val="0"/>
        <color indexed="9"/>
      </font>
    </dxf>
    <dxf>
      <font>
        <condense val="0"/>
        <extend val="0"/>
        <color indexed="9"/>
      </font>
    </dxf>
    <dxf>
      <font>
        <b/>
        <i val="0"/>
        <condense val="0"/>
        <extend val="0"/>
      </font>
      <fill>
        <patternFill>
          <bgColor indexed="45"/>
        </patternFill>
      </fill>
    </dxf>
    <dxf>
      <fill>
        <patternFill>
          <bgColor indexed="43"/>
        </patternFill>
      </fill>
    </dxf>
    <dxf>
      <font>
        <condense val="0"/>
        <extend val="0"/>
        <color auto="1"/>
      </font>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indexed="8"/>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indexed="8"/>
      </font>
      <fill>
        <patternFill>
          <bgColor indexed="45"/>
        </patternFill>
      </fill>
    </dxf>
    <dxf>
      <fill>
        <patternFill>
          <bgColor indexed="43"/>
        </patternFill>
      </fill>
    </dxf>
    <dxf>
      <font>
        <b/>
        <i val="0"/>
        <condense val="0"/>
        <extend val="0"/>
        <color indexed="8"/>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indexed="8"/>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
      <fill>
        <patternFill>
          <bgColor indexed="43"/>
        </patternFill>
      </fill>
    </dxf>
    <dxf>
      <font>
        <b/>
        <i val="0"/>
        <condense val="0"/>
        <extend val="0"/>
        <color auto="1"/>
      </font>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AN$488"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firstButton="1" fmlaLink="$AN$513"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firstButton="1" fmlaLink="$Q$213" lockText="1"/>
</file>

<file path=xl/ctrlProps/ctrlProp110.xml><?xml version="1.0" encoding="utf-8"?>
<formControlPr xmlns="http://schemas.microsoft.com/office/spreadsheetml/2009/9/main" objectType="Radio" firstButton="1" fmlaLink="$AN$498"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firstButton="1" fmlaLink="$AN$503"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firstButton="1" fmlaLink="$AN$73"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firstButton="1" fmlaLink="$AN$95"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AH$34"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Radio" firstButton="1" fmlaLink="$AN$519"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AN$522"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Radio" firstButton="1" fmlaLink="$Q$221"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AN$525"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Radio" lockText="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fmlaLink="$AN$528" lockText="1"/>
</file>

<file path=xl/ctrlProps/ctrlProp147.xml><?xml version="1.0" encoding="utf-8"?>
<formControlPr xmlns="http://schemas.microsoft.com/office/spreadsheetml/2009/9/main" objectType="Radio" lockText="1"/>
</file>

<file path=xl/ctrlProps/ctrlProp148.xml><?xml version="1.0" encoding="utf-8"?>
<formControlPr xmlns="http://schemas.microsoft.com/office/spreadsheetml/2009/9/main" objectType="Radio" lockText="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Radio" lockText="1"/>
</file>

<file path=xl/ctrlProps/ctrlProp152.xml><?xml version="1.0" encoding="utf-8"?>
<formControlPr xmlns="http://schemas.microsoft.com/office/spreadsheetml/2009/9/main" objectType="Radio" firstButton="1" fmlaLink="$AN$260"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N$286" lockText="1"/>
</file>

<file path=xl/ctrlProps/ctrlProp158.xml><?xml version="1.0" encoding="utf-8"?>
<formControlPr xmlns="http://schemas.microsoft.com/office/spreadsheetml/2009/9/main" objectType="Radio" lockText="1"/>
</file>

<file path=xl/ctrlProps/ctrlProp159.xml><?xml version="1.0" encoding="utf-8"?>
<formControlPr xmlns="http://schemas.microsoft.com/office/spreadsheetml/2009/9/main" objectType="Radio" firstButton="1" fmlaLink="$AN$290" lockText="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firstButton="1" fmlaLink="$AN$467"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AN$473"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Q$248"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N$81" lockText="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firstButton="1" fmlaLink="$AN$269"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firstButton="1" fmlaLink="$AN$273"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firstButton="1" fmlaLink="$AN$277" lockText="1"/>
</file>

<file path=xl/ctrlProps/ctrlProp28.xml><?xml version="1.0" encoding="utf-8"?>
<formControlPr xmlns="http://schemas.microsoft.com/office/spreadsheetml/2009/9/main" objectType="Radio" firstButton="1" fmlaLink="$AN$281" lockText="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firstButton="1" fmlaLink="$AN$411"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fmlaLink="$AN$418"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fmlaLink="$AN$395"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firstButton="1" fmlaLink="$AN$432"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firstButton="1" fmlaLink="$AN$438"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AN$450"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firstButton="1" fmlaLink="$AN$460" lockText="1"/>
</file>

<file path=xl/ctrlProps/ctrlProp5.xml><?xml version="1.0" encoding="utf-8"?>
<formControlPr xmlns="http://schemas.microsoft.com/office/spreadsheetml/2009/9/main" objectType="Radio" firstButton="1" fmlaLink="$Q$159"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AN$564"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firstButton="1" fmlaLink="$AN$539"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AN$543"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firstButton="1" fmlaLink="$AN$547"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lockText="1"/>
</file>

<file path=xl/ctrlProps/ctrlProp66.xml><?xml version="1.0" encoding="utf-8"?>
<formControlPr xmlns="http://schemas.microsoft.com/office/spreadsheetml/2009/9/main" objectType="Radio" firstButton="1" fmlaLink="$AN$552"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firstButton="1" fmlaLink="$AN$557"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firstButton="1" fmlaLink="$U$374"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Radio" firstButton="1" fmlaLink="$Q$167" lockText="1"/>
</file>

<file path=xl/ctrlProps/ctrlProp80.xml><?xml version="1.0" encoding="utf-8"?>
<formControlPr xmlns="http://schemas.microsoft.com/office/spreadsheetml/2009/9/main" objectType="Radio" firstButton="1" fmlaLink="$U$371"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AN$371"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AN$374"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firstButton="1" fmlaLink="$AN$382"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AN$389"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AN$481" lockText="1"/>
</file>

<file path=xl/ctrlProps/ctrlProp99.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79</xdr:row>
          <xdr:rowOff>0</xdr:rowOff>
        </xdr:from>
        <xdr:to>
          <xdr:col>20</xdr:col>
          <xdr:colOff>9525</xdr:colOff>
          <xdr:row>82</xdr:row>
          <xdr:rowOff>0</xdr:rowOff>
        </xdr:to>
        <xdr:sp macro="" textlink="">
          <xdr:nvSpPr>
            <xdr:cNvPr id="1084" name="Group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80</xdr:row>
          <xdr:rowOff>9525</xdr:rowOff>
        </xdr:from>
        <xdr:to>
          <xdr:col>9</xdr:col>
          <xdr:colOff>104775</xdr:colOff>
          <xdr:row>81</xdr:row>
          <xdr:rowOff>0</xdr:rowOff>
        </xdr:to>
        <xdr:sp macro="" textlink="">
          <xdr:nvSpPr>
            <xdr:cNvPr id="1085" name="Option Button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80</xdr:row>
          <xdr:rowOff>9525</xdr:rowOff>
        </xdr:from>
        <xdr:to>
          <xdr:col>17</xdr:col>
          <xdr:colOff>104775</xdr:colOff>
          <xdr:row>81</xdr:row>
          <xdr:rowOff>0</xdr:rowOff>
        </xdr:to>
        <xdr:sp macro="" textlink="">
          <xdr:nvSpPr>
            <xdr:cNvPr id="1086" name="Option Button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２．ある</a:t>
              </a:r>
            </a:p>
          </xdr:txBody>
        </xdr:sp>
        <xdr:clientData/>
      </xdr:twoCellAnchor>
    </mc:Choice>
    <mc:Fallback/>
  </mc:AlternateContent>
  <xdr:twoCellAnchor>
    <xdr:from>
      <xdr:col>20</xdr:col>
      <xdr:colOff>38100</xdr:colOff>
      <xdr:row>80</xdr:row>
      <xdr:rowOff>123825</xdr:rowOff>
    </xdr:from>
    <xdr:to>
      <xdr:col>38</xdr:col>
      <xdr:colOff>114300</xdr:colOff>
      <xdr:row>80</xdr:row>
      <xdr:rowOff>123825</xdr:rowOff>
    </xdr:to>
    <xdr:sp macro="" textlink="">
      <xdr:nvSpPr>
        <xdr:cNvPr id="35897" name="Line 70"/>
        <xdr:cNvSpPr>
          <a:spLocks noChangeShapeType="1"/>
        </xdr:cNvSpPr>
      </xdr:nvSpPr>
      <xdr:spPr bwMode="auto">
        <a:xfrm>
          <a:off x="3276600" y="15516225"/>
          <a:ext cx="29908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19050</xdr:colOff>
      <xdr:row>96</xdr:row>
      <xdr:rowOff>114300</xdr:rowOff>
    </xdr:from>
    <xdr:to>
      <xdr:col>38</xdr:col>
      <xdr:colOff>123825</xdr:colOff>
      <xdr:row>96</xdr:row>
      <xdr:rowOff>114300</xdr:rowOff>
    </xdr:to>
    <xdr:sp macro="" textlink="">
      <xdr:nvSpPr>
        <xdr:cNvPr id="35898" name="Line 71"/>
        <xdr:cNvSpPr>
          <a:spLocks noChangeShapeType="1"/>
        </xdr:cNvSpPr>
      </xdr:nvSpPr>
      <xdr:spPr bwMode="auto">
        <a:xfrm>
          <a:off x="5362575" y="18107025"/>
          <a:ext cx="914400" cy="0"/>
        </a:xfrm>
        <a:prstGeom prst="line">
          <a:avLst/>
        </a:prstGeom>
        <a:noFill/>
        <a:ln w="9525">
          <a:solidFill>
            <a:srgbClr xmlns:mc="http://schemas.openxmlformats.org/markup-compatibility/2006" xmlns:a14="http://schemas.microsoft.com/office/drawing/2010/main" val="969696" mc:Ignorable="a14" a14:legacySpreadsheetColorIndex="55"/>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95250</xdr:colOff>
      <xdr:row>124</xdr:row>
      <xdr:rowOff>66675</xdr:rowOff>
    </xdr:from>
    <xdr:to>
      <xdr:col>29</xdr:col>
      <xdr:colOff>76200</xdr:colOff>
      <xdr:row>130</xdr:row>
      <xdr:rowOff>161925</xdr:rowOff>
    </xdr:to>
    <xdr:sp macro="" textlink="">
      <xdr:nvSpPr>
        <xdr:cNvPr id="1098" name="AutoShape 74"/>
        <xdr:cNvSpPr>
          <a:spLocks noChangeArrowheads="1"/>
        </xdr:cNvSpPr>
      </xdr:nvSpPr>
      <xdr:spPr bwMode="auto">
        <a:xfrm>
          <a:off x="4467225" y="21212175"/>
          <a:ext cx="304800" cy="742950"/>
        </a:xfrm>
        <a:prstGeom prst="rightArrow">
          <a:avLst>
            <a:gd name="adj1" fmla="val 48722"/>
            <a:gd name="adj2" fmla="val 5625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200"/>
            </a:lnSpc>
            <a:defRPr sz="1000"/>
          </a:pPr>
          <a:r>
            <a:rPr lang="ja-JP" altLang="en-US" sz="1100" b="1" i="0" u="none" strike="noStrike" baseline="0">
              <a:solidFill>
                <a:srgbClr val="FFFFFF"/>
              </a:solidFill>
              <a:latin typeface="ＭＳ Ｐゴシック"/>
              <a:ea typeface="ＭＳ Ｐゴシック"/>
            </a:rPr>
            <a:t>内訳</a:t>
          </a:r>
        </a:p>
      </xdr:txBody>
    </xdr:sp>
    <xdr:clientData/>
  </xdr:twoCellAnchor>
  <xdr:twoCellAnchor>
    <xdr:from>
      <xdr:col>20</xdr:col>
      <xdr:colOff>95250</xdr:colOff>
      <xdr:row>139</xdr:row>
      <xdr:rowOff>28575</xdr:rowOff>
    </xdr:from>
    <xdr:to>
      <xdr:col>22</xdr:col>
      <xdr:colOff>76200</xdr:colOff>
      <xdr:row>146</xdr:row>
      <xdr:rowOff>28575</xdr:rowOff>
    </xdr:to>
    <xdr:sp macro="" textlink="">
      <xdr:nvSpPr>
        <xdr:cNvPr id="1104" name="AutoShape 80"/>
        <xdr:cNvSpPr>
          <a:spLocks noChangeArrowheads="1"/>
        </xdr:cNvSpPr>
      </xdr:nvSpPr>
      <xdr:spPr bwMode="auto">
        <a:xfrm>
          <a:off x="3333750" y="22745700"/>
          <a:ext cx="304800" cy="771525"/>
        </a:xfrm>
        <a:prstGeom prst="rightArrow">
          <a:avLst>
            <a:gd name="adj1" fmla="val 48722"/>
            <a:gd name="adj2" fmla="val 5625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200"/>
            </a:lnSpc>
            <a:defRPr sz="1000"/>
          </a:pPr>
          <a:r>
            <a:rPr lang="ja-JP" altLang="en-US" sz="1100" b="1" i="0" u="none" strike="noStrike" baseline="0">
              <a:solidFill>
                <a:srgbClr val="FFFFFF"/>
              </a:solidFill>
              <a:latin typeface="ＭＳ Ｐゴシック"/>
              <a:ea typeface="ＭＳ Ｐゴシック"/>
            </a:rPr>
            <a:t>内訳</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157</xdr:row>
          <xdr:rowOff>0</xdr:rowOff>
        </xdr:from>
        <xdr:to>
          <xdr:col>15</xdr:col>
          <xdr:colOff>0</xdr:colOff>
          <xdr:row>160</xdr:row>
          <xdr:rowOff>0</xdr:rowOff>
        </xdr:to>
        <xdr:sp macro="" textlink="">
          <xdr:nvSpPr>
            <xdr:cNvPr id="1105" name="Group Box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158</xdr:row>
          <xdr:rowOff>9525</xdr:rowOff>
        </xdr:from>
        <xdr:to>
          <xdr:col>9</xdr:col>
          <xdr:colOff>152400</xdr:colOff>
          <xdr:row>159</xdr:row>
          <xdr:rowOff>0</xdr:rowOff>
        </xdr:to>
        <xdr:sp macro="" textlink="">
          <xdr:nvSpPr>
            <xdr:cNvPr id="1106" name="Option Button 82" hidden="1">
              <a:extLst>
                <a:ext uri="{63B3BB69-23CF-44E3-9099-C40C66FF867C}">
                  <a14:compatExt spid="_x0000_s1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158</xdr:row>
          <xdr:rowOff>9525</xdr:rowOff>
        </xdr:from>
        <xdr:to>
          <xdr:col>14</xdr:col>
          <xdr:colOff>9525</xdr:colOff>
          <xdr:row>159</xdr:row>
          <xdr:rowOff>0</xdr:rowOff>
        </xdr:to>
        <xdr:sp macro="" textlink="">
          <xdr:nvSpPr>
            <xdr:cNvPr id="1107" name="Option Button 83" hidden="1">
              <a:extLst>
                <a:ext uri="{63B3BB69-23CF-44E3-9099-C40C66FF867C}">
                  <a14:compatExt spid="_x0000_s1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165</xdr:row>
          <xdr:rowOff>0</xdr:rowOff>
        </xdr:from>
        <xdr:to>
          <xdr:col>15</xdr:col>
          <xdr:colOff>0</xdr:colOff>
          <xdr:row>168</xdr:row>
          <xdr:rowOff>0</xdr:rowOff>
        </xdr:to>
        <xdr:sp macro="" textlink="">
          <xdr:nvSpPr>
            <xdr:cNvPr id="1112" name="Group Box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166</xdr:row>
          <xdr:rowOff>38100</xdr:rowOff>
        </xdr:from>
        <xdr:to>
          <xdr:col>9</xdr:col>
          <xdr:colOff>152400</xdr:colOff>
          <xdr:row>167</xdr:row>
          <xdr:rowOff>0</xdr:rowOff>
        </xdr:to>
        <xdr:sp macro="" textlink="">
          <xdr:nvSpPr>
            <xdr:cNvPr id="1113" name="Option Button 89" hidden="1">
              <a:extLst>
                <a:ext uri="{63B3BB69-23CF-44E3-9099-C40C66FF867C}">
                  <a14:compatExt spid="_x0000_s1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166</xdr:row>
          <xdr:rowOff>38100</xdr:rowOff>
        </xdr:from>
        <xdr:to>
          <xdr:col>14</xdr:col>
          <xdr:colOff>114300</xdr:colOff>
          <xdr:row>167</xdr:row>
          <xdr:rowOff>0</xdr:rowOff>
        </xdr:to>
        <xdr:sp macro="" textlink="">
          <xdr:nvSpPr>
            <xdr:cNvPr id="1114" name="Option Button 90" hidden="1">
              <a:extLst>
                <a:ext uri="{63B3BB69-23CF-44E3-9099-C40C66FF867C}">
                  <a14:compatExt spid="_x0000_s1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２．いない</a:t>
              </a:r>
            </a:p>
          </xdr:txBody>
        </xdr:sp>
        <xdr:clientData/>
      </xdr:twoCellAnchor>
    </mc:Choice>
    <mc:Fallback/>
  </mc:AlternateContent>
  <xdr:twoCellAnchor>
    <xdr:from>
      <xdr:col>20</xdr:col>
      <xdr:colOff>95250</xdr:colOff>
      <xdr:row>192</xdr:row>
      <xdr:rowOff>28575</xdr:rowOff>
    </xdr:from>
    <xdr:to>
      <xdr:col>22</xdr:col>
      <xdr:colOff>76200</xdr:colOff>
      <xdr:row>198</xdr:row>
      <xdr:rowOff>0</xdr:rowOff>
    </xdr:to>
    <xdr:sp macro="" textlink="">
      <xdr:nvSpPr>
        <xdr:cNvPr id="1120" name="AutoShape 96"/>
        <xdr:cNvSpPr>
          <a:spLocks noChangeArrowheads="1"/>
        </xdr:cNvSpPr>
      </xdr:nvSpPr>
      <xdr:spPr bwMode="auto">
        <a:xfrm>
          <a:off x="3333750" y="29098875"/>
          <a:ext cx="304800" cy="733425"/>
        </a:xfrm>
        <a:prstGeom prst="rightArrow">
          <a:avLst>
            <a:gd name="adj1" fmla="val 48722"/>
            <a:gd name="adj2" fmla="val 5625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200"/>
            </a:lnSpc>
            <a:defRPr sz="1000"/>
          </a:pPr>
          <a:r>
            <a:rPr lang="ja-JP" altLang="en-US" sz="1100" b="1" i="0" u="none" strike="noStrike" baseline="0">
              <a:solidFill>
                <a:srgbClr val="FFFFFF"/>
              </a:solidFill>
              <a:latin typeface="ＭＳ Ｐゴシック"/>
              <a:ea typeface="ＭＳ Ｐゴシック"/>
            </a:rPr>
            <a:t>内訳</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211</xdr:row>
          <xdr:rowOff>0</xdr:rowOff>
        </xdr:from>
        <xdr:to>
          <xdr:col>15</xdr:col>
          <xdr:colOff>0</xdr:colOff>
          <xdr:row>214</xdr:row>
          <xdr:rowOff>0</xdr:rowOff>
        </xdr:to>
        <xdr:sp macro="" textlink="">
          <xdr:nvSpPr>
            <xdr:cNvPr id="1121" name="Group Box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212</xdr:row>
          <xdr:rowOff>9525</xdr:rowOff>
        </xdr:from>
        <xdr:to>
          <xdr:col>10</xdr:col>
          <xdr:colOff>0</xdr:colOff>
          <xdr:row>213</xdr:row>
          <xdr:rowOff>0</xdr:rowOff>
        </xdr:to>
        <xdr:sp macro="" textlink="">
          <xdr:nvSpPr>
            <xdr:cNvPr id="1122" name="Option Button 98" hidden="1">
              <a:extLst>
                <a:ext uri="{63B3BB69-23CF-44E3-9099-C40C66FF867C}">
                  <a14:compatExt spid="_x0000_s1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212</xdr:row>
          <xdr:rowOff>19050</xdr:rowOff>
        </xdr:from>
        <xdr:to>
          <xdr:col>14</xdr:col>
          <xdr:colOff>47625</xdr:colOff>
          <xdr:row>213</xdr:row>
          <xdr:rowOff>0</xdr:rowOff>
        </xdr:to>
        <xdr:sp macro="" textlink="">
          <xdr:nvSpPr>
            <xdr:cNvPr id="1123" name="Option Button 99" hidden="1">
              <a:extLst>
                <a:ext uri="{63B3BB69-23CF-44E3-9099-C40C66FF867C}">
                  <a14:compatExt spid="_x0000_s1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219</xdr:row>
          <xdr:rowOff>0</xdr:rowOff>
        </xdr:from>
        <xdr:to>
          <xdr:col>15</xdr:col>
          <xdr:colOff>0</xdr:colOff>
          <xdr:row>222</xdr:row>
          <xdr:rowOff>0</xdr:rowOff>
        </xdr:to>
        <xdr:sp macro="" textlink="">
          <xdr:nvSpPr>
            <xdr:cNvPr id="1125" name="Group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220</xdr:row>
          <xdr:rowOff>38100</xdr:rowOff>
        </xdr:from>
        <xdr:to>
          <xdr:col>10</xdr:col>
          <xdr:colOff>9525</xdr:colOff>
          <xdr:row>221</xdr:row>
          <xdr:rowOff>0</xdr:rowOff>
        </xdr:to>
        <xdr:sp macro="" textlink="">
          <xdr:nvSpPr>
            <xdr:cNvPr id="1126" name="Option Button 102" hidden="1">
              <a:extLst>
                <a:ext uri="{63B3BB69-23CF-44E3-9099-C40C66FF867C}">
                  <a14:compatExt spid="_x0000_s1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220</xdr:row>
          <xdr:rowOff>38100</xdr:rowOff>
        </xdr:from>
        <xdr:to>
          <xdr:col>14</xdr:col>
          <xdr:colOff>114300</xdr:colOff>
          <xdr:row>221</xdr:row>
          <xdr:rowOff>0</xdr:rowOff>
        </xdr:to>
        <xdr:sp macro="" textlink="">
          <xdr:nvSpPr>
            <xdr:cNvPr id="1127" name="Option Button 103" hidden="1">
              <a:extLst>
                <a:ext uri="{63B3BB69-23CF-44E3-9099-C40C66FF867C}">
                  <a14:compatExt spid="_x0000_s1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２．いない</a:t>
              </a:r>
            </a:p>
          </xdr:txBody>
        </xdr:sp>
        <xdr:clientData/>
      </xdr:twoCellAnchor>
    </mc:Choice>
    <mc:Fallback/>
  </mc:AlternateContent>
  <xdr:twoCellAnchor>
    <xdr:from>
      <xdr:col>20</xdr:col>
      <xdr:colOff>95250</xdr:colOff>
      <xdr:row>227</xdr:row>
      <xdr:rowOff>28575</xdr:rowOff>
    </xdr:from>
    <xdr:to>
      <xdr:col>22</xdr:col>
      <xdr:colOff>76200</xdr:colOff>
      <xdr:row>233</xdr:row>
      <xdr:rowOff>28575</xdr:rowOff>
    </xdr:to>
    <xdr:sp macro="" textlink="">
      <xdr:nvSpPr>
        <xdr:cNvPr id="1132" name="AutoShape 108"/>
        <xdr:cNvSpPr>
          <a:spLocks noChangeArrowheads="1"/>
        </xdr:cNvSpPr>
      </xdr:nvSpPr>
      <xdr:spPr bwMode="auto">
        <a:xfrm>
          <a:off x="3333750" y="32727900"/>
          <a:ext cx="304800" cy="704850"/>
        </a:xfrm>
        <a:prstGeom prst="rightArrow">
          <a:avLst>
            <a:gd name="adj1" fmla="val 48722"/>
            <a:gd name="adj2" fmla="val 56250"/>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200"/>
            </a:lnSpc>
            <a:defRPr sz="1000"/>
          </a:pPr>
          <a:r>
            <a:rPr lang="ja-JP" altLang="en-US" sz="1100" b="1" i="0" u="none" strike="noStrike" baseline="0">
              <a:solidFill>
                <a:srgbClr val="FFFFFF"/>
              </a:solidFill>
              <a:latin typeface="ＭＳ Ｐゴシック"/>
              <a:ea typeface="ＭＳ Ｐゴシック"/>
            </a:rPr>
            <a:t>内訳</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246</xdr:row>
          <xdr:rowOff>0</xdr:rowOff>
        </xdr:from>
        <xdr:to>
          <xdr:col>15</xdr:col>
          <xdr:colOff>0</xdr:colOff>
          <xdr:row>249</xdr:row>
          <xdr:rowOff>0</xdr:rowOff>
        </xdr:to>
        <xdr:sp macro="" textlink="">
          <xdr:nvSpPr>
            <xdr:cNvPr id="1133" name="Group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247</xdr:row>
          <xdr:rowOff>38100</xdr:rowOff>
        </xdr:from>
        <xdr:to>
          <xdr:col>9</xdr:col>
          <xdr:colOff>142875</xdr:colOff>
          <xdr:row>248</xdr:row>
          <xdr:rowOff>0</xdr:rowOff>
        </xdr:to>
        <xdr:sp macro="" textlink="">
          <xdr:nvSpPr>
            <xdr:cNvPr id="1134" name="Option Button 110" hidden="1">
              <a:extLst>
                <a:ext uri="{63B3BB69-23CF-44E3-9099-C40C66FF867C}">
                  <a14:compatExt spid="_x0000_s11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247</xdr:row>
          <xdr:rowOff>38100</xdr:rowOff>
        </xdr:from>
        <xdr:to>
          <xdr:col>14</xdr:col>
          <xdr:colOff>104775</xdr:colOff>
          <xdr:row>248</xdr:row>
          <xdr:rowOff>0</xdr:rowOff>
        </xdr:to>
        <xdr:sp macro="" textlink="">
          <xdr:nvSpPr>
            <xdr:cNvPr id="1135" name="Option Button 111" hidden="1">
              <a:extLst>
                <a:ext uri="{63B3BB69-23CF-44E3-9099-C40C66FF867C}">
                  <a14:compatExt spid="_x0000_s11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２．いない</a:t>
              </a:r>
            </a:p>
          </xdr:txBody>
        </xdr:sp>
        <xdr:clientData/>
      </xdr:twoCellAnchor>
    </mc:Choice>
    <mc:Fallback/>
  </mc:AlternateContent>
  <xdr:twoCellAnchor>
    <xdr:from>
      <xdr:col>2</xdr:col>
      <xdr:colOff>66675</xdr:colOff>
      <xdr:row>106</xdr:row>
      <xdr:rowOff>190500</xdr:rowOff>
    </xdr:from>
    <xdr:to>
      <xdr:col>2</xdr:col>
      <xdr:colOff>66675</xdr:colOff>
      <xdr:row>130</xdr:row>
      <xdr:rowOff>85725</xdr:rowOff>
    </xdr:to>
    <xdr:sp macro="" textlink="">
      <xdr:nvSpPr>
        <xdr:cNvPr id="35903" name="Line 117"/>
        <xdr:cNvSpPr>
          <a:spLocks noChangeShapeType="1"/>
        </xdr:cNvSpPr>
      </xdr:nvSpPr>
      <xdr:spPr bwMode="auto">
        <a:xfrm flipH="1">
          <a:off x="390525" y="19688175"/>
          <a:ext cx="0" cy="262890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type="oval"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57150</xdr:colOff>
      <xdr:row>130</xdr:row>
      <xdr:rowOff>76200</xdr:rowOff>
    </xdr:from>
    <xdr:to>
      <xdr:col>3</xdr:col>
      <xdr:colOff>9525</xdr:colOff>
      <xdr:row>130</xdr:row>
      <xdr:rowOff>76200</xdr:rowOff>
    </xdr:to>
    <xdr:sp macro="" textlink="">
      <xdr:nvSpPr>
        <xdr:cNvPr id="35904" name="Line 118"/>
        <xdr:cNvSpPr>
          <a:spLocks noChangeShapeType="1"/>
        </xdr:cNvSpPr>
      </xdr:nvSpPr>
      <xdr:spPr bwMode="auto">
        <a:xfrm flipV="1">
          <a:off x="381000" y="22307550"/>
          <a:ext cx="114300"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114</xdr:row>
      <xdr:rowOff>95250</xdr:rowOff>
    </xdr:from>
    <xdr:to>
      <xdr:col>3</xdr:col>
      <xdr:colOff>28575</xdr:colOff>
      <xdr:row>164</xdr:row>
      <xdr:rowOff>19050</xdr:rowOff>
    </xdr:to>
    <xdr:sp macro="" textlink="">
      <xdr:nvSpPr>
        <xdr:cNvPr id="35905" name="Line 119"/>
        <xdr:cNvSpPr>
          <a:spLocks noChangeShapeType="1"/>
        </xdr:cNvSpPr>
      </xdr:nvSpPr>
      <xdr:spPr bwMode="auto">
        <a:xfrm>
          <a:off x="514350" y="20450175"/>
          <a:ext cx="0" cy="525780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114</xdr:row>
      <xdr:rowOff>95250</xdr:rowOff>
    </xdr:from>
    <xdr:to>
      <xdr:col>5</xdr:col>
      <xdr:colOff>123825</xdr:colOff>
      <xdr:row>114</xdr:row>
      <xdr:rowOff>95250</xdr:rowOff>
    </xdr:to>
    <xdr:sp macro="" textlink="">
      <xdr:nvSpPr>
        <xdr:cNvPr id="35906" name="Line 120"/>
        <xdr:cNvSpPr>
          <a:spLocks noChangeShapeType="1"/>
        </xdr:cNvSpPr>
      </xdr:nvSpPr>
      <xdr:spPr bwMode="auto">
        <a:xfrm>
          <a:off x="514350" y="20450175"/>
          <a:ext cx="419100"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124</xdr:row>
      <xdr:rowOff>161925</xdr:rowOff>
    </xdr:from>
    <xdr:to>
      <xdr:col>5</xdr:col>
      <xdr:colOff>152400</xdr:colOff>
      <xdr:row>124</xdr:row>
      <xdr:rowOff>161925</xdr:rowOff>
    </xdr:to>
    <xdr:sp macro="" textlink="">
      <xdr:nvSpPr>
        <xdr:cNvPr id="35907" name="Line 121"/>
        <xdr:cNvSpPr>
          <a:spLocks noChangeShapeType="1"/>
        </xdr:cNvSpPr>
      </xdr:nvSpPr>
      <xdr:spPr bwMode="auto">
        <a:xfrm>
          <a:off x="514350" y="21745575"/>
          <a:ext cx="44767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141</xdr:row>
      <xdr:rowOff>95250</xdr:rowOff>
    </xdr:from>
    <xdr:to>
      <xdr:col>5</xdr:col>
      <xdr:colOff>95250</xdr:colOff>
      <xdr:row>141</xdr:row>
      <xdr:rowOff>95250</xdr:rowOff>
    </xdr:to>
    <xdr:sp macro="" textlink="">
      <xdr:nvSpPr>
        <xdr:cNvPr id="35908" name="Line 122"/>
        <xdr:cNvSpPr>
          <a:spLocks noChangeShapeType="1"/>
        </xdr:cNvSpPr>
      </xdr:nvSpPr>
      <xdr:spPr bwMode="auto">
        <a:xfrm>
          <a:off x="514350" y="23479125"/>
          <a:ext cx="39052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156</xdr:row>
      <xdr:rowOff>9525</xdr:rowOff>
    </xdr:from>
    <xdr:to>
      <xdr:col>5</xdr:col>
      <xdr:colOff>133350</xdr:colOff>
      <xdr:row>156</xdr:row>
      <xdr:rowOff>9525</xdr:rowOff>
    </xdr:to>
    <xdr:sp macro="" textlink="">
      <xdr:nvSpPr>
        <xdr:cNvPr id="35909" name="Line 123"/>
        <xdr:cNvSpPr>
          <a:spLocks noChangeShapeType="1"/>
        </xdr:cNvSpPr>
      </xdr:nvSpPr>
      <xdr:spPr bwMode="auto">
        <a:xfrm>
          <a:off x="514350" y="24593550"/>
          <a:ext cx="42862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28575</xdr:colOff>
      <xdr:row>164</xdr:row>
      <xdr:rowOff>19050</xdr:rowOff>
    </xdr:from>
    <xdr:to>
      <xdr:col>5</xdr:col>
      <xdr:colOff>123825</xdr:colOff>
      <xdr:row>164</xdr:row>
      <xdr:rowOff>19050</xdr:rowOff>
    </xdr:to>
    <xdr:sp macro="" textlink="">
      <xdr:nvSpPr>
        <xdr:cNvPr id="35910" name="Line 124"/>
        <xdr:cNvSpPr>
          <a:spLocks noChangeShapeType="1"/>
        </xdr:cNvSpPr>
      </xdr:nvSpPr>
      <xdr:spPr bwMode="auto">
        <a:xfrm>
          <a:off x="514350" y="25707975"/>
          <a:ext cx="419100"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0</xdr:colOff>
          <xdr:row>267</xdr:row>
          <xdr:rowOff>0</xdr:rowOff>
        </xdr:from>
        <xdr:to>
          <xdr:col>31</xdr:col>
          <xdr:colOff>142875</xdr:colOff>
          <xdr:row>270</xdr:row>
          <xdr:rowOff>0</xdr:rowOff>
        </xdr:to>
        <xdr:sp macro="" textlink="">
          <xdr:nvSpPr>
            <xdr:cNvPr id="1151" name="Group Box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271</xdr:row>
          <xdr:rowOff>0</xdr:rowOff>
        </xdr:from>
        <xdr:to>
          <xdr:col>31</xdr:col>
          <xdr:colOff>142875</xdr:colOff>
          <xdr:row>274</xdr:row>
          <xdr:rowOff>0</xdr:rowOff>
        </xdr:to>
        <xdr:sp macro="" textlink="">
          <xdr:nvSpPr>
            <xdr:cNvPr id="1152" name="Group Box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275</xdr:row>
          <xdr:rowOff>0</xdr:rowOff>
        </xdr:from>
        <xdr:to>
          <xdr:col>31</xdr:col>
          <xdr:colOff>142875</xdr:colOff>
          <xdr:row>278</xdr:row>
          <xdr:rowOff>0</xdr:rowOff>
        </xdr:to>
        <xdr:sp macro="" textlink="">
          <xdr:nvSpPr>
            <xdr:cNvPr id="1153" name="Group Box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279</xdr:row>
          <xdr:rowOff>0</xdr:rowOff>
        </xdr:from>
        <xdr:to>
          <xdr:col>31</xdr:col>
          <xdr:colOff>152400</xdr:colOff>
          <xdr:row>282</xdr:row>
          <xdr:rowOff>0</xdr:rowOff>
        </xdr:to>
        <xdr:sp macro="" textlink="">
          <xdr:nvSpPr>
            <xdr:cNvPr id="1154" name="Group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267</xdr:row>
          <xdr:rowOff>47625</xdr:rowOff>
        </xdr:from>
        <xdr:to>
          <xdr:col>25</xdr:col>
          <xdr:colOff>95250</xdr:colOff>
          <xdr:row>269</xdr:row>
          <xdr:rowOff>0</xdr:rowOff>
        </xdr:to>
        <xdr:sp macro="" textlink="">
          <xdr:nvSpPr>
            <xdr:cNvPr id="1155" name="Option Button 131" hidden="1">
              <a:extLst>
                <a:ext uri="{63B3BB69-23CF-44E3-9099-C40C66FF867C}">
                  <a14:compatExt spid="_x0000_s1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268</xdr:row>
          <xdr:rowOff>0</xdr:rowOff>
        </xdr:from>
        <xdr:to>
          <xdr:col>30</xdr:col>
          <xdr:colOff>85725</xdr:colOff>
          <xdr:row>269</xdr:row>
          <xdr:rowOff>0</xdr:rowOff>
        </xdr:to>
        <xdr:sp macro="" textlink="">
          <xdr:nvSpPr>
            <xdr:cNvPr id="1156" name="Option Button 132" hidden="1">
              <a:extLst>
                <a:ext uri="{63B3BB69-23CF-44E3-9099-C40C66FF867C}">
                  <a14:compatExt spid="_x0000_s1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272</xdr:row>
          <xdr:rowOff>28575</xdr:rowOff>
        </xdr:from>
        <xdr:to>
          <xdr:col>25</xdr:col>
          <xdr:colOff>95250</xdr:colOff>
          <xdr:row>273</xdr:row>
          <xdr:rowOff>0</xdr:rowOff>
        </xdr:to>
        <xdr:sp macro="" textlink="">
          <xdr:nvSpPr>
            <xdr:cNvPr id="1157" name="Option Button 133" hidden="1">
              <a:extLst>
                <a:ext uri="{63B3BB69-23CF-44E3-9099-C40C66FF867C}">
                  <a14:compatExt spid="_x0000_s1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272</xdr:row>
          <xdr:rowOff>0</xdr:rowOff>
        </xdr:from>
        <xdr:to>
          <xdr:col>30</xdr:col>
          <xdr:colOff>95250</xdr:colOff>
          <xdr:row>273</xdr:row>
          <xdr:rowOff>0</xdr:rowOff>
        </xdr:to>
        <xdr:sp macro="" textlink="">
          <xdr:nvSpPr>
            <xdr:cNvPr id="1158" name="Option Button 134" hidden="1">
              <a:extLst>
                <a:ext uri="{63B3BB69-23CF-44E3-9099-C40C66FF867C}">
                  <a14:compatExt spid="_x0000_s1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276</xdr:row>
          <xdr:rowOff>9525</xdr:rowOff>
        </xdr:from>
        <xdr:to>
          <xdr:col>25</xdr:col>
          <xdr:colOff>95250</xdr:colOff>
          <xdr:row>276</xdr:row>
          <xdr:rowOff>228600</xdr:rowOff>
        </xdr:to>
        <xdr:sp macro="" textlink="">
          <xdr:nvSpPr>
            <xdr:cNvPr id="1161" name="Option Button 137" hidden="1">
              <a:extLst>
                <a:ext uri="{63B3BB69-23CF-44E3-9099-C40C66FF867C}">
                  <a14:compatExt spid="_x0000_s1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280</xdr:row>
          <xdr:rowOff>9525</xdr:rowOff>
        </xdr:from>
        <xdr:to>
          <xdr:col>25</xdr:col>
          <xdr:colOff>95250</xdr:colOff>
          <xdr:row>280</xdr:row>
          <xdr:rowOff>228600</xdr:rowOff>
        </xdr:to>
        <xdr:sp macro="" textlink="">
          <xdr:nvSpPr>
            <xdr:cNvPr id="1162" name="Option Button 138"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409</xdr:row>
          <xdr:rowOff>0</xdr:rowOff>
        </xdr:from>
        <xdr:to>
          <xdr:col>34</xdr:col>
          <xdr:colOff>9525</xdr:colOff>
          <xdr:row>412</xdr:row>
          <xdr:rowOff>0</xdr:rowOff>
        </xdr:to>
        <xdr:sp macro="" textlink="">
          <xdr:nvSpPr>
            <xdr:cNvPr id="1173" name="Group Box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410</xdr:row>
          <xdr:rowOff>9525</xdr:rowOff>
        </xdr:from>
        <xdr:to>
          <xdr:col>12</xdr:col>
          <xdr:colOff>104775</xdr:colOff>
          <xdr:row>411</xdr:row>
          <xdr:rowOff>0</xdr:rowOff>
        </xdr:to>
        <xdr:sp macro="" textlink="">
          <xdr:nvSpPr>
            <xdr:cNvPr id="1174" name="Option Button 150" hidden="1">
              <a:extLst>
                <a:ext uri="{63B3BB69-23CF-44E3-9099-C40C66FF867C}">
                  <a14:compatExt spid="_x0000_s11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１．20/1000以上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410</xdr:row>
          <xdr:rowOff>9525</xdr:rowOff>
        </xdr:from>
        <xdr:to>
          <xdr:col>19</xdr:col>
          <xdr:colOff>133350</xdr:colOff>
          <xdr:row>411</xdr:row>
          <xdr:rowOff>0</xdr:rowOff>
        </xdr:to>
        <xdr:sp macro="" textlink="">
          <xdr:nvSpPr>
            <xdr:cNvPr id="1176" name="Option Button 152" hidden="1">
              <a:extLst>
                <a:ext uri="{63B3BB69-23CF-44E3-9099-C40C66FF867C}">
                  <a14:compatExt spid="_x0000_s11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２．19～15/1000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410</xdr:row>
          <xdr:rowOff>9525</xdr:rowOff>
        </xdr:from>
        <xdr:to>
          <xdr:col>27</xdr:col>
          <xdr:colOff>9525</xdr:colOff>
          <xdr:row>411</xdr:row>
          <xdr:rowOff>0</xdr:rowOff>
        </xdr:to>
        <xdr:sp macro="" textlink="">
          <xdr:nvSpPr>
            <xdr:cNvPr id="1177" name="Option Button 153" hidden="1">
              <a:extLst>
                <a:ext uri="{63B3BB69-23CF-44E3-9099-C40C66FF867C}">
                  <a14:compatExt spid="_x0000_s1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３．14～10/1000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410</xdr:row>
          <xdr:rowOff>9525</xdr:rowOff>
        </xdr:from>
        <xdr:to>
          <xdr:col>33</xdr:col>
          <xdr:colOff>95250</xdr:colOff>
          <xdr:row>411</xdr:row>
          <xdr:rowOff>0</xdr:rowOff>
        </xdr:to>
        <xdr:sp macro="" textlink="">
          <xdr:nvSpPr>
            <xdr:cNvPr id="1178" name="Option Button 154" hidden="1">
              <a:extLst>
                <a:ext uri="{63B3BB69-23CF-44E3-9099-C40C66FF867C}">
                  <a14:compatExt spid="_x0000_s1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４．9/1000以下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417</xdr:row>
          <xdr:rowOff>9525</xdr:rowOff>
        </xdr:from>
        <xdr:to>
          <xdr:col>12</xdr:col>
          <xdr:colOff>9525</xdr:colOff>
          <xdr:row>418</xdr:row>
          <xdr:rowOff>0</xdr:rowOff>
        </xdr:to>
        <xdr:sp macro="" textlink="">
          <xdr:nvSpPr>
            <xdr:cNvPr id="1179" name="Option Button 155" hidden="1">
              <a:extLst>
                <a:ext uri="{63B3BB69-23CF-44E3-9099-C40C66FF867C}">
                  <a14:compatExt spid="_x0000_s11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１．設定している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417</xdr:row>
          <xdr:rowOff>9525</xdr:rowOff>
        </xdr:from>
        <xdr:to>
          <xdr:col>20</xdr:col>
          <xdr:colOff>57150</xdr:colOff>
          <xdr:row>418</xdr:row>
          <xdr:rowOff>0</xdr:rowOff>
        </xdr:to>
        <xdr:sp macro="" textlink="">
          <xdr:nvSpPr>
            <xdr:cNvPr id="1180" name="Option Button 156" hidden="1">
              <a:extLst>
                <a:ext uri="{63B3BB69-23CF-44E3-9099-C40C66FF867C}">
                  <a14:compatExt spid="_x0000_s11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２．設定していない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416</xdr:row>
          <xdr:rowOff>0</xdr:rowOff>
        </xdr:from>
        <xdr:to>
          <xdr:col>21</xdr:col>
          <xdr:colOff>0</xdr:colOff>
          <xdr:row>419</xdr:row>
          <xdr:rowOff>0</xdr:rowOff>
        </xdr:to>
        <xdr:sp macro="" textlink="">
          <xdr:nvSpPr>
            <xdr:cNvPr id="1181" name="Group Box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394</xdr:row>
          <xdr:rowOff>9525</xdr:rowOff>
        </xdr:from>
        <xdr:to>
          <xdr:col>12</xdr:col>
          <xdr:colOff>95250</xdr:colOff>
          <xdr:row>395</xdr:row>
          <xdr:rowOff>0</xdr:rowOff>
        </xdr:to>
        <xdr:sp macro="" textlink="">
          <xdr:nvSpPr>
            <xdr:cNvPr id="1183" name="Option Button 159" hidden="1">
              <a:extLst>
                <a:ext uri="{63B3BB69-23CF-44E3-9099-C40C66FF867C}">
                  <a14:compatExt spid="_x0000_s1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１．別途徴収あり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394</xdr:row>
          <xdr:rowOff>9525</xdr:rowOff>
        </xdr:from>
        <xdr:to>
          <xdr:col>19</xdr:col>
          <xdr:colOff>133350</xdr:colOff>
          <xdr:row>395</xdr:row>
          <xdr:rowOff>0</xdr:rowOff>
        </xdr:to>
        <xdr:sp macro="" textlink="">
          <xdr:nvSpPr>
            <xdr:cNvPr id="1184" name="Option Button 160" hidden="1">
              <a:extLst>
                <a:ext uri="{63B3BB69-23CF-44E3-9099-C40C66FF867C}">
                  <a14:compatExt spid="_x0000_s1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２．別途徴収なし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393</xdr:row>
          <xdr:rowOff>0</xdr:rowOff>
        </xdr:from>
        <xdr:to>
          <xdr:col>20</xdr:col>
          <xdr:colOff>9525</xdr:colOff>
          <xdr:row>396</xdr:row>
          <xdr:rowOff>0</xdr:rowOff>
        </xdr:to>
        <xdr:sp macro="" textlink="">
          <xdr:nvSpPr>
            <xdr:cNvPr id="1185" name="Group Box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431</xdr:row>
          <xdr:rowOff>9525</xdr:rowOff>
        </xdr:from>
        <xdr:to>
          <xdr:col>12</xdr:col>
          <xdr:colOff>9525</xdr:colOff>
          <xdr:row>432</xdr:row>
          <xdr:rowOff>0</xdr:rowOff>
        </xdr:to>
        <xdr:sp macro="" textlink="">
          <xdr:nvSpPr>
            <xdr:cNvPr id="1186" name="Option Button 162" hidden="1">
              <a:extLst>
                <a:ext uri="{63B3BB69-23CF-44E3-9099-C40C66FF867C}">
                  <a14:compatExt spid="_x0000_s1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１．開催した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431</xdr:row>
          <xdr:rowOff>9525</xdr:rowOff>
        </xdr:from>
        <xdr:to>
          <xdr:col>20</xdr:col>
          <xdr:colOff>66675</xdr:colOff>
          <xdr:row>432</xdr:row>
          <xdr:rowOff>0</xdr:rowOff>
        </xdr:to>
        <xdr:sp macro="" textlink="">
          <xdr:nvSpPr>
            <xdr:cNvPr id="1187" name="Option Button 163" hidden="1">
              <a:extLst>
                <a:ext uri="{63B3BB69-23CF-44E3-9099-C40C66FF867C}">
                  <a14:compatExt spid="_x0000_s1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２．開催しなかった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430</xdr:row>
          <xdr:rowOff>0</xdr:rowOff>
        </xdr:from>
        <xdr:to>
          <xdr:col>21</xdr:col>
          <xdr:colOff>0</xdr:colOff>
          <xdr:row>433</xdr:row>
          <xdr:rowOff>0</xdr:rowOff>
        </xdr:to>
        <xdr:sp macro="" textlink="">
          <xdr:nvSpPr>
            <xdr:cNvPr id="1188" name="Group Box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437</xdr:row>
          <xdr:rowOff>9525</xdr:rowOff>
        </xdr:from>
        <xdr:to>
          <xdr:col>14</xdr:col>
          <xdr:colOff>0</xdr:colOff>
          <xdr:row>438</xdr:row>
          <xdr:rowOff>0</xdr:rowOff>
        </xdr:to>
        <xdr:sp macro="" textlink="">
          <xdr:nvSpPr>
            <xdr:cNvPr id="1189" name="Option Button 165" hidden="1">
              <a:extLst>
                <a:ext uri="{63B3BB69-23CF-44E3-9099-C40C66FF867C}">
                  <a14:compatExt spid="_x0000_s1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１．定例的に開催した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437</xdr:row>
          <xdr:rowOff>9525</xdr:rowOff>
        </xdr:from>
        <xdr:to>
          <xdr:col>25</xdr:col>
          <xdr:colOff>38100</xdr:colOff>
          <xdr:row>438</xdr:row>
          <xdr:rowOff>0</xdr:rowOff>
        </xdr:to>
        <xdr:sp macro="" textlink="">
          <xdr:nvSpPr>
            <xdr:cNvPr id="1190" name="Option Button 166" hidden="1">
              <a:extLst>
                <a:ext uri="{63B3BB69-23CF-44E3-9099-C40C66FF867C}">
                  <a14:compatExt spid="_x0000_s1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２．定例的には開催しなかった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436</xdr:row>
          <xdr:rowOff>0</xdr:rowOff>
        </xdr:from>
        <xdr:to>
          <xdr:col>25</xdr:col>
          <xdr:colOff>142875</xdr:colOff>
          <xdr:row>439</xdr:row>
          <xdr:rowOff>0</xdr:rowOff>
        </xdr:to>
        <xdr:sp macro="" textlink="">
          <xdr:nvSpPr>
            <xdr:cNvPr id="1191" name="Group Box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449</xdr:row>
          <xdr:rowOff>9525</xdr:rowOff>
        </xdr:from>
        <xdr:to>
          <xdr:col>13</xdr:col>
          <xdr:colOff>85725</xdr:colOff>
          <xdr:row>450</xdr:row>
          <xdr:rowOff>0</xdr:rowOff>
        </xdr:to>
        <xdr:sp macro="" textlink="">
          <xdr:nvSpPr>
            <xdr:cNvPr id="1192" name="Option Button 168" hidden="1">
              <a:extLst>
                <a:ext uri="{63B3BB69-23CF-44E3-9099-C40C66FF867C}">
                  <a14:compatExt spid="_x0000_s1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１．定期発行している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449</xdr:row>
          <xdr:rowOff>9525</xdr:rowOff>
        </xdr:from>
        <xdr:to>
          <xdr:col>23</xdr:col>
          <xdr:colOff>95250</xdr:colOff>
          <xdr:row>450</xdr:row>
          <xdr:rowOff>0</xdr:rowOff>
        </xdr:to>
        <xdr:sp macro="" textlink="">
          <xdr:nvSpPr>
            <xdr:cNvPr id="1193" name="Option Button 169" hidden="1">
              <a:extLst>
                <a:ext uri="{63B3BB69-23CF-44E3-9099-C40C66FF867C}">
                  <a14:compatExt spid="_x0000_s1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２．定期発行していない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448</xdr:row>
          <xdr:rowOff>0</xdr:rowOff>
        </xdr:from>
        <xdr:to>
          <xdr:col>24</xdr:col>
          <xdr:colOff>152400</xdr:colOff>
          <xdr:row>451</xdr:row>
          <xdr:rowOff>0</xdr:rowOff>
        </xdr:to>
        <xdr:sp macro="" textlink="">
          <xdr:nvSpPr>
            <xdr:cNvPr id="1194" name="Group Box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459</xdr:row>
          <xdr:rowOff>9525</xdr:rowOff>
        </xdr:from>
        <xdr:to>
          <xdr:col>13</xdr:col>
          <xdr:colOff>152400</xdr:colOff>
          <xdr:row>460</xdr:row>
          <xdr:rowOff>0</xdr:rowOff>
        </xdr:to>
        <xdr:sp macro="" textlink="">
          <xdr:nvSpPr>
            <xdr:cNvPr id="1198" name="Option Button 174" hidden="1">
              <a:extLst>
                <a:ext uri="{63B3BB69-23CF-44E3-9099-C40C66FF867C}">
                  <a14:compatExt spid="_x0000_s1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１．ホームページがある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459</xdr:row>
          <xdr:rowOff>9525</xdr:rowOff>
        </xdr:from>
        <xdr:to>
          <xdr:col>23</xdr:col>
          <xdr:colOff>95250</xdr:colOff>
          <xdr:row>460</xdr:row>
          <xdr:rowOff>0</xdr:rowOff>
        </xdr:to>
        <xdr:sp macro="" textlink="">
          <xdr:nvSpPr>
            <xdr:cNvPr id="1199" name="Option Button 175" hidden="1">
              <a:extLst>
                <a:ext uri="{63B3BB69-23CF-44E3-9099-C40C66FF867C}">
                  <a14:compatExt spid="_x0000_s1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２．ホームページはない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458</xdr:row>
          <xdr:rowOff>0</xdr:rowOff>
        </xdr:from>
        <xdr:to>
          <xdr:col>25</xdr:col>
          <xdr:colOff>0</xdr:colOff>
          <xdr:row>461</xdr:row>
          <xdr:rowOff>0</xdr:rowOff>
        </xdr:to>
        <xdr:sp macro="" textlink="">
          <xdr:nvSpPr>
            <xdr:cNvPr id="1200" name="Group Box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563</xdr:row>
          <xdr:rowOff>9525</xdr:rowOff>
        </xdr:from>
        <xdr:to>
          <xdr:col>13</xdr:col>
          <xdr:colOff>85725</xdr:colOff>
          <xdr:row>564</xdr:row>
          <xdr:rowOff>0</xdr:rowOff>
        </xdr:to>
        <xdr:sp macro="" textlink="">
          <xdr:nvSpPr>
            <xdr:cNvPr id="1216" name="Option Button 192" hidden="1">
              <a:extLst>
                <a:ext uri="{63B3BB69-23CF-44E3-9099-C40C66FF867C}">
                  <a14:compatExt spid="_x0000_s1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１．選出している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563</xdr:row>
          <xdr:rowOff>9525</xdr:rowOff>
        </xdr:from>
        <xdr:to>
          <xdr:col>22</xdr:col>
          <xdr:colOff>104775</xdr:colOff>
          <xdr:row>564</xdr:row>
          <xdr:rowOff>0</xdr:rowOff>
        </xdr:to>
        <xdr:sp macro="" textlink="">
          <xdr:nvSpPr>
            <xdr:cNvPr id="1217" name="Option Button 193" hidden="1">
              <a:extLst>
                <a:ext uri="{63B3BB69-23CF-44E3-9099-C40C66FF867C}">
                  <a14:compatExt spid="_x0000_s1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２．選出していない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562</xdr:row>
          <xdr:rowOff>0</xdr:rowOff>
        </xdr:from>
        <xdr:to>
          <xdr:col>24</xdr:col>
          <xdr:colOff>0</xdr:colOff>
          <xdr:row>565</xdr:row>
          <xdr:rowOff>0</xdr:rowOff>
        </xdr:to>
        <xdr:sp macro="" textlink="">
          <xdr:nvSpPr>
            <xdr:cNvPr id="1218" name="Group Box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xdr:twoCellAnchor>
    <xdr:from>
      <xdr:col>2</xdr:col>
      <xdr:colOff>76200</xdr:colOff>
      <xdr:row>177</xdr:row>
      <xdr:rowOff>238125</xdr:rowOff>
    </xdr:from>
    <xdr:to>
      <xdr:col>2</xdr:col>
      <xdr:colOff>76200</xdr:colOff>
      <xdr:row>193</xdr:row>
      <xdr:rowOff>9525</xdr:rowOff>
    </xdr:to>
    <xdr:sp macro="" textlink="">
      <xdr:nvSpPr>
        <xdr:cNvPr id="35911" name="Line 317"/>
        <xdr:cNvSpPr>
          <a:spLocks noChangeShapeType="1"/>
        </xdr:cNvSpPr>
      </xdr:nvSpPr>
      <xdr:spPr bwMode="auto">
        <a:xfrm>
          <a:off x="400050" y="28060650"/>
          <a:ext cx="0" cy="1495425"/>
        </a:xfrm>
        <a:prstGeom prst="line">
          <a:avLst/>
        </a:prstGeom>
        <a:noFill/>
        <a:ln w="31750">
          <a:solidFill>
            <a:srgbClr xmlns:mc="http://schemas.openxmlformats.org/markup-compatibility/2006" xmlns:a14="http://schemas.microsoft.com/office/drawing/2010/main" val="808080" mc:Ignorable="a14" a14:legacySpreadsheetColorIndex="23"/>
          </a:solidFill>
          <a:round/>
          <a:headEnd type="oval"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85725</xdr:colOff>
      <xdr:row>192</xdr:row>
      <xdr:rowOff>28575</xdr:rowOff>
    </xdr:from>
    <xdr:to>
      <xdr:col>3</xdr:col>
      <xdr:colOff>19050</xdr:colOff>
      <xdr:row>192</xdr:row>
      <xdr:rowOff>28575</xdr:rowOff>
    </xdr:to>
    <xdr:sp macro="" textlink="">
      <xdr:nvSpPr>
        <xdr:cNvPr id="35912" name="Line 321"/>
        <xdr:cNvSpPr>
          <a:spLocks noChangeShapeType="1"/>
        </xdr:cNvSpPr>
      </xdr:nvSpPr>
      <xdr:spPr bwMode="auto">
        <a:xfrm>
          <a:off x="409575" y="29537025"/>
          <a:ext cx="95250"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184</xdr:row>
      <xdr:rowOff>152400</xdr:rowOff>
    </xdr:from>
    <xdr:to>
      <xdr:col>3</xdr:col>
      <xdr:colOff>9525</xdr:colOff>
      <xdr:row>218</xdr:row>
      <xdr:rowOff>152400</xdr:rowOff>
    </xdr:to>
    <xdr:sp macro="" textlink="">
      <xdr:nvSpPr>
        <xdr:cNvPr id="35913" name="Line 322"/>
        <xdr:cNvSpPr>
          <a:spLocks noChangeShapeType="1"/>
        </xdr:cNvSpPr>
      </xdr:nvSpPr>
      <xdr:spPr bwMode="auto">
        <a:xfrm>
          <a:off x="495300" y="28717875"/>
          <a:ext cx="0" cy="335280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218</xdr:row>
      <xdr:rowOff>152400</xdr:rowOff>
    </xdr:from>
    <xdr:to>
      <xdr:col>5</xdr:col>
      <xdr:colOff>95250</xdr:colOff>
      <xdr:row>218</xdr:row>
      <xdr:rowOff>152400</xdr:rowOff>
    </xdr:to>
    <xdr:sp macro="" textlink="">
      <xdr:nvSpPr>
        <xdr:cNvPr id="35914" name="Line 323"/>
        <xdr:cNvSpPr>
          <a:spLocks noChangeShapeType="1"/>
        </xdr:cNvSpPr>
      </xdr:nvSpPr>
      <xdr:spPr bwMode="auto">
        <a:xfrm>
          <a:off x="495300" y="32070675"/>
          <a:ext cx="40957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209</xdr:row>
      <xdr:rowOff>190500</xdr:rowOff>
    </xdr:from>
    <xdr:to>
      <xdr:col>5</xdr:col>
      <xdr:colOff>66675</xdr:colOff>
      <xdr:row>209</xdr:row>
      <xdr:rowOff>190500</xdr:rowOff>
    </xdr:to>
    <xdr:sp macro="" textlink="">
      <xdr:nvSpPr>
        <xdr:cNvPr id="35915" name="Line 324"/>
        <xdr:cNvSpPr>
          <a:spLocks noChangeShapeType="1"/>
        </xdr:cNvSpPr>
      </xdr:nvSpPr>
      <xdr:spPr bwMode="auto">
        <a:xfrm>
          <a:off x="485775" y="30851475"/>
          <a:ext cx="39052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193</xdr:row>
      <xdr:rowOff>171450</xdr:rowOff>
    </xdr:from>
    <xdr:to>
      <xdr:col>5</xdr:col>
      <xdr:colOff>57150</xdr:colOff>
      <xdr:row>193</xdr:row>
      <xdr:rowOff>171450</xdr:rowOff>
    </xdr:to>
    <xdr:sp macro="" textlink="">
      <xdr:nvSpPr>
        <xdr:cNvPr id="35916" name="Line 325"/>
        <xdr:cNvSpPr>
          <a:spLocks noChangeShapeType="1"/>
        </xdr:cNvSpPr>
      </xdr:nvSpPr>
      <xdr:spPr bwMode="auto">
        <a:xfrm>
          <a:off x="495300" y="29718000"/>
          <a:ext cx="371475"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184</xdr:row>
      <xdr:rowOff>161925</xdr:rowOff>
    </xdr:from>
    <xdr:to>
      <xdr:col>5</xdr:col>
      <xdr:colOff>28575</xdr:colOff>
      <xdr:row>184</xdr:row>
      <xdr:rowOff>161925</xdr:rowOff>
    </xdr:to>
    <xdr:sp macro="" textlink="">
      <xdr:nvSpPr>
        <xdr:cNvPr id="35917" name="Line 326"/>
        <xdr:cNvSpPr>
          <a:spLocks noChangeShapeType="1"/>
        </xdr:cNvSpPr>
      </xdr:nvSpPr>
      <xdr:spPr bwMode="auto">
        <a:xfrm>
          <a:off x="495300" y="28727400"/>
          <a:ext cx="342900" cy="0"/>
        </a:xfrm>
        <a:prstGeom prst="line">
          <a:avLst/>
        </a:prstGeom>
        <a:noFill/>
        <a:ln w="3175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28575</xdr:colOff>
      <xdr:row>268</xdr:row>
      <xdr:rowOff>142875</xdr:rowOff>
    </xdr:from>
    <xdr:to>
      <xdr:col>38</xdr:col>
      <xdr:colOff>123825</xdr:colOff>
      <xdr:row>268</xdr:row>
      <xdr:rowOff>142875</xdr:rowOff>
    </xdr:to>
    <xdr:sp macro="" textlink="">
      <xdr:nvSpPr>
        <xdr:cNvPr id="35918" name="Line 327"/>
        <xdr:cNvSpPr>
          <a:spLocks noChangeShapeType="1"/>
        </xdr:cNvSpPr>
      </xdr:nvSpPr>
      <xdr:spPr bwMode="auto">
        <a:xfrm>
          <a:off x="5210175" y="40214550"/>
          <a:ext cx="10668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19050</xdr:colOff>
      <xdr:row>272</xdr:row>
      <xdr:rowOff>123825</xdr:rowOff>
    </xdr:from>
    <xdr:to>
      <xdr:col>38</xdr:col>
      <xdr:colOff>114300</xdr:colOff>
      <xdr:row>272</xdr:row>
      <xdr:rowOff>123825</xdr:rowOff>
    </xdr:to>
    <xdr:sp macro="" textlink="">
      <xdr:nvSpPr>
        <xdr:cNvPr id="35919" name="Line 328"/>
        <xdr:cNvSpPr>
          <a:spLocks noChangeShapeType="1"/>
        </xdr:cNvSpPr>
      </xdr:nvSpPr>
      <xdr:spPr bwMode="auto">
        <a:xfrm>
          <a:off x="5200650" y="40614600"/>
          <a:ext cx="10668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9525</xdr:colOff>
      <xdr:row>276</xdr:row>
      <xdr:rowOff>114300</xdr:rowOff>
    </xdr:from>
    <xdr:to>
      <xdr:col>38</xdr:col>
      <xdr:colOff>114300</xdr:colOff>
      <xdr:row>276</xdr:row>
      <xdr:rowOff>114300</xdr:rowOff>
    </xdr:to>
    <xdr:sp macro="" textlink="">
      <xdr:nvSpPr>
        <xdr:cNvPr id="35920" name="Line 329"/>
        <xdr:cNvSpPr>
          <a:spLocks noChangeShapeType="1"/>
        </xdr:cNvSpPr>
      </xdr:nvSpPr>
      <xdr:spPr bwMode="auto">
        <a:xfrm>
          <a:off x="5191125" y="41024175"/>
          <a:ext cx="1076325"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9525</xdr:colOff>
      <xdr:row>280</xdr:row>
      <xdr:rowOff>123825</xdr:rowOff>
    </xdr:from>
    <xdr:to>
      <xdr:col>38</xdr:col>
      <xdr:colOff>123825</xdr:colOff>
      <xdr:row>280</xdr:row>
      <xdr:rowOff>123825</xdr:rowOff>
    </xdr:to>
    <xdr:sp macro="" textlink="">
      <xdr:nvSpPr>
        <xdr:cNvPr id="35921" name="Line 330"/>
        <xdr:cNvSpPr>
          <a:spLocks noChangeShapeType="1"/>
        </xdr:cNvSpPr>
      </xdr:nvSpPr>
      <xdr:spPr bwMode="auto">
        <a:xfrm>
          <a:off x="5191125" y="41452800"/>
          <a:ext cx="10858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142875</xdr:colOff>
      <xdr:row>410</xdr:row>
      <xdr:rowOff>133350</xdr:rowOff>
    </xdr:from>
    <xdr:to>
      <xdr:col>38</xdr:col>
      <xdr:colOff>85725</xdr:colOff>
      <xdr:row>410</xdr:row>
      <xdr:rowOff>133350</xdr:rowOff>
    </xdr:to>
    <xdr:sp macro="" textlink="">
      <xdr:nvSpPr>
        <xdr:cNvPr id="35922" name="Line 333"/>
        <xdr:cNvSpPr>
          <a:spLocks noChangeShapeType="1"/>
        </xdr:cNvSpPr>
      </xdr:nvSpPr>
      <xdr:spPr bwMode="auto">
        <a:xfrm>
          <a:off x="5648325" y="61960125"/>
          <a:ext cx="5905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95250</xdr:colOff>
      <xdr:row>417</xdr:row>
      <xdr:rowOff>142875</xdr:rowOff>
    </xdr:from>
    <xdr:to>
      <xdr:col>38</xdr:col>
      <xdr:colOff>47625</xdr:colOff>
      <xdr:row>417</xdr:row>
      <xdr:rowOff>142875</xdr:rowOff>
    </xdr:to>
    <xdr:sp macro="" textlink="">
      <xdr:nvSpPr>
        <xdr:cNvPr id="35923" name="Line 334"/>
        <xdr:cNvSpPr>
          <a:spLocks noChangeShapeType="1"/>
        </xdr:cNvSpPr>
      </xdr:nvSpPr>
      <xdr:spPr bwMode="auto">
        <a:xfrm>
          <a:off x="3495675" y="62750700"/>
          <a:ext cx="27051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76200</xdr:colOff>
      <xdr:row>394</xdr:row>
      <xdr:rowOff>142875</xdr:rowOff>
    </xdr:from>
    <xdr:to>
      <xdr:col>38</xdr:col>
      <xdr:colOff>95250</xdr:colOff>
      <xdr:row>394</xdr:row>
      <xdr:rowOff>142875</xdr:rowOff>
    </xdr:to>
    <xdr:sp macro="" textlink="">
      <xdr:nvSpPr>
        <xdr:cNvPr id="35924" name="Line 335"/>
        <xdr:cNvSpPr>
          <a:spLocks noChangeShapeType="1"/>
        </xdr:cNvSpPr>
      </xdr:nvSpPr>
      <xdr:spPr bwMode="auto">
        <a:xfrm>
          <a:off x="3314700" y="59397900"/>
          <a:ext cx="29337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114300</xdr:colOff>
      <xdr:row>431</xdr:row>
      <xdr:rowOff>123825</xdr:rowOff>
    </xdr:from>
    <xdr:to>
      <xdr:col>38</xdr:col>
      <xdr:colOff>104775</xdr:colOff>
      <xdr:row>431</xdr:row>
      <xdr:rowOff>123825</xdr:rowOff>
    </xdr:to>
    <xdr:sp macro="" textlink="">
      <xdr:nvSpPr>
        <xdr:cNvPr id="35925" name="Line 336"/>
        <xdr:cNvSpPr>
          <a:spLocks noChangeShapeType="1"/>
        </xdr:cNvSpPr>
      </xdr:nvSpPr>
      <xdr:spPr bwMode="auto">
        <a:xfrm>
          <a:off x="3514725" y="64474725"/>
          <a:ext cx="27432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95250</xdr:colOff>
      <xdr:row>402</xdr:row>
      <xdr:rowOff>123825</xdr:rowOff>
    </xdr:from>
    <xdr:to>
      <xdr:col>35</xdr:col>
      <xdr:colOff>85725</xdr:colOff>
      <xdr:row>402</xdr:row>
      <xdr:rowOff>123825</xdr:rowOff>
    </xdr:to>
    <xdr:sp macro="" textlink="">
      <xdr:nvSpPr>
        <xdr:cNvPr id="35926" name="Line 337"/>
        <xdr:cNvSpPr>
          <a:spLocks noChangeShapeType="1"/>
        </xdr:cNvSpPr>
      </xdr:nvSpPr>
      <xdr:spPr bwMode="auto">
        <a:xfrm>
          <a:off x="4953000" y="60445650"/>
          <a:ext cx="8001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9525</xdr:colOff>
      <xdr:row>437</xdr:row>
      <xdr:rowOff>95250</xdr:rowOff>
    </xdr:from>
    <xdr:to>
      <xdr:col>38</xdr:col>
      <xdr:colOff>95250</xdr:colOff>
      <xdr:row>437</xdr:row>
      <xdr:rowOff>95250</xdr:rowOff>
    </xdr:to>
    <xdr:sp macro="" textlink="">
      <xdr:nvSpPr>
        <xdr:cNvPr id="35927" name="Line 338"/>
        <xdr:cNvSpPr>
          <a:spLocks noChangeShapeType="1"/>
        </xdr:cNvSpPr>
      </xdr:nvSpPr>
      <xdr:spPr bwMode="auto">
        <a:xfrm>
          <a:off x="4219575" y="65312925"/>
          <a:ext cx="2028825"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19050</xdr:colOff>
      <xdr:row>449</xdr:row>
      <xdr:rowOff>142875</xdr:rowOff>
    </xdr:from>
    <xdr:to>
      <xdr:col>38</xdr:col>
      <xdr:colOff>104775</xdr:colOff>
      <xdr:row>449</xdr:row>
      <xdr:rowOff>142875</xdr:rowOff>
    </xdr:to>
    <xdr:sp macro="" textlink="">
      <xdr:nvSpPr>
        <xdr:cNvPr id="35928" name="Line 339"/>
        <xdr:cNvSpPr>
          <a:spLocks noChangeShapeType="1"/>
        </xdr:cNvSpPr>
      </xdr:nvSpPr>
      <xdr:spPr bwMode="auto">
        <a:xfrm>
          <a:off x="4067175" y="67332225"/>
          <a:ext cx="21907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38100</xdr:colOff>
      <xdr:row>459</xdr:row>
      <xdr:rowOff>133350</xdr:rowOff>
    </xdr:from>
    <xdr:to>
      <xdr:col>38</xdr:col>
      <xdr:colOff>104775</xdr:colOff>
      <xdr:row>459</xdr:row>
      <xdr:rowOff>133350</xdr:rowOff>
    </xdr:to>
    <xdr:sp macro="" textlink="">
      <xdr:nvSpPr>
        <xdr:cNvPr id="35929" name="Line 340"/>
        <xdr:cNvSpPr>
          <a:spLocks noChangeShapeType="1"/>
        </xdr:cNvSpPr>
      </xdr:nvSpPr>
      <xdr:spPr bwMode="auto">
        <a:xfrm>
          <a:off x="4086225" y="68865750"/>
          <a:ext cx="21717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38100</xdr:colOff>
      <xdr:row>538</xdr:row>
      <xdr:rowOff>123825</xdr:rowOff>
    </xdr:from>
    <xdr:to>
      <xdr:col>38</xdr:col>
      <xdr:colOff>114300</xdr:colOff>
      <xdr:row>538</xdr:row>
      <xdr:rowOff>133350</xdr:rowOff>
    </xdr:to>
    <xdr:sp macro="" textlink="">
      <xdr:nvSpPr>
        <xdr:cNvPr id="35930" name="Line 345"/>
        <xdr:cNvSpPr>
          <a:spLocks noChangeShapeType="1"/>
        </xdr:cNvSpPr>
      </xdr:nvSpPr>
      <xdr:spPr bwMode="auto">
        <a:xfrm>
          <a:off x="5543550" y="82200750"/>
          <a:ext cx="723900" cy="9525"/>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57150</xdr:colOff>
      <xdr:row>546</xdr:row>
      <xdr:rowOff>142875</xdr:rowOff>
    </xdr:from>
    <xdr:to>
      <xdr:col>38</xdr:col>
      <xdr:colOff>133350</xdr:colOff>
      <xdr:row>546</xdr:row>
      <xdr:rowOff>152400</xdr:rowOff>
    </xdr:to>
    <xdr:sp macro="" textlink="">
      <xdr:nvSpPr>
        <xdr:cNvPr id="35931" name="Line 347"/>
        <xdr:cNvSpPr>
          <a:spLocks noChangeShapeType="1"/>
        </xdr:cNvSpPr>
      </xdr:nvSpPr>
      <xdr:spPr bwMode="auto">
        <a:xfrm>
          <a:off x="5562600" y="83058000"/>
          <a:ext cx="723900" cy="9525"/>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57150</xdr:colOff>
      <xdr:row>551</xdr:row>
      <xdr:rowOff>152400</xdr:rowOff>
    </xdr:from>
    <xdr:to>
      <xdr:col>38</xdr:col>
      <xdr:colOff>133350</xdr:colOff>
      <xdr:row>551</xdr:row>
      <xdr:rowOff>161925</xdr:rowOff>
    </xdr:to>
    <xdr:sp macro="" textlink="">
      <xdr:nvSpPr>
        <xdr:cNvPr id="35932" name="Line 349"/>
        <xdr:cNvSpPr>
          <a:spLocks noChangeShapeType="1"/>
        </xdr:cNvSpPr>
      </xdr:nvSpPr>
      <xdr:spPr bwMode="auto">
        <a:xfrm>
          <a:off x="5562600" y="83734275"/>
          <a:ext cx="723900" cy="9525"/>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57150</xdr:colOff>
      <xdr:row>556</xdr:row>
      <xdr:rowOff>152400</xdr:rowOff>
    </xdr:from>
    <xdr:to>
      <xdr:col>38</xdr:col>
      <xdr:colOff>133350</xdr:colOff>
      <xdr:row>556</xdr:row>
      <xdr:rowOff>161925</xdr:rowOff>
    </xdr:to>
    <xdr:sp macro="" textlink="">
      <xdr:nvSpPr>
        <xdr:cNvPr id="35933" name="Line 350"/>
        <xdr:cNvSpPr>
          <a:spLocks noChangeShapeType="1"/>
        </xdr:cNvSpPr>
      </xdr:nvSpPr>
      <xdr:spPr bwMode="auto">
        <a:xfrm>
          <a:off x="5562600" y="84401025"/>
          <a:ext cx="723900" cy="9525"/>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47625</xdr:colOff>
      <xdr:row>563</xdr:row>
      <xdr:rowOff>123825</xdr:rowOff>
    </xdr:from>
    <xdr:to>
      <xdr:col>38</xdr:col>
      <xdr:colOff>85725</xdr:colOff>
      <xdr:row>563</xdr:row>
      <xdr:rowOff>123825</xdr:rowOff>
    </xdr:to>
    <xdr:sp macro="" textlink="">
      <xdr:nvSpPr>
        <xdr:cNvPr id="35934" name="Line 351"/>
        <xdr:cNvSpPr>
          <a:spLocks noChangeShapeType="1"/>
        </xdr:cNvSpPr>
      </xdr:nvSpPr>
      <xdr:spPr bwMode="auto">
        <a:xfrm>
          <a:off x="3933825" y="85534500"/>
          <a:ext cx="23050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142875</xdr:colOff>
      <xdr:row>24</xdr:row>
      <xdr:rowOff>76200</xdr:rowOff>
    </xdr:from>
    <xdr:to>
      <xdr:col>27</xdr:col>
      <xdr:colOff>38100</xdr:colOff>
      <xdr:row>29</xdr:row>
      <xdr:rowOff>38100</xdr:rowOff>
    </xdr:to>
    <xdr:sp macro="" textlink="">
      <xdr:nvSpPr>
        <xdr:cNvPr id="35935" name="Rectangle 372"/>
        <xdr:cNvSpPr>
          <a:spLocks noChangeArrowheads="1"/>
        </xdr:cNvSpPr>
      </xdr:nvSpPr>
      <xdr:spPr bwMode="auto">
        <a:xfrm>
          <a:off x="1762125" y="5391150"/>
          <a:ext cx="2647950" cy="5905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15</xdr:col>
          <xdr:colOff>85725</xdr:colOff>
          <xdr:row>538</xdr:row>
          <xdr:rowOff>9525</xdr:rowOff>
        </xdr:from>
        <xdr:to>
          <xdr:col>21</xdr:col>
          <xdr:colOff>19050</xdr:colOff>
          <xdr:row>539</xdr:row>
          <xdr:rowOff>0</xdr:rowOff>
        </xdr:to>
        <xdr:sp macro="" textlink="">
          <xdr:nvSpPr>
            <xdr:cNvPr id="1432" name="Option Button 408" hidden="1">
              <a:extLst>
                <a:ext uri="{63B3BB69-23CF-44E3-9099-C40C66FF867C}">
                  <a14:compatExt spid="_x0000_s1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１．年次休暇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538</xdr:row>
          <xdr:rowOff>9525</xdr:rowOff>
        </xdr:from>
        <xdr:to>
          <xdr:col>27</xdr:col>
          <xdr:colOff>28575</xdr:colOff>
          <xdr:row>539</xdr:row>
          <xdr:rowOff>0</xdr:rowOff>
        </xdr:to>
        <xdr:sp macro="" textlink="">
          <xdr:nvSpPr>
            <xdr:cNvPr id="1433" name="Option Button 409" hidden="1">
              <a:extLst>
                <a:ext uri="{63B3BB69-23CF-44E3-9099-C40C66FF867C}">
                  <a14:compatExt spid="_x0000_s1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538</xdr:row>
          <xdr:rowOff>0</xdr:rowOff>
        </xdr:from>
        <xdr:to>
          <xdr:col>33</xdr:col>
          <xdr:colOff>152400</xdr:colOff>
          <xdr:row>539</xdr:row>
          <xdr:rowOff>0</xdr:rowOff>
        </xdr:to>
        <xdr:sp macro="" textlink="">
          <xdr:nvSpPr>
            <xdr:cNvPr id="1435" name="Option Button 411" hidden="1">
              <a:extLst>
                <a:ext uri="{63B3BB69-23CF-44E3-9099-C40C66FF867C}">
                  <a14:compatExt spid="_x0000_s1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537</xdr:row>
          <xdr:rowOff>0</xdr:rowOff>
        </xdr:from>
        <xdr:to>
          <xdr:col>34</xdr:col>
          <xdr:colOff>0</xdr:colOff>
          <xdr:row>540</xdr:row>
          <xdr:rowOff>0</xdr:rowOff>
        </xdr:to>
        <xdr:sp macro="" textlink="">
          <xdr:nvSpPr>
            <xdr:cNvPr id="1436" name="Group Box 412" hidden="1">
              <a:extLst>
                <a:ext uri="{63B3BB69-23CF-44E3-9099-C40C66FF867C}">
                  <a14:compatExt spid="_x0000_s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542</xdr:row>
          <xdr:rowOff>9525</xdr:rowOff>
        </xdr:from>
        <xdr:to>
          <xdr:col>21</xdr:col>
          <xdr:colOff>19050</xdr:colOff>
          <xdr:row>543</xdr:row>
          <xdr:rowOff>0</xdr:rowOff>
        </xdr:to>
        <xdr:sp macro="" textlink="">
          <xdr:nvSpPr>
            <xdr:cNvPr id="1441" name="Option Button 417" hidden="1">
              <a:extLst>
                <a:ext uri="{63B3BB69-23CF-44E3-9099-C40C66FF867C}">
                  <a14:compatExt spid="_x0000_s1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１．年次休暇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542</xdr:row>
          <xdr:rowOff>9525</xdr:rowOff>
        </xdr:from>
        <xdr:to>
          <xdr:col>27</xdr:col>
          <xdr:colOff>28575</xdr:colOff>
          <xdr:row>543</xdr:row>
          <xdr:rowOff>0</xdr:rowOff>
        </xdr:to>
        <xdr:sp macro="" textlink="">
          <xdr:nvSpPr>
            <xdr:cNvPr id="1442" name="Option Button 418" hidden="1">
              <a:extLst>
                <a:ext uri="{63B3BB69-23CF-44E3-9099-C40C66FF867C}">
                  <a14:compatExt spid="_x0000_s1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542</xdr:row>
          <xdr:rowOff>0</xdr:rowOff>
        </xdr:from>
        <xdr:to>
          <xdr:col>33</xdr:col>
          <xdr:colOff>152400</xdr:colOff>
          <xdr:row>543</xdr:row>
          <xdr:rowOff>0</xdr:rowOff>
        </xdr:to>
        <xdr:sp macro="" textlink="">
          <xdr:nvSpPr>
            <xdr:cNvPr id="1443" name="Option Button 419" hidden="1">
              <a:extLst>
                <a:ext uri="{63B3BB69-23CF-44E3-9099-C40C66FF867C}">
                  <a14:compatExt spid="_x0000_s1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xdr:twoCellAnchor>
    <xdr:from>
      <xdr:col>34</xdr:col>
      <xdr:colOff>28575</xdr:colOff>
      <xdr:row>542</xdr:row>
      <xdr:rowOff>133350</xdr:rowOff>
    </xdr:from>
    <xdr:to>
      <xdr:col>38</xdr:col>
      <xdr:colOff>104775</xdr:colOff>
      <xdr:row>542</xdr:row>
      <xdr:rowOff>142875</xdr:rowOff>
    </xdr:to>
    <xdr:sp macro="" textlink="">
      <xdr:nvSpPr>
        <xdr:cNvPr id="35936" name="Line 421"/>
        <xdr:cNvSpPr>
          <a:spLocks noChangeShapeType="1"/>
        </xdr:cNvSpPr>
      </xdr:nvSpPr>
      <xdr:spPr bwMode="auto">
        <a:xfrm>
          <a:off x="5534025" y="82629375"/>
          <a:ext cx="723900" cy="9525"/>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76200</xdr:colOff>
          <xdr:row>546</xdr:row>
          <xdr:rowOff>9525</xdr:rowOff>
        </xdr:from>
        <xdr:to>
          <xdr:col>21</xdr:col>
          <xdr:colOff>19050</xdr:colOff>
          <xdr:row>547</xdr:row>
          <xdr:rowOff>0</xdr:rowOff>
        </xdr:to>
        <xdr:sp macro="" textlink="">
          <xdr:nvSpPr>
            <xdr:cNvPr id="1446" name="Option Button 422" hidden="1">
              <a:extLst>
                <a:ext uri="{63B3BB69-23CF-44E3-9099-C40C66FF867C}">
                  <a14:compatExt spid="_x0000_s14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１．年次休暇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546</xdr:row>
          <xdr:rowOff>9525</xdr:rowOff>
        </xdr:from>
        <xdr:to>
          <xdr:col>27</xdr:col>
          <xdr:colOff>28575</xdr:colOff>
          <xdr:row>547</xdr:row>
          <xdr:rowOff>0</xdr:rowOff>
        </xdr:to>
        <xdr:sp macro="" textlink="">
          <xdr:nvSpPr>
            <xdr:cNvPr id="1447" name="Option Button 423" hidden="1">
              <a:extLst>
                <a:ext uri="{63B3BB69-23CF-44E3-9099-C40C66FF867C}">
                  <a14:compatExt spid="_x0000_s1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546</xdr:row>
          <xdr:rowOff>0</xdr:rowOff>
        </xdr:from>
        <xdr:to>
          <xdr:col>33</xdr:col>
          <xdr:colOff>152400</xdr:colOff>
          <xdr:row>547</xdr:row>
          <xdr:rowOff>0</xdr:rowOff>
        </xdr:to>
        <xdr:sp macro="" textlink="">
          <xdr:nvSpPr>
            <xdr:cNvPr id="1448" name="Option Button 424" hidden="1">
              <a:extLst>
                <a:ext uri="{63B3BB69-23CF-44E3-9099-C40C66FF867C}">
                  <a14:compatExt spid="_x0000_s1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547</xdr:row>
          <xdr:rowOff>9525</xdr:rowOff>
        </xdr:from>
        <xdr:to>
          <xdr:col>30</xdr:col>
          <xdr:colOff>47625</xdr:colOff>
          <xdr:row>548</xdr:row>
          <xdr:rowOff>0</xdr:rowOff>
        </xdr:to>
        <xdr:sp macro="" textlink="">
          <xdr:nvSpPr>
            <xdr:cNvPr id="1449" name="Option Button 425" hidden="1">
              <a:extLst>
                <a:ext uri="{63B3BB69-23CF-44E3-9099-C40C66FF867C}">
                  <a14:compatExt spid="_x0000_s1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４．時間内には行われていない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551</xdr:row>
          <xdr:rowOff>9525</xdr:rowOff>
        </xdr:from>
        <xdr:to>
          <xdr:col>21</xdr:col>
          <xdr:colOff>19050</xdr:colOff>
          <xdr:row>552</xdr:row>
          <xdr:rowOff>0</xdr:rowOff>
        </xdr:to>
        <xdr:sp macro="" textlink="">
          <xdr:nvSpPr>
            <xdr:cNvPr id="1452" name="Option Button 428" hidden="1">
              <a:extLst>
                <a:ext uri="{63B3BB69-23CF-44E3-9099-C40C66FF867C}">
                  <a14:compatExt spid="_x0000_s14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１．年次休暇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551</xdr:row>
          <xdr:rowOff>9525</xdr:rowOff>
        </xdr:from>
        <xdr:to>
          <xdr:col>27</xdr:col>
          <xdr:colOff>28575</xdr:colOff>
          <xdr:row>552</xdr:row>
          <xdr:rowOff>0</xdr:rowOff>
        </xdr:to>
        <xdr:sp macro="" textlink="">
          <xdr:nvSpPr>
            <xdr:cNvPr id="1453" name="Option Button 429" hidden="1">
              <a:extLst>
                <a:ext uri="{63B3BB69-23CF-44E3-9099-C40C66FF867C}">
                  <a14:compatExt spid="_x0000_s14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551</xdr:row>
          <xdr:rowOff>0</xdr:rowOff>
        </xdr:from>
        <xdr:to>
          <xdr:col>33</xdr:col>
          <xdr:colOff>152400</xdr:colOff>
          <xdr:row>552</xdr:row>
          <xdr:rowOff>0</xdr:rowOff>
        </xdr:to>
        <xdr:sp macro="" textlink="">
          <xdr:nvSpPr>
            <xdr:cNvPr id="1454" name="Option Button 430" hidden="1">
              <a:extLst>
                <a:ext uri="{63B3BB69-23CF-44E3-9099-C40C66FF867C}">
                  <a14:compatExt spid="_x0000_s14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552</xdr:row>
          <xdr:rowOff>9525</xdr:rowOff>
        </xdr:from>
        <xdr:to>
          <xdr:col>30</xdr:col>
          <xdr:colOff>47625</xdr:colOff>
          <xdr:row>553</xdr:row>
          <xdr:rowOff>0</xdr:rowOff>
        </xdr:to>
        <xdr:sp macro="" textlink="">
          <xdr:nvSpPr>
            <xdr:cNvPr id="1455" name="Option Button 431" hidden="1">
              <a:extLst>
                <a:ext uri="{63B3BB69-23CF-44E3-9099-C40C66FF867C}">
                  <a14:compatExt spid="_x0000_s14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４．時間内には行われていない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556</xdr:row>
          <xdr:rowOff>9525</xdr:rowOff>
        </xdr:from>
        <xdr:to>
          <xdr:col>21</xdr:col>
          <xdr:colOff>19050</xdr:colOff>
          <xdr:row>557</xdr:row>
          <xdr:rowOff>0</xdr:rowOff>
        </xdr:to>
        <xdr:sp macro="" textlink="">
          <xdr:nvSpPr>
            <xdr:cNvPr id="1457" name="Option Button 433" hidden="1">
              <a:extLst>
                <a:ext uri="{63B3BB69-23CF-44E3-9099-C40C66FF867C}">
                  <a14:compatExt spid="_x0000_s1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１．年次休暇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556</xdr:row>
          <xdr:rowOff>9525</xdr:rowOff>
        </xdr:from>
        <xdr:to>
          <xdr:col>27</xdr:col>
          <xdr:colOff>28575</xdr:colOff>
          <xdr:row>557</xdr:row>
          <xdr:rowOff>0</xdr:rowOff>
        </xdr:to>
        <xdr:sp macro="" textlink="">
          <xdr:nvSpPr>
            <xdr:cNvPr id="1458" name="Option Button 434" hidden="1">
              <a:extLst>
                <a:ext uri="{63B3BB69-23CF-44E3-9099-C40C66FF867C}">
                  <a14:compatExt spid="_x0000_s1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２．組合休暇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556</xdr:row>
          <xdr:rowOff>0</xdr:rowOff>
        </xdr:from>
        <xdr:to>
          <xdr:col>33</xdr:col>
          <xdr:colOff>152400</xdr:colOff>
          <xdr:row>557</xdr:row>
          <xdr:rowOff>0</xdr:rowOff>
        </xdr:to>
        <xdr:sp macro="" textlink="">
          <xdr:nvSpPr>
            <xdr:cNvPr id="1459" name="Option Button 435" hidden="1">
              <a:extLst>
                <a:ext uri="{63B3BB69-23CF-44E3-9099-C40C66FF867C}">
                  <a14:compatExt spid="_x0000_s1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541</xdr:row>
          <xdr:rowOff>0</xdr:rowOff>
        </xdr:from>
        <xdr:to>
          <xdr:col>34</xdr:col>
          <xdr:colOff>0</xdr:colOff>
          <xdr:row>544</xdr:row>
          <xdr:rowOff>0</xdr:rowOff>
        </xdr:to>
        <xdr:sp macro="" textlink="">
          <xdr:nvSpPr>
            <xdr:cNvPr id="1460" name="Group Box 436" hidden="1">
              <a:extLst>
                <a:ext uri="{63B3BB69-23CF-44E3-9099-C40C66FF867C}">
                  <a14:compatExt spid="_x0000_s1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545</xdr:row>
          <xdr:rowOff>0</xdr:rowOff>
        </xdr:from>
        <xdr:to>
          <xdr:col>34</xdr:col>
          <xdr:colOff>0</xdr:colOff>
          <xdr:row>549</xdr:row>
          <xdr:rowOff>0</xdr:rowOff>
        </xdr:to>
        <xdr:sp macro="" textlink="">
          <xdr:nvSpPr>
            <xdr:cNvPr id="1461" name="Group Box 437" hidden="1">
              <a:extLst>
                <a:ext uri="{63B3BB69-23CF-44E3-9099-C40C66FF867C}">
                  <a14:compatExt spid="_x0000_s1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550</xdr:row>
          <xdr:rowOff>0</xdr:rowOff>
        </xdr:from>
        <xdr:to>
          <xdr:col>34</xdr:col>
          <xdr:colOff>0</xdr:colOff>
          <xdr:row>554</xdr:row>
          <xdr:rowOff>0</xdr:rowOff>
        </xdr:to>
        <xdr:sp macro="" textlink="">
          <xdr:nvSpPr>
            <xdr:cNvPr id="1462" name="Group Box 438" hidden="1">
              <a:extLst>
                <a:ext uri="{63B3BB69-23CF-44E3-9099-C40C66FF867C}">
                  <a14:compatExt spid="_x0000_s1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555</xdr:row>
          <xdr:rowOff>0</xdr:rowOff>
        </xdr:from>
        <xdr:to>
          <xdr:col>34</xdr:col>
          <xdr:colOff>0</xdr:colOff>
          <xdr:row>559</xdr:row>
          <xdr:rowOff>0</xdr:rowOff>
        </xdr:to>
        <xdr:sp macro="" textlink="">
          <xdr:nvSpPr>
            <xdr:cNvPr id="1463" name="Group Box 439" hidden="1">
              <a:extLst>
                <a:ext uri="{63B3BB69-23CF-44E3-9099-C40C66FF867C}">
                  <a14:compatExt spid="_x0000_s1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557</xdr:row>
          <xdr:rowOff>9525</xdr:rowOff>
        </xdr:from>
        <xdr:to>
          <xdr:col>30</xdr:col>
          <xdr:colOff>47625</xdr:colOff>
          <xdr:row>558</xdr:row>
          <xdr:rowOff>0</xdr:rowOff>
        </xdr:to>
        <xdr:sp macro="" textlink="">
          <xdr:nvSpPr>
            <xdr:cNvPr id="1464" name="Option Button 440" hidden="1">
              <a:extLst>
                <a:ext uri="{63B3BB69-23CF-44E3-9099-C40C66FF867C}">
                  <a14:compatExt spid="_x0000_s14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４．時間内には行われていない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372</xdr:row>
          <xdr:rowOff>19050</xdr:rowOff>
        </xdr:from>
        <xdr:to>
          <xdr:col>18</xdr:col>
          <xdr:colOff>38100</xdr:colOff>
          <xdr:row>373</xdr:row>
          <xdr:rowOff>171450</xdr:rowOff>
        </xdr:to>
        <xdr:sp macro="" textlink="">
          <xdr:nvSpPr>
            <xdr:cNvPr id="1467" name="Option Button 443" hidden="1">
              <a:extLst>
                <a:ext uri="{63B3BB69-23CF-44E3-9099-C40C66FF867C}">
                  <a14:compatExt spid="_x0000_s14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373</xdr:row>
          <xdr:rowOff>133350</xdr:rowOff>
        </xdr:from>
        <xdr:to>
          <xdr:col>18</xdr:col>
          <xdr:colOff>76200</xdr:colOff>
          <xdr:row>374</xdr:row>
          <xdr:rowOff>95250</xdr:rowOff>
        </xdr:to>
        <xdr:sp macro="" textlink="">
          <xdr:nvSpPr>
            <xdr:cNvPr id="1468" name="Option Button 444" hidden="1">
              <a:extLst>
                <a:ext uri="{63B3BB69-23CF-44E3-9099-C40C66FF867C}">
                  <a14:compatExt spid="_x0000_s14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369</xdr:row>
          <xdr:rowOff>19050</xdr:rowOff>
        </xdr:from>
        <xdr:to>
          <xdr:col>18</xdr:col>
          <xdr:colOff>38100</xdr:colOff>
          <xdr:row>370</xdr:row>
          <xdr:rowOff>171450</xdr:rowOff>
        </xdr:to>
        <xdr:sp macro="" textlink="">
          <xdr:nvSpPr>
            <xdr:cNvPr id="1469" name="Option Button 445" hidden="1">
              <a:extLst>
                <a:ext uri="{63B3BB69-23CF-44E3-9099-C40C66FF867C}">
                  <a14:compatExt spid="_x0000_s14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370</xdr:row>
          <xdr:rowOff>142875</xdr:rowOff>
        </xdr:from>
        <xdr:to>
          <xdr:col>18</xdr:col>
          <xdr:colOff>76200</xdr:colOff>
          <xdr:row>371</xdr:row>
          <xdr:rowOff>104775</xdr:rowOff>
        </xdr:to>
        <xdr:sp macro="" textlink="">
          <xdr:nvSpPr>
            <xdr:cNvPr id="1470" name="Option Button 446" hidden="1">
              <a:extLst>
                <a:ext uri="{63B3BB69-23CF-44E3-9099-C40C66FF867C}">
                  <a14:compatExt spid="_x0000_s14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369</xdr:row>
          <xdr:rowOff>0</xdr:rowOff>
        </xdr:from>
        <xdr:to>
          <xdr:col>19</xdr:col>
          <xdr:colOff>0</xdr:colOff>
          <xdr:row>372</xdr:row>
          <xdr:rowOff>0</xdr:rowOff>
        </xdr:to>
        <xdr:sp macro="" textlink="">
          <xdr:nvSpPr>
            <xdr:cNvPr id="1471" name="Group Box 447" hidden="1">
              <a:extLst>
                <a:ext uri="{63B3BB69-23CF-44E3-9099-C40C66FF867C}">
                  <a14:compatExt spid="_x0000_s1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372</xdr:row>
          <xdr:rowOff>0</xdr:rowOff>
        </xdr:from>
        <xdr:to>
          <xdr:col>19</xdr:col>
          <xdr:colOff>0</xdr:colOff>
          <xdr:row>375</xdr:row>
          <xdr:rowOff>0</xdr:rowOff>
        </xdr:to>
        <xdr:sp macro="" textlink="">
          <xdr:nvSpPr>
            <xdr:cNvPr id="1472" name="Group Box 448" hidden="1">
              <a:extLst>
                <a:ext uri="{63B3BB69-23CF-44E3-9099-C40C66FF867C}">
                  <a14:compatExt spid="_x0000_s1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369</xdr:row>
          <xdr:rowOff>9525</xdr:rowOff>
        </xdr:from>
        <xdr:to>
          <xdr:col>36</xdr:col>
          <xdr:colOff>19050</xdr:colOff>
          <xdr:row>370</xdr:row>
          <xdr:rowOff>161925</xdr:rowOff>
        </xdr:to>
        <xdr:sp macro="" textlink="">
          <xdr:nvSpPr>
            <xdr:cNvPr id="1474" name="Option Button 450" hidden="1">
              <a:extLst>
                <a:ext uri="{63B3BB69-23CF-44E3-9099-C40C66FF867C}">
                  <a14:compatExt spid="_x0000_s1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１．対立候補あり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370</xdr:row>
          <xdr:rowOff>152400</xdr:rowOff>
        </xdr:from>
        <xdr:to>
          <xdr:col>36</xdr:col>
          <xdr:colOff>38100</xdr:colOff>
          <xdr:row>371</xdr:row>
          <xdr:rowOff>114300</xdr:rowOff>
        </xdr:to>
        <xdr:sp macro="" textlink="">
          <xdr:nvSpPr>
            <xdr:cNvPr id="1475" name="Option Button 451" hidden="1">
              <a:extLst>
                <a:ext uri="{63B3BB69-23CF-44E3-9099-C40C66FF867C}">
                  <a14:compatExt spid="_x0000_s1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２．対立候補なし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372</xdr:row>
          <xdr:rowOff>9525</xdr:rowOff>
        </xdr:from>
        <xdr:to>
          <xdr:col>36</xdr:col>
          <xdr:colOff>9525</xdr:colOff>
          <xdr:row>373</xdr:row>
          <xdr:rowOff>161925</xdr:rowOff>
        </xdr:to>
        <xdr:sp macro="" textlink="">
          <xdr:nvSpPr>
            <xdr:cNvPr id="1477" name="Option Button 453" hidden="1">
              <a:extLst>
                <a:ext uri="{63B3BB69-23CF-44E3-9099-C40C66FF867C}">
                  <a14:compatExt spid="_x0000_s14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１．対立候補あり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373</xdr:row>
          <xdr:rowOff>152400</xdr:rowOff>
        </xdr:from>
        <xdr:to>
          <xdr:col>36</xdr:col>
          <xdr:colOff>19050</xdr:colOff>
          <xdr:row>374</xdr:row>
          <xdr:rowOff>114300</xdr:rowOff>
        </xdr:to>
        <xdr:sp macro="" textlink="">
          <xdr:nvSpPr>
            <xdr:cNvPr id="1478" name="Option Button 454" hidden="1">
              <a:extLst>
                <a:ext uri="{63B3BB69-23CF-44E3-9099-C40C66FF867C}">
                  <a14:compatExt spid="_x0000_s14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２．対立候補なし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369</xdr:row>
          <xdr:rowOff>0</xdr:rowOff>
        </xdr:from>
        <xdr:to>
          <xdr:col>37</xdr:col>
          <xdr:colOff>0</xdr:colOff>
          <xdr:row>372</xdr:row>
          <xdr:rowOff>0</xdr:rowOff>
        </xdr:to>
        <xdr:sp macro="" textlink="">
          <xdr:nvSpPr>
            <xdr:cNvPr id="1479" name="Group Box 455" hidden="1">
              <a:extLst>
                <a:ext uri="{63B3BB69-23CF-44E3-9099-C40C66FF867C}">
                  <a14:compatExt spid="_x0000_s1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372</xdr:row>
          <xdr:rowOff>0</xdr:rowOff>
        </xdr:from>
        <xdr:to>
          <xdr:col>37</xdr:col>
          <xdr:colOff>0</xdr:colOff>
          <xdr:row>375</xdr:row>
          <xdr:rowOff>0</xdr:rowOff>
        </xdr:to>
        <xdr:sp macro="" textlink="">
          <xdr:nvSpPr>
            <xdr:cNvPr id="1480" name="Group Box 456" hidden="1">
              <a:extLst>
                <a:ext uri="{63B3BB69-23CF-44E3-9099-C40C66FF867C}">
                  <a14:compatExt spid="_x0000_s1480"/>
                </a:ext>
              </a:extLst>
            </xdr:cNvPr>
            <xdr:cNvSpPr/>
          </xdr:nvSpPr>
          <xdr:spPr>
            <a:xfrm>
              <a:off x="0" y="0"/>
              <a:ext cx="0" cy="0"/>
            </a:xfrm>
            <a:prstGeom prst="rect">
              <a:avLst/>
            </a:prstGeom>
          </xdr:spPr>
        </xdr:sp>
        <xdr:clientData/>
      </xdr:twoCellAnchor>
    </mc:Choice>
    <mc:Fallback/>
  </mc:AlternateContent>
  <xdr:twoCellAnchor>
    <xdr:from>
      <xdr:col>8</xdr:col>
      <xdr:colOff>142875</xdr:colOff>
      <xdr:row>166</xdr:row>
      <xdr:rowOff>133350</xdr:rowOff>
    </xdr:from>
    <xdr:to>
      <xdr:col>21</xdr:col>
      <xdr:colOff>123825</xdr:colOff>
      <xdr:row>169</xdr:row>
      <xdr:rowOff>0</xdr:rowOff>
    </xdr:to>
    <xdr:grpSp>
      <xdr:nvGrpSpPr>
        <xdr:cNvPr id="35937" name="Group 930"/>
        <xdr:cNvGrpSpPr>
          <a:grpSpLocks/>
        </xdr:cNvGrpSpPr>
      </xdr:nvGrpSpPr>
      <xdr:grpSpPr bwMode="auto">
        <a:xfrm>
          <a:off x="1438275" y="26146125"/>
          <a:ext cx="2085975" cy="209550"/>
          <a:chOff x="151" y="2645"/>
          <a:chExt cx="219" cy="22"/>
        </a:xfrm>
      </xdr:grpSpPr>
      <xdr:sp macro="" textlink="">
        <xdr:nvSpPr>
          <xdr:cNvPr id="36003" name="Line 91"/>
          <xdr:cNvSpPr>
            <a:spLocks noChangeShapeType="1"/>
          </xdr:cNvSpPr>
        </xdr:nvSpPr>
        <xdr:spPr bwMode="auto">
          <a:xfrm>
            <a:off x="151" y="2659"/>
            <a:ext cx="1" cy="8"/>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6004" name="Line 93"/>
          <xdr:cNvSpPr>
            <a:spLocks noChangeShapeType="1"/>
          </xdr:cNvSpPr>
        </xdr:nvSpPr>
        <xdr:spPr bwMode="auto">
          <a:xfrm flipV="1">
            <a:off x="347" y="2645"/>
            <a:ext cx="0" cy="22"/>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6005" name="Line 94"/>
          <xdr:cNvSpPr>
            <a:spLocks noChangeShapeType="1"/>
          </xdr:cNvSpPr>
        </xdr:nvSpPr>
        <xdr:spPr bwMode="auto">
          <a:xfrm>
            <a:off x="347" y="2645"/>
            <a:ext cx="23"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6006" name="Line 504"/>
          <xdr:cNvSpPr>
            <a:spLocks noChangeShapeType="1"/>
          </xdr:cNvSpPr>
        </xdr:nvSpPr>
        <xdr:spPr bwMode="auto">
          <a:xfrm>
            <a:off x="152" y="2667"/>
            <a:ext cx="194"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clientData/>
  </xdr:twoCellAnchor>
  <xdr:twoCellAnchor>
    <xdr:from>
      <xdr:col>25</xdr:col>
      <xdr:colOff>47625</xdr:colOff>
      <xdr:row>422</xdr:row>
      <xdr:rowOff>123825</xdr:rowOff>
    </xdr:from>
    <xdr:to>
      <xdr:col>35</xdr:col>
      <xdr:colOff>38100</xdr:colOff>
      <xdr:row>422</xdr:row>
      <xdr:rowOff>123825</xdr:rowOff>
    </xdr:to>
    <xdr:sp macro="" textlink="">
      <xdr:nvSpPr>
        <xdr:cNvPr id="35938" name="Line 584"/>
        <xdr:cNvSpPr>
          <a:spLocks noChangeShapeType="1"/>
        </xdr:cNvSpPr>
      </xdr:nvSpPr>
      <xdr:spPr bwMode="auto">
        <a:xfrm>
          <a:off x="4095750" y="63398400"/>
          <a:ext cx="1609725" cy="0"/>
        </a:xfrm>
        <a:prstGeom prst="line">
          <a:avLst/>
        </a:prstGeom>
        <a:noFill/>
        <a:ln w="635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26</xdr:col>
          <xdr:colOff>76200</xdr:colOff>
          <xdr:row>279</xdr:row>
          <xdr:rowOff>47625</xdr:rowOff>
        </xdr:from>
        <xdr:to>
          <xdr:col>30</xdr:col>
          <xdr:colOff>95250</xdr:colOff>
          <xdr:row>280</xdr:row>
          <xdr:rowOff>238125</xdr:rowOff>
        </xdr:to>
        <xdr:sp macro="" textlink="">
          <xdr:nvSpPr>
            <xdr:cNvPr id="1700" name="Option Button 676" hidden="1">
              <a:extLst>
                <a:ext uri="{63B3BB69-23CF-44E3-9099-C40C66FF867C}">
                  <a14:compatExt spid="_x0000_s1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276</xdr:row>
          <xdr:rowOff>0</xdr:rowOff>
        </xdr:from>
        <xdr:to>
          <xdr:col>30</xdr:col>
          <xdr:colOff>85725</xdr:colOff>
          <xdr:row>277</xdr:row>
          <xdr:rowOff>0</xdr:rowOff>
        </xdr:to>
        <xdr:sp macro="" textlink="">
          <xdr:nvSpPr>
            <xdr:cNvPr id="1701" name="Option Button 677" hidden="1">
              <a:extLst>
                <a:ext uri="{63B3BB69-23CF-44E3-9099-C40C66FF867C}">
                  <a14:compatExt spid="_x0000_s17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381</xdr:row>
          <xdr:rowOff>19050</xdr:rowOff>
        </xdr:from>
        <xdr:to>
          <xdr:col>21</xdr:col>
          <xdr:colOff>19050</xdr:colOff>
          <xdr:row>381</xdr:row>
          <xdr:rowOff>228600</xdr:rowOff>
        </xdr:to>
        <xdr:sp macro="" textlink="">
          <xdr:nvSpPr>
            <xdr:cNvPr id="1750" name="Option Button 726" hidden="1">
              <a:extLst>
                <a:ext uri="{63B3BB69-23CF-44E3-9099-C40C66FF867C}">
                  <a14:compatExt spid="_x0000_s17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１．給与天引き（チェック・オフ） 方式をとっている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381</xdr:row>
          <xdr:rowOff>19050</xdr:rowOff>
        </xdr:from>
        <xdr:to>
          <xdr:col>37</xdr:col>
          <xdr:colOff>104775</xdr:colOff>
          <xdr:row>381</xdr:row>
          <xdr:rowOff>228600</xdr:rowOff>
        </xdr:to>
        <xdr:sp macro="" textlink="">
          <xdr:nvSpPr>
            <xdr:cNvPr id="1751" name="Option Button 727" hidden="1">
              <a:extLst>
                <a:ext uri="{63B3BB69-23CF-44E3-9099-C40C66FF867C}">
                  <a14:compatExt spid="_x0000_s1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２．給与天引き（チェック・オフ） 方式はとっていない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380</xdr:row>
          <xdr:rowOff>9525</xdr:rowOff>
        </xdr:from>
        <xdr:to>
          <xdr:col>38</xdr:col>
          <xdr:colOff>9525</xdr:colOff>
          <xdr:row>383</xdr:row>
          <xdr:rowOff>0</xdr:rowOff>
        </xdr:to>
        <xdr:sp macro="" textlink="">
          <xdr:nvSpPr>
            <xdr:cNvPr id="1752" name="Group Box 728" hidden="1">
              <a:extLst>
                <a:ext uri="{63B3BB69-23CF-44E3-9099-C40C66FF867C}">
                  <a14:compatExt spid="_x0000_s1752"/>
                </a:ext>
              </a:extLst>
            </xdr:cNvPr>
            <xdr:cNvSpPr/>
          </xdr:nvSpPr>
          <xdr:spPr>
            <a:xfrm>
              <a:off x="0" y="0"/>
              <a:ext cx="0" cy="0"/>
            </a:xfrm>
            <a:prstGeom prst="rect">
              <a:avLst/>
            </a:prstGeom>
          </xdr:spPr>
        </xdr:sp>
        <xdr:clientData/>
      </xdr:twoCellAnchor>
    </mc:Choice>
    <mc:Fallback/>
  </mc:AlternateContent>
  <xdr:twoCellAnchor>
    <xdr:from>
      <xdr:col>38</xdr:col>
      <xdr:colOff>38100</xdr:colOff>
      <xdr:row>381</xdr:row>
      <xdr:rowOff>114300</xdr:rowOff>
    </xdr:from>
    <xdr:to>
      <xdr:col>38</xdr:col>
      <xdr:colOff>133350</xdr:colOff>
      <xdr:row>381</xdr:row>
      <xdr:rowOff>114300</xdr:rowOff>
    </xdr:to>
    <xdr:sp macro="" textlink="">
      <xdr:nvSpPr>
        <xdr:cNvPr id="35939" name="Line 729"/>
        <xdr:cNvSpPr>
          <a:spLocks noChangeShapeType="1"/>
        </xdr:cNvSpPr>
      </xdr:nvSpPr>
      <xdr:spPr bwMode="auto">
        <a:xfrm>
          <a:off x="6191250" y="57769125"/>
          <a:ext cx="952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0</xdr:colOff>
          <xdr:row>388</xdr:row>
          <xdr:rowOff>19050</xdr:rowOff>
        </xdr:from>
        <xdr:to>
          <xdr:col>21</xdr:col>
          <xdr:colOff>19050</xdr:colOff>
          <xdr:row>388</xdr:row>
          <xdr:rowOff>228600</xdr:rowOff>
        </xdr:to>
        <xdr:sp macro="" textlink="">
          <xdr:nvSpPr>
            <xdr:cNvPr id="1754" name="Option Button 730" hidden="1">
              <a:extLst>
                <a:ext uri="{63B3BB69-23CF-44E3-9099-C40C66FF867C}">
                  <a14:compatExt spid="_x0000_s1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１．給与天引き（チェック・オフ） 方式をとっている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388</xdr:row>
          <xdr:rowOff>19050</xdr:rowOff>
        </xdr:from>
        <xdr:to>
          <xdr:col>37</xdr:col>
          <xdr:colOff>104775</xdr:colOff>
          <xdr:row>388</xdr:row>
          <xdr:rowOff>228600</xdr:rowOff>
        </xdr:to>
        <xdr:sp macro="" textlink="">
          <xdr:nvSpPr>
            <xdr:cNvPr id="1755" name="Option Button 731" hidden="1">
              <a:extLst>
                <a:ext uri="{63B3BB69-23CF-44E3-9099-C40C66FF867C}">
                  <a14:compatExt spid="_x0000_s1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２．給与天引き（チェック・オフ） 方式はとっていない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387</xdr:row>
          <xdr:rowOff>9525</xdr:rowOff>
        </xdr:from>
        <xdr:to>
          <xdr:col>38</xdr:col>
          <xdr:colOff>9525</xdr:colOff>
          <xdr:row>390</xdr:row>
          <xdr:rowOff>0</xdr:rowOff>
        </xdr:to>
        <xdr:sp macro="" textlink="">
          <xdr:nvSpPr>
            <xdr:cNvPr id="1756" name="Group Box 732" hidden="1">
              <a:extLst>
                <a:ext uri="{63B3BB69-23CF-44E3-9099-C40C66FF867C}">
                  <a14:compatExt spid="_x0000_s1756"/>
                </a:ext>
              </a:extLst>
            </xdr:cNvPr>
            <xdr:cNvSpPr/>
          </xdr:nvSpPr>
          <xdr:spPr>
            <a:xfrm>
              <a:off x="0" y="0"/>
              <a:ext cx="0" cy="0"/>
            </a:xfrm>
            <a:prstGeom prst="rect">
              <a:avLst/>
            </a:prstGeom>
          </xdr:spPr>
        </xdr:sp>
        <xdr:clientData/>
      </xdr:twoCellAnchor>
    </mc:Choice>
    <mc:Fallback/>
  </mc:AlternateContent>
  <xdr:twoCellAnchor>
    <xdr:from>
      <xdr:col>38</xdr:col>
      <xdr:colOff>19050</xdr:colOff>
      <xdr:row>388</xdr:row>
      <xdr:rowOff>104775</xdr:rowOff>
    </xdr:from>
    <xdr:to>
      <xdr:col>38</xdr:col>
      <xdr:colOff>142875</xdr:colOff>
      <xdr:row>388</xdr:row>
      <xdr:rowOff>114300</xdr:rowOff>
    </xdr:to>
    <xdr:sp macro="" textlink="">
      <xdr:nvSpPr>
        <xdr:cNvPr id="35940" name="Line 733"/>
        <xdr:cNvSpPr>
          <a:spLocks noChangeShapeType="1"/>
        </xdr:cNvSpPr>
      </xdr:nvSpPr>
      <xdr:spPr bwMode="auto">
        <a:xfrm>
          <a:off x="6172200" y="58635900"/>
          <a:ext cx="123825" cy="9525"/>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480</xdr:row>
          <xdr:rowOff>9525</xdr:rowOff>
        </xdr:from>
        <xdr:to>
          <xdr:col>13</xdr:col>
          <xdr:colOff>152400</xdr:colOff>
          <xdr:row>481</xdr:row>
          <xdr:rowOff>0</xdr:rowOff>
        </xdr:to>
        <xdr:sp macro="" textlink="">
          <xdr:nvSpPr>
            <xdr:cNvPr id="1758" name="Option Button 734" hidden="1">
              <a:extLst>
                <a:ext uri="{63B3BB69-23CF-44E3-9099-C40C66FF867C}">
                  <a14:compatExt spid="_x0000_s17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１．組合掲示板がある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480</xdr:row>
          <xdr:rowOff>9525</xdr:rowOff>
        </xdr:from>
        <xdr:to>
          <xdr:col>23</xdr:col>
          <xdr:colOff>95250</xdr:colOff>
          <xdr:row>481</xdr:row>
          <xdr:rowOff>0</xdr:rowOff>
        </xdr:to>
        <xdr:sp macro="" textlink="">
          <xdr:nvSpPr>
            <xdr:cNvPr id="1759" name="Option Button 735" hidden="1">
              <a:extLst>
                <a:ext uri="{63B3BB69-23CF-44E3-9099-C40C66FF867C}">
                  <a14:compatExt spid="_x0000_s1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２．組合掲示板はない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479</xdr:row>
          <xdr:rowOff>0</xdr:rowOff>
        </xdr:from>
        <xdr:to>
          <xdr:col>25</xdr:col>
          <xdr:colOff>0</xdr:colOff>
          <xdr:row>482</xdr:row>
          <xdr:rowOff>0</xdr:rowOff>
        </xdr:to>
        <xdr:sp macro="" textlink="">
          <xdr:nvSpPr>
            <xdr:cNvPr id="1760" name="Group Box 736" hidden="1">
              <a:extLst>
                <a:ext uri="{63B3BB69-23CF-44E3-9099-C40C66FF867C}">
                  <a14:compatExt spid="_x0000_s1760"/>
                </a:ext>
              </a:extLst>
            </xdr:cNvPr>
            <xdr:cNvSpPr/>
          </xdr:nvSpPr>
          <xdr:spPr>
            <a:xfrm>
              <a:off x="0" y="0"/>
              <a:ext cx="0" cy="0"/>
            </a:xfrm>
            <a:prstGeom prst="rect">
              <a:avLst/>
            </a:prstGeom>
          </xdr:spPr>
        </xdr:sp>
        <xdr:clientData/>
      </xdr:twoCellAnchor>
    </mc:Choice>
    <mc:Fallback/>
  </mc:AlternateContent>
  <xdr:twoCellAnchor>
    <xdr:from>
      <xdr:col>25</xdr:col>
      <xdr:colOff>38100</xdr:colOff>
      <xdr:row>480</xdr:row>
      <xdr:rowOff>133350</xdr:rowOff>
    </xdr:from>
    <xdr:to>
      <xdr:col>38</xdr:col>
      <xdr:colOff>104775</xdr:colOff>
      <xdr:row>480</xdr:row>
      <xdr:rowOff>133350</xdr:rowOff>
    </xdr:to>
    <xdr:sp macro="" textlink="">
      <xdr:nvSpPr>
        <xdr:cNvPr id="35941" name="Line 737"/>
        <xdr:cNvSpPr>
          <a:spLocks noChangeShapeType="1"/>
        </xdr:cNvSpPr>
      </xdr:nvSpPr>
      <xdr:spPr bwMode="auto">
        <a:xfrm>
          <a:off x="4086225" y="71513700"/>
          <a:ext cx="21717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0</xdr:colOff>
          <xdr:row>486</xdr:row>
          <xdr:rowOff>0</xdr:rowOff>
        </xdr:from>
        <xdr:to>
          <xdr:col>26</xdr:col>
          <xdr:colOff>9525</xdr:colOff>
          <xdr:row>490</xdr:row>
          <xdr:rowOff>228600</xdr:rowOff>
        </xdr:to>
        <xdr:sp macro="" textlink="">
          <xdr:nvSpPr>
            <xdr:cNvPr id="1762" name="Group Box 738" hidden="1">
              <a:extLst>
                <a:ext uri="{63B3BB69-23CF-44E3-9099-C40C66FF867C}">
                  <a14:compatExt spid="_x0000_s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487</xdr:row>
          <xdr:rowOff>9525</xdr:rowOff>
        </xdr:from>
        <xdr:to>
          <xdr:col>25</xdr:col>
          <xdr:colOff>152400</xdr:colOff>
          <xdr:row>487</xdr:row>
          <xdr:rowOff>219075</xdr:rowOff>
        </xdr:to>
        <xdr:sp macro="" textlink="">
          <xdr:nvSpPr>
            <xdr:cNvPr id="1763" name="Option Button 739" hidden="1">
              <a:extLst>
                <a:ext uri="{63B3BB69-23CF-44E3-9099-C40C66FF867C}">
                  <a14:compatExt spid="_x0000_s1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１．ある（所属する自治体・事業所・企業などの所有する建物内）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488</xdr:row>
          <xdr:rowOff>9525</xdr:rowOff>
        </xdr:from>
        <xdr:to>
          <xdr:col>19</xdr:col>
          <xdr:colOff>66675</xdr:colOff>
          <xdr:row>488</xdr:row>
          <xdr:rowOff>219075</xdr:rowOff>
        </xdr:to>
        <xdr:sp macro="" textlink="">
          <xdr:nvSpPr>
            <xdr:cNvPr id="1764" name="Option Button 740" hidden="1">
              <a:extLst>
                <a:ext uri="{63B3BB69-23CF-44E3-9099-C40C66FF867C}">
                  <a14:compatExt spid="_x0000_s1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２．ある（１以外の民間賃貸ビル・建物内）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489</xdr:row>
          <xdr:rowOff>9525</xdr:rowOff>
        </xdr:from>
        <xdr:to>
          <xdr:col>11</xdr:col>
          <xdr:colOff>76200</xdr:colOff>
          <xdr:row>489</xdr:row>
          <xdr:rowOff>219075</xdr:rowOff>
        </xdr:to>
        <xdr:sp macro="" textlink="">
          <xdr:nvSpPr>
            <xdr:cNvPr id="1766" name="Option Button 742" hidden="1">
              <a:extLst>
                <a:ext uri="{63B3BB69-23CF-44E3-9099-C40C66FF867C}">
                  <a14:compatExt spid="_x0000_s17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３．ある（その他）</a:t>
              </a:r>
            </a:p>
          </xdr:txBody>
        </xdr:sp>
        <xdr:clientData/>
      </xdr:twoCellAnchor>
    </mc:Choice>
    <mc:Fallback/>
  </mc:AlternateContent>
  <xdr:twoCellAnchor>
    <xdr:from>
      <xdr:col>26</xdr:col>
      <xdr:colOff>19050</xdr:colOff>
      <xdr:row>487</xdr:row>
      <xdr:rowOff>133350</xdr:rowOff>
    </xdr:from>
    <xdr:to>
      <xdr:col>38</xdr:col>
      <xdr:colOff>85725</xdr:colOff>
      <xdr:row>487</xdr:row>
      <xdr:rowOff>133350</xdr:rowOff>
    </xdr:to>
    <xdr:sp macro="" textlink="">
      <xdr:nvSpPr>
        <xdr:cNvPr id="35942" name="Line 743"/>
        <xdr:cNvSpPr>
          <a:spLocks noChangeShapeType="1"/>
        </xdr:cNvSpPr>
      </xdr:nvSpPr>
      <xdr:spPr bwMode="auto">
        <a:xfrm>
          <a:off x="4229100" y="72599550"/>
          <a:ext cx="2009775"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28575</xdr:colOff>
          <xdr:row>490</xdr:row>
          <xdr:rowOff>0</xdr:rowOff>
        </xdr:from>
        <xdr:to>
          <xdr:col>11</xdr:col>
          <xdr:colOff>76200</xdr:colOff>
          <xdr:row>490</xdr:row>
          <xdr:rowOff>209550</xdr:rowOff>
        </xdr:to>
        <xdr:sp macro="" textlink="">
          <xdr:nvSpPr>
            <xdr:cNvPr id="1768" name="Option Button 744" hidden="1">
              <a:extLst>
                <a:ext uri="{63B3BB69-23CF-44E3-9099-C40C66FF867C}">
                  <a14:compatExt spid="_x0000_s1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４．ない</a:t>
              </a:r>
            </a:p>
          </xdr:txBody>
        </xdr:sp>
        <xdr:clientData/>
      </xdr:twoCellAnchor>
    </mc:Choice>
    <mc:Fallback/>
  </mc:AlternateContent>
  <xdr:twoCellAnchor>
    <xdr:from>
      <xdr:col>12</xdr:col>
      <xdr:colOff>123825</xdr:colOff>
      <xdr:row>489</xdr:row>
      <xdr:rowOff>133350</xdr:rowOff>
    </xdr:from>
    <xdr:to>
      <xdr:col>26</xdr:col>
      <xdr:colOff>114300</xdr:colOff>
      <xdr:row>489</xdr:row>
      <xdr:rowOff>142875</xdr:rowOff>
    </xdr:to>
    <xdr:sp macro="" textlink="">
      <xdr:nvSpPr>
        <xdr:cNvPr id="35943" name="Line 745"/>
        <xdr:cNvSpPr>
          <a:spLocks noChangeShapeType="1"/>
        </xdr:cNvSpPr>
      </xdr:nvSpPr>
      <xdr:spPr bwMode="auto">
        <a:xfrm flipV="1">
          <a:off x="2066925" y="73094850"/>
          <a:ext cx="2257425" cy="9525"/>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0</xdr:colOff>
          <xdr:row>511</xdr:row>
          <xdr:rowOff>0</xdr:rowOff>
        </xdr:from>
        <xdr:to>
          <xdr:col>24</xdr:col>
          <xdr:colOff>152400</xdr:colOff>
          <xdr:row>515</xdr:row>
          <xdr:rowOff>9525</xdr:rowOff>
        </xdr:to>
        <xdr:sp macro="" textlink="">
          <xdr:nvSpPr>
            <xdr:cNvPr id="1771" name="Group Box 747" hidden="1">
              <a:extLst>
                <a:ext uri="{63B3BB69-23CF-44E3-9099-C40C66FF867C}">
                  <a14:compatExt spid="_x0000_s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512</xdr:row>
          <xdr:rowOff>9525</xdr:rowOff>
        </xdr:from>
        <xdr:to>
          <xdr:col>23</xdr:col>
          <xdr:colOff>104775</xdr:colOff>
          <xdr:row>512</xdr:row>
          <xdr:rowOff>219075</xdr:rowOff>
        </xdr:to>
        <xdr:sp macro="" textlink="">
          <xdr:nvSpPr>
            <xdr:cNvPr id="1772" name="Option Button 748" hidden="1">
              <a:extLst>
                <a:ext uri="{63B3BB69-23CF-44E3-9099-C40C66FF867C}">
                  <a14:compatExt spid="_x0000_s1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１．許可・契約賃貸料を満額支払っている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512</xdr:row>
          <xdr:rowOff>238125</xdr:rowOff>
        </xdr:from>
        <xdr:to>
          <xdr:col>24</xdr:col>
          <xdr:colOff>19050</xdr:colOff>
          <xdr:row>513</xdr:row>
          <xdr:rowOff>200025</xdr:rowOff>
        </xdr:to>
        <xdr:sp macro="" textlink="">
          <xdr:nvSpPr>
            <xdr:cNvPr id="1773" name="Option Button 749" hidden="1">
              <a:extLst>
                <a:ext uri="{63B3BB69-23CF-44E3-9099-C40C66FF867C}">
                  <a14:compatExt spid="_x0000_s17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２．許可・契約賃貸料の減免措置を受けている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513</xdr:row>
          <xdr:rowOff>200025</xdr:rowOff>
        </xdr:from>
        <xdr:to>
          <xdr:col>17</xdr:col>
          <xdr:colOff>142875</xdr:colOff>
          <xdr:row>514</xdr:row>
          <xdr:rowOff>161925</xdr:rowOff>
        </xdr:to>
        <xdr:sp macro="" textlink="">
          <xdr:nvSpPr>
            <xdr:cNvPr id="1774" name="Option Button 750" hidden="1">
              <a:extLst>
                <a:ext uri="{63B3BB69-23CF-44E3-9099-C40C66FF867C}">
                  <a14:compatExt spid="_x0000_s17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３．組合では支払っていない</a:t>
              </a:r>
            </a:p>
          </xdr:txBody>
        </xdr:sp>
        <xdr:clientData/>
      </xdr:twoCellAnchor>
    </mc:Choice>
    <mc:Fallback/>
  </mc:AlternateContent>
  <xdr:twoCellAnchor>
    <xdr:from>
      <xdr:col>25</xdr:col>
      <xdr:colOff>28575</xdr:colOff>
      <xdr:row>512</xdr:row>
      <xdr:rowOff>133350</xdr:rowOff>
    </xdr:from>
    <xdr:to>
      <xdr:col>38</xdr:col>
      <xdr:colOff>85725</xdr:colOff>
      <xdr:row>512</xdr:row>
      <xdr:rowOff>133350</xdr:rowOff>
    </xdr:to>
    <xdr:sp macro="" textlink="">
      <xdr:nvSpPr>
        <xdr:cNvPr id="35944" name="Line 752"/>
        <xdr:cNvSpPr>
          <a:spLocks noChangeShapeType="1"/>
        </xdr:cNvSpPr>
      </xdr:nvSpPr>
      <xdr:spPr bwMode="auto">
        <a:xfrm>
          <a:off x="4076700" y="77343000"/>
          <a:ext cx="2162175"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123825</xdr:colOff>
      <xdr:row>513</xdr:row>
      <xdr:rowOff>95250</xdr:rowOff>
    </xdr:from>
    <xdr:to>
      <xdr:col>26</xdr:col>
      <xdr:colOff>142875</xdr:colOff>
      <xdr:row>513</xdr:row>
      <xdr:rowOff>104775</xdr:rowOff>
    </xdr:to>
    <xdr:sp macro="" textlink="">
      <xdr:nvSpPr>
        <xdr:cNvPr id="35945" name="Line 754"/>
        <xdr:cNvSpPr>
          <a:spLocks noChangeShapeType="1"/>
        </xdr:cNvSpPr>
      </xdr:nvSpPr>
      <xdr:spPr bwMode="auto">
        <a:xfrm flipV="1">
          <a:off x="3686175" y="77552550"/>
          <a:ext cx="666750" cy="9525"/>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497</xdr:row>
          <xdr:rowOff>9525</xdr:rowOff>
        </xdr:from>
        <xdr:to>
          <xdr:col>13</xdr:col>
          <xdr:colOff>152400</xdr:colOff>
          <xdr:row>498</xdr:row>
          <xdr:rowOff>0</xdr:rowOff>
        </xdr:to>
        <xdr:sp macro="" textlink="">
          <xdr:nvSpPr>
            <xdr:cNvPr id="1784" name="Option Button 760" hidden="1">
              <a:extLst>
                <a:ext uri="{63B3BB69-23CF-44E3-9099-C40C66FF867C}">
                  <a14:compatExt spid="_x0000_s1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１．許可・契約がある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497</xdr:row>
          <xdr:rowOff>9525</xdr:rowOff>
        </xdr:from>
        <xdr:to>
          <xdr:col>23</xdr:col>
          <xdr:colOff>95250</xdr:colOff>
          <xdr:row>498</xdr:row>
          <xdr:rowOff>0</xdr:rowOff>
        </xdr:to>
        <xdr:sp macro="" textlink="">
          <xdr:nvSpPr>
            <xdr:cNvPr id="1785" name="Option Button 761" hidden="1">
              <a:extLst>
                <a:ext uri="{63B3BB69-23CF-44E3-9099-C40C66FF867C}">
                  <a14:compatExt spid="_x0000_s1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２．許可・契約はない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496</xdr:row>
          <xdr:rowOff>0</xdr:rowOff>
        </xdr:from>
        <xdr:to>
          <xdr:col>25</xdr:col>
          <xdr:colOff>0</xdr:colOff>
          <xdr:row>499</xdr:row>
          <xdr:rowOff>0</xdr:rowOff>
        </xdr:to>
        <xdr:sp macro="" textlink="">
          <xdr:nvSpPr>
            <xdr:cNvPr id="1786" name="Group Box 762" hidden="1">
              <a:extLst>
                <a:ext uri="{63B3BB69-23CF-44E3-9099-C40C66FF867C}">
                  <a14:compatExt spid="_x0000_s1786"/>
                </a:ext>
              </a:extLst>
            </xdr:cNvPr>
            <xdr:cNvSpPr/>
          </xdr:nvSpPr>
          <xdr:spPr>
            <a:xfrm>
              <a:off x="0" y="0"/>
              <a:ext cx="0" cy="0"/>
            </a:xfrm>
            <a:prstGeom prst="rect">
              <a:avLst/>
            </a:prstGeom>
          </xdr:spPr>
        </xdr:sp>
        <xdr:clientData/>
      </xdr:twoCellAnchor>
    </mc:Choice>
    <mc:Fallback/>
  </mc:AlternateContent>
  <xdr:twoCellAnchor>
    <xdr:from>
      <xdr:col>25</xdr:col>
      <xdr:colOff>38100</xdr:colOff>
      <xdr:row>497</xdr:row>
      <xdr:rowOff>133350</xdr:rowOff>
    </xdr:from>
    <xdr:to>
      <xdr:col>38</xdr:col>
      <xdr:colOff>104775</xdr:colOff>
      <xdr:row>497</xdr:row>
      <xdr:rowOff>133350</xdr:rowOff>
    </xdr:to>
    <xdr:sp macro="" textlink="">
      <xdr:nvSpPr>
        <xdr:cNvPr id="35946" name="Line 763"/>
        <xdr:cNvSpPr>
          <a:spLocks noChangeShapeType="1"/>
        </xdr:cNvSpPr>
      </xdr:nvSpPr>
      <xdr:spPr bwMode="auto">
        <a:xfrm>
          <a:off x="4086225" y="74733150"/>
          <a:ext cx="21717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502</xdr:row>
          <xdr:rowOff>9525</xdr:rowOff>
        </xdr:from>
        <xdr:to>
          <xdr:col>10</xdr:col>
          <xdr:colOff>66675</xdr:colOff>
          <xdr:row>503</xdr:row>
          <xdr:rowOff>0</xdr:rowOff>
        </xdr:to>
        <xdr:sp macro="" textlink="">
          <xdr:nvSpPr>
            <xdr:cNvPr id="1788" name="Option Button 764" hidden="1">
              <a:extLst>
                <a:ext uri="{63B3BB69-23CF-44E3-9099-C40C66FF867C}">
                  <a14:compatExt spid="_x0000_s1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１．１年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502</xdr:row>
          <xdr:rowOff>9525</xdr:rowOff>
        </xdr:from>
        <xdr:to>
          <xdr:col>15</xdr:col>
          <xdr:colOff>66675</xdr:colOff>
          <xdr:row>503</xdr:row>
          <xdr:rowOff>0</xdr:rowOff>
        </xdr:to>
        <xdr:sp macro="" textlink="">
          <xdr:nvSpPr>
            <xdr:cNvPr id="1789" name="Option Button 765" hidden="1">
              <a:extLst>
                <a:ext uri="{63B3BB69-23CF-44E3-9099-C40C66FF867C}">
                  <a14:compatExt spid="_x0000_s17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２．２年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501</xdr:row>
          <xdr:rowOff>0</xdr:rowOff>
        </xdr:from>
        <xdr:to>
          <xdr:col>33</xdr:col>
          <xdr:colOff>0</xdr:colOff>
          <xdr:row>504</xdr:row>
          <xdr:rowOff>9525</xdr:rowOff>
        </xdr:to>
        <xdr:sp macro="" textlink="">
          <xdr:nvSpPr>
            <xdr:cNvPr id="1790" name="Group Box 766" hidden="1">
              <a:extLst>
                <a:ext uri="{63B3BB69-23CF-44E3-9099-C40C66FF867C}">
                  <a14:compatExt spid="_x0000_s1790"/>
                </a:ext>
              </a:extLst>
            </xdr:cNvPr>
            <xdr:cNvSpPr/>
          </xdr:nvSpPr>
          <xdr:spPr>
            <a:xfrm>
              <a:off x="0" y="0"/>
              <a:ext cx="0" cy="0"/>
            </a:xfrm>
            <a:prstGeom prst="rect">
              <a:avLst/>
            </a:prstGeom>
          </xdr:spPr>
        </xdr:sp>
        <xdr:clientData/>
      </xdr:twoCellAnchor>
    </mc:Choice>
    <mc:Fallback/>
  </mc:AlternateContent>
  <xdr:twoCellAnchor>
    <xdr:from>
      <xdr:col>33</xdr:col>
      <xdr:colOff>28575</xdr:colOff>
      <xdr:row>502</xdr:row>
      <xdr:rowOff>133350</xdr:rowOff>
    </xdr:from>
    <xdr:to>
      <xdr:col>38</xdr:col>
      <xdr:colOff>104775</xdr:colOff>
      <xdr:row>502</xdr:row>
      <xdr:rowOff>133350</xdr:rowOff>
    </xdr:to>
    <xdr:sp macro="" textlink="">
      <xdr:nvSpPr>
        <xdr:cNvPr id="35947" name="Line 767"/>
        <xdr:cNvSpPr>
          <a:spLocks noChangeShapeType="1"/>
        </xdr:cNvSpPr>
      </xdr:nvSpPr>
      <xdr:spPr bwMode="auto">
        <a:xfrm flipV="1">
          <a:off x="5372100" y="75438000"/>
          <a:ext cx="885825"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16</xdr:col>
          <xdr:colOff>142875</xdr:colOff>
          <xdr:row>502</xdr:row>
          <xdr:rowOff>9525</xdr:rowOff>
        </xdr:from>
        <xdr:to>
          <xdr:col>20</xdr:col>
          <xdr:colOff>95250</xdr:colOff>
          <xdr:row>503</xdr:row>
          <xdr:rowOff>0</xdr:rowOff>
        </xdr:to>
        <xdr:sp macro="" textlink="">
          <xdr:nvSpPr>
            <xdr:cNvPr id="1792" name="Option Button 768" hidden="1">
              <a:extLst>
                <a:ext uri="{63B3BB69-23CF-44E3-9099-C40C66FF867C}">
                  <a14:compatExt spid="_x0000_s17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３．３年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502</xdr:row>
          <xdr:rowOff>9525</xdr:rowOff>
        </xdr:from>
        <xdr:to>
          <xdr:col>26</xdr:col>
          <xdr:colOff>142875</xdr:colOff>
          <xdr:row>503</xdr:row>
          <xdr:rowOff>0</xdr:rowOff>
        </xdr:to>
        <xdr:sp macro="" textlink="">
          <xdr:nvSpPr>
            <xdr:cNvPr id="1793" name="Option Button 769" hidden="1">
              <a:extLst>
                <a:ext uri="{63B3BB69-23CF-44E3-9099-C40C66FF867C}">
                  <a14:compatExt spid="_x0000_s17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４．４年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502</xdr:row>
          <xdr:rowOff>9525</xdr:rowOff>
        </xdr:from>
        <xdr:to>
          <xdr:col>32</xdr:col>
          <xdr:colOff>66675</xdr:colOff>
          <xdr:row>503</xdr:row>
          <xdr:rowOff>0</xdr:rowOff>
        </xdr:to>
        <xdr:sp macro="" textlink="">
          <xdr:nvSpPr>
            <xdr:cNvPr id="1794" name="Option Button 770" hidden="1">
              <a:extLst>
                <a:ext uri="{63B3BB69-23CF-44E3-9099-C40C66FF867C}">
                  <a14:compatExt spid="_x0000_s17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５．５年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503</xdr:row>
          <xdr:rowOff>9525</xdr:rowOff>
        </xdr:from>
        <xdr:to>
          <xdr:col>18</xdr:col>
          <xdr:colOff>76200</xdr:colOff>
          <xdr:row>503</xdr:row>
          <xdr:rowOff>247650</xdr:rowOff>
        </xdr:to>
        <xdr:sp macro="" textlink="">
          <xdr:nvSpPr>
            <xdr:cNvPr id="1795" name="Option Button 771" hidden="1">
              <a:extLst>
                <a:ext uri="{63B3BB69-23CF-44E3-9099-C40C66FF867C}">
                  <a14:compatExt spid="_x0000_s17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６．特に許可・契約期間を定めていない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503</xdr:row>
          <xdr:rowOff>9525</xdr:rowOff>
        </xdr:from>
        <xdr:to>
          <xdr:col>25</xdr:col>
          <xdr:colOff>47625</xdr:colOff>
          <xdr:row>503</xdr:row>
          <xdr:rowOff>247650</xdr:rowOff>
        </xdr:to>
        <xdr:sp macro="" textlink="">
          <xdr:nvSpPr>
            <xdr:cNvPr id="1796" name="Option Button 772" hidden="1">
              <a:extLst>
                <a:ext uri="{63B3BB69-23CF-44E3-9099-C40C66FF867C}">
                  <a14:compatExt spid="_x0000_s17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７．その他</a:t>
              </a:r>
            </a:p>
          </xdr:txBody>
        </xdr:sp>
        <xdr:clientData/>
      </xdr:twoCellAnchor>
    </mc:Choice>
    <mc:Fallback/>
  </mc:AlternateContent>
  <xdr:twoCellAnchor>
    <xdr:from>
      <xdr:col>23</xdr:col>
      <xdr:colOff>76200</xdr:colOff>
      <xdr:row>503</xdr:row>
      <xdr:rowOff>142875</xdr:rowOff>
    </xdr:from>
    <xdr:to>
      <xdr:col>28</xdr:col>
      <xdr:colOff>19050</xdr:colOff>
      <xdr:row>504</xdr:row>
      <xdr:rowOff>114300</xdr:rowOff>
    </xdr:to>
    <xdr:grpSp>
      <xdr:nvGrpSpPr>
        <xdr:cNvPr id="35948" name="Group 775"/>
        <xdr:cNvGrpSpPr>
          <a:grpSpLocks/>
        </xdr:cNvGrpSpPr>
      </xdr:nvGrpSpPr>
      <xdr:grpSpPr bwMode="auto">
        <a:xfrm>
          <a:off x="3800475" y="75847575"/>
          <a:ext cx="752475" cy="266700"/>
          <a:chOff x="265" y="6744"/>
          <a:chExt cx="121" cy="18"/>
        </a:xfrm>
      </xdr:grpSpPr>
      <xdr:sp macro="" textlink="">
        <xdr:nvSpPr>
          <xdr:cNvPr id="36001" name="Line 773"/>
          <xdr:cNvSpPr>
            <a:spLocks noChangeShapeType="1"/>
          </xdr:cNvSpPr>
        </xdr:nvSpPr>
        <xdr:spPr bwMode="auto">
          <a:xfrm>
            <a:off x="385" y="6745"/>
            <a:ext cx="0" cy="17"/>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6002" name="Line 774"/>
          <xdr:cNvSpPr>
            <a:spLocks noChangeShapeType="1"/>
          </xdr:cNvSpPr>
        </xdr:nvSpPr>
        <xdr:spPr bwMode="auto">
          <a:xfrm flipH="1">
            <a:off x="265" y="6744"/>
            <a:ext cx="121"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34</xdr:col>
      <xdr:colOff>9525</xdr:colOff>
      <xdr:row>518</xdr:row>
      <xdr:rowOff>104775</xdr:rowOff>
    </xdr:from>
    <xdr:to>
      <xdr:col>38</xdr:col>
      <xdr:colOff>123825</xdr:colOff>
      <xdr:row>518</xdr:row>
      <xdr:rowOff>104775</xdr:rowOff>
    </xdr:to>
    <xdr:sp macro="" textlink="">
      <xdr:nvSpPr>
        <xdr:cNvPr id="35949" name="Line 777"/>
        <xdr:cNvSpPr>
          <a:spLocks noChangeShapeType="1"/>
        </xdr:cNvSpPr>
      </xdr:nvSpPr>
      <xdr:spPr bwMode="auto">
        <a:xfrm flipV="1">
          <a:off x="5514975" y="78590775"/>
          <a:ext cx="76200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23</xdr:col>
          <xdr:colOff>114300</xdr:colOff>
          <xdr:row>71</xdr:row>
          <xdr:rowOff>28575</xdr:rowOff>
        </xdr:from>
        <xdr:to>
          <xdr:col>29</xdr:col>
          <xdr:colOff>85725</xdr:colOff>
          <xdr:row>71</xdr:row>
          <xdr:rowOff>238125</xdr:rowOff>
        </xdr:to>
        <xdr:sp macro="" textlink="">
          <xdr:nvSpPr>
            <xdr:cNvPr id="1858" name="Option Button 834" hidden="1">
              <a:extLst>
                <a:ext uri="{63B3BB69-23CF-44E3-9099-C40C66FF867C}">
                  <a14:compatExt spid="_x0000_s1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１．環境衛生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71</xdr:row>
          <xdr:rowOff>9525</xdr:rowOff>
        </xdr:from>
        <xdr:to>
          <xdr:col>30</xdr:col>
          <xdr:colOff>0</xdr:colOff>
          <xdr:row>72</xdr:row>
          <xdr:rowOff>476250</xdr:rowOff>
        </xdr:to>
        <xdr:sp macro="" textlink="">
          <xdr:nvSpPr>
            <xdr:cNvPr id="1860" name="Group Box 836" hidden="1">
              <a:extLst>
                <a:ext uri="{63B3BB69-23CF-44E3-9099-C40C66FF867C}">
                  <a14:compatExt spid="_x0000_s1860"/>
                </a:ext>
              </a:extLst>
            </xdr:cNvPr>
            <xdr:cNvSpPr/>
          </xdr:nvSpPr>
          <xdr:spPr>
            <a:xfrm>
              <a:off x="0" y="0"/>
              <a:ext cx="0" cy="0"/>
            </a:xfrm>
            <a:prstGeom prst="rect">
              <a:avLst/>
            </a:prstGeom>
          </xdr:spPr>
        </xdr:sp>
        <xdr:clientData/>
      </xdr:twoCellAnchor>
    </mc:Choice>
    <mc:Fallback/>
  </mc:AlternateContent>
  <xdr:twoCellAnchor>
    <xdr:from>
      <xdr:col>30</xdr:col>
      <xdr:colOff>28575</xdr:colOff>
      <xdr:row>72</xdr:row>
      <xdr:rowOff>228600</xdr:rowOff>
    </xdr:from>
    <xdr:to>
      <xdr:col>38</xdr:col>
      <xdr:colOff>47625</xdr:colOff>
      <xdr:row>72</xdr:row>
      <xdr:rowOff>228600</xdr:rowOff>
    </xdr:to>
    <xdr:sp macro="" textlink="">
      <xdr:nvSpPr>
        <xdr:cNvPr id="35950" name="Line 837"/>
        <xdr:cNvSpPr>
          <a:spLocks noChangeShapeType="1"/>
        </xdr:cNvSpPr>
      </xdr:nvSpPr>
      <xdr:spPr bwMode="auto">
        <a:xfrm>
          <a:off x="4886325" y="14201775"/>
          <a:ext cx="131445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23</xdr:col>
          <xdr:colOff>114300</xdr:colOff>
          <xdr:row>71</xdr:row>
          <xdr:rowOff>200025</xdr:rowOff>
        </xdr:from>
        <xdr:to>
          <xdr:col>30</xdr:col>
          <xdr:colOff>0</xdr:colOff>
          <xdr:row>71</xdr:row>
          <xdr:rowOff>409575</xdr:rowOff>
        </xdr:to>
        <xdr:sp macro="" textlink="">
          <xdr:nvSpPr>
            <xdr:cNvPr id="1862" name="Option Button 838" hidden="1">
              <a:extLst>
                <a:ext uri="{63B3BB69-23CF-44E3-9099-C40C66FF867C}">
                  <a14:compatExt spid="_x0000_s18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２．福　　　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71</xdr:row>
          <xdr:rowOff>381000</xdr:rowOff>
        </xdr:from>
        <xdr:to>
          <xdr:col>29</xdr:col>
          <xdr:colOff>133350</xdr:colOff>
          <xdr:row>71</xdr:row>
          <xdr:rowOff>590550</xdr:rowOff>
        </xdr:to>
        <xdr:sp macro="" textlink="">
          <xdr:nvSpPr>
            <xdr:cNvPr id="1863" name="Option Button 839" hidden="1">
              <a:extLst>
                <a:ext uri="{63B3BB69-23CF-44E3-9099-C40C66FF867C}">
                  <a14:compatExt spid="_x0000_s18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３．保健医療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71</xdr:row>
          <xdr:rowOff>571500</xdr:rowOff>
        </xdr:from>
        <xdr:to>
          <xdr:col>29</xdr:col>
          <xdr:colOff>133350</xdr:colOff>
          <xdr:row>71</xdr:row>
          <xdr:rowOff>781050</xdr:rowOff>
        </xdr:to>
        <xdr:sp macro="" textlink="">
          <xdr:nvSpPr>
            <xdr:cNvPr id="1864" name="Option Button 840" hidden="1">
              <a:extLst>
                <a:ext uri="{63B3BB69-23CF-44E3-9099-C40C66FF867C}">
                  <a14:compatExt spid="_x0000_s1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４．施設管理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71</xdr:row>
          <xdr:rowOff>742950</xdr:rowOff>
        </xdr:from>
        <xdr:to>
          <xdr:col>29</xdr:col>
          <xdr:colOff>133350</xdr:colOff>
          <xdr:row>72</xdr:row>
          <xdr:rowOff>9525</xdr:rowOff>
        </xdr:to>
        <xdr:sp macro="" textlink="">
          <xdr:nvSpPr>
            <xdr:cNvPr id="1865" name="Option Button 841" hidden="1">
              <a:extLst>
                <a:ext uri="{63B3BB69-23CF-44E3-9099-C40C66FF867C}">
                  <a14:compatExt spid="_x0000_s18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５．公営競技</a:t>
              </a:r>
            </a:p>
          </xdr:txBody>
        </xdr:sp>
        <xdr:clientData/>
      </xdr:twoCellAnchor>
    </mc:Choice>
    <mc:Fallback/>
  </mc:AlternateContent>
  <xdr:twoCellAnchor>
    <xdr:from>
      <xdr:col>15</xdr:col>
      <xdr:colOff>9525</xdr:colOff>
      <xdr:row>158</xdr:row>
      <xdr:rowOff>123825</xdr:rowOff>
    </xdr:from>
    <xdr:to>
      <xdr:col>15</xdr:col>
      <xdr:colOff>142875</xdr:colOff>
      <xdr:row>158</xdr:row>
      <xdr:rowOff>123825</xdr:rowOff>
    </xdr:to>
    <xdr:sp macro="" textlink="">
      <xdr:nvSpPr>
        <xdr:cNvPr id="35951" name="Line 842"/>
        <xdr:cNvSpPr>
          <a:spLocks noChangeShapeType="1"/>
        </xdr:cNvSpPr>
      </xdr:nvSpPr>
      <xdr:spPr bwMode="auto">
        <a:xfrm>
          <a:off x="2438400" y="24945975"/>
          <a:ext cx="1333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166</xdr:row>
      <xdr:rowOff>123825</xdr:rowOff>
    </xdr:from>
    <xdr:to>
      <xdr:col>15</xdr:col>
      <xdr:colOff>142875</xdr:colOff>
      <xdr:row>166</xdr:row>
      <xdr:rowOff>123825</xdr:rowOff>
    </xdr:to>
    <xdr:sp macro="" textlink="">
      <xdr:nvSpPr>
        <xdr:cNvPr id="35952" name="Line 843"/>
        <xdr:cNvSpPr>
          <a:spLocks noChangeShapeType="1"/>
        </xdr:cNvSpPr>
      </xdr:nvSpPr>
      <xdr:spPr bwMode="auto">
        <a:xfrm flipV="1">
          <a:off x="2428875" y="26050875"/>
          <a:ext cx="142875"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9525</xdr:colOff>
      <xdr:row>212</xdr:row>
      <xdr:rowOff>123825</xdr:rowOff>
    </xdr:from>
    <xdr:to>
      <xdr:col>15</xdr:col>
      <xdr:colOff>142875</xdr:colOff>
      <xdr:row>212</xdr:row>
      <xdr:rowOff>123825</xdr:rowOff>
    </xdr:to>
    <xdr:sp macro="" textlink="">
      <xdr:nvSpPr>
        <xdr:cNvPr id="35953" name="Line 844"/>
        <xdr:cNvSpPr>
          <a:spLocks noChangeShapeType="1"/>
        </xdr:cNvSpPr>
      </xdr:nvSpPr>
      <xdr:spPr bwMode="auto">
        <a:xfrm>
          <a:off x="2438400" y="31184850"/>
          <a:ext cx="1333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220</xdr:row>
      <xdr:rowOff>123825</xdr:rowOff>
    </xdr:from>
    <xdr:to>
      <xdr:col>15</xdr:col>
      <xdr:colOff>142875</xdr:colOff>
      <xdr:row>220</xdr:row>
      <xdr:rowOff>123825</xdr:rowOff>
    </xdr:to>
    <xdr:sp macro="" textlink="">
      <xdr:nvSpPr>
        <xdr:cNvPr id="35954" name="Line 845"/>
        <xdr:cNvSpPr>
          <a:spLocks noChangeShapeType="1"/>
        </xdr:cNvSpPr>
      </xdr:nvSpPr>
      <xdr:spPr bwMode="auto">
        <a:xfrm flipV="1">
          <a:off x="2428875" y="32251650"/>
          <a:ext cx="142875"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9525</xdr:colOff>
      <xdr:row>247</xdr:row>
      <xdr:rowOff>133350</xdr:rowOff>
    </xdr:from>
    <xdr:to>
      <xdr:col>15</xdr:col>
      <xdr:colOff>142875</xdr:colOff>
      <xdr:row>247</xdr:row>
      <xdr:rowOff>133350</xdr:rowOff>
    </xdr:to>
    <xdr:sp macro="" textlink="">
      <xdr:nvSpPr>
        <xdr:cNvPr id="35955" name="Line 846"/>
        <xdr:cNvSpPr>
          <a:spLocks noChangeShapeType="1"/>
        </xdr:cNvSpPr>
      </xdr:nvSpPr>
      <xdr:spPr bwMode="auto">
        <a:xfrm flipV="1">
          <a:off x="2438400" y="34642425"/>
          <a:ext cx="1333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19050</xdr:colOff>
      <xdr:row>370</xdr:row>
      <xdr:rowOff>114300</xdr:rowOff>
    </xdr:from>
    <xdr:to>
      <xdr:col>20</xdr:col>
      <xdr:colOff>0</xdr:colOff>
      <xdr:row>370</xdr:row>
      <xdr:rowOff>114300</xdr:rowOff>
    </xdr:to>
    <xdr:sp macro="" textlink="">
      <xdr:nvSpPr>
        <xdr:cNvPr id="35956" name="Line 848"/>
        <xdr:cNvSpPr>
          <a:spLocks noChangeShapeType="1"/>
        </xdr:cNvSpPr>
      </xdr:nvSpPr>
      <xdr:spPr bwMode="auto">
        <a:xfrm>
          <a:off x="3095625" y="55864125"/>
          <a:ext cx="142875"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19050</xdr:colOff>
      <xdr:row>373</xdr:row>
      <xdr:rowOff>114300</xdr:rowOff>
    </xdr:from>
    <xdr:to>
      <xdr:col>20</xdr:col>
      <xdr:colOff>0</xdr:colOff>
      <xdr:row>373</xdr:row>
      <xdr:rowOff>114300</xdr:rowOff>
    </xdr:to>
    <xdr:sp macro="" textlink="">
      <xdr:nvSpPr>
        <xdr:cNvPr id="35957" name="Line 849"/>
        <xdr:cNvSpPr>
          <a:spLocks noChangeShapeType="1"/>
        </xdr:cNvSpPr>
      </xdr:nvSpPr>
      <xdr:spPr bwMode="auto">
        <a:xfrm>
          <a:off x="3095625" y="56292750"/>
          <a:ext cx="142875"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19050</xdr:colOff>
      <xdr:row>370</xdr:row>
      <xdr:rowOff>114300</xdr:rowOff>
    </xdr:from>
    <xdr:to>
      <xdr:col>39</xdr:col>
      <xdr:colOff>0</xdr:colOff>
      <xdr:row>370</xdr:row>
      <xdr:rowOff>114300</xdr:rowOff>
    </xdr:to>
    <xdr:sp macro="" textlink="">
      <xdr:nvSpPr>
        <xdr:cNvPr id="35958" name="Line 850"/>
        <xdr:cNvSpPr>
          <a:spLocks noChangeShapeType="1"/>
        </xdr:cNvSpPr>
      </xdr:nvSpPr>
      <xdr:spPr bwMode="auto">
        <a:xfrm>
          <a:off x="6010275" y="55864125"/>
          <a:ext cx="30480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28575</xdr:colOff>
      <xdr:row>373</xdr:row>
      <xdr:rowOff>114300</xdr:rowOff>
    </xdr:from>
    <xdr:to>
      <xdr:col>39</xdr:col>
      <xdr:colOff>0</xdr:colOff>
      <xdr:row>373</xdr:row>
      <xdr:rowOff>114300</xdr:rowOff>
    </xdr:to>
    <xdr:sp macro="" textlink="">
      <xdr:nvSpPr>
        <xdr:cNvPr id="35959" name="Line 851"/>
        <xdr:cNvSpPr>
          <a:spLocks noChangeShapeType="1"/>
        </xdr:cNvSpPr>
      </xdr:nvSpPr>
      <xdr:spPr bwMode="auto">
        <a:xfrm>
          <a:off x="6019800" y="56292750"/>
          <a:ext cx="295275"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66675</xdr:colOff>
          <xdr:row>96</xdr:row>
          <xdr:rowOff>19050</xdr:rowOff>
        </xdr:from>
        <xdr:to>
          <xdr:col>21</xdr:col>
          <xdr:colOff>38100</xdr:colOff>
          <xdr:row>96</xdr:row>
          <xdr:rowOff>228600</xdr:rowOff>
        </xdr:to>
        <xdr:sp macro="" textlink="">
          <xdr:nvSpPr>
            <xdr:cNvPr id="1880" name="Option Button 856" hidden="1">
              <a:extLst>
                <a:ext uri="{63B3BB69-23CF-44E3-9099-C40C66FF867C}">
                  <a14:compatExt spid="_x0000_s18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１．全労連系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96</xdr:row>
          <xdr:rowOff>19050</xdr:rowOff>
        </xdr:from>
        <xdr:to>
          <xdr:col>27</xdr:col>
          <xdr:colOff>9525</xdr:colOff>
          <xdr:row>96</xdr:row>
          <xdr:rowOff>228600</xdr:rowOff>
        </xdr:to>
        <xdr:sp macro="" textlink="">
          <xdr:nvSpPr>
            <xdr:cNvPr id="1881" name="Option Button 857" hidden="1">
              <a:extLst>
                <a:ext uri="{63B3BB69-23CF-44E3-9099-C40C66FF867C}">
                  <a14:compatExt spid="_x0000_s1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２．旧同盟系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96</xdr:row>
          <xdr:rowOff>19050</xdr:rowOff>
        </xdr:from>
        <xdr:to>
          <xdr:col>32</xdr:col>
          <xdr:colOff>95250</xdr:colOff>
          <xdr:row>96</xdr:row>
          <xdr:rowOff>228600</xdr:rowOff>
        </xdr:to>
        <xdr:sp macro="" textlink="">
          <xdr:nvSpPr>
            <xdr:cNvPr id="1882" name="Option Button 858" hidden="1">
              <a:extLst>
                <a:ext uri="{63B3BB69-23CF-44E3-9099-C40C66FF867C}">
                  <a14:compatExt spid="_x0000_s1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95</xdr:row>
          <xdr:rowOff>0</xdr:rowOff>
        </xdr:from>
        <xdr:to>
          <xdr:col>33</xdr:col>
          <xdr:colOff>0</xdr:colOff>
          <xdr:row>98</xdr:row>
          <xdr:rowOff>0</xdr:rowOff>
        </xdr:to>
        <xdr:sp macro="" textlink="">
          <xdr:nvSpPr>
            <xdr:cNvPr id="1883" name="Group Box 859" hidden="1">
              <a:extLst>
                <a:ext uri="{63B3BB69-23CF-44E3-9099-C40C66FF867C}">
                  <a14:compatExt spid="_x0000_s1883"/>
                </a:ext>
              </a:extLst>
            </xdr:cNvPr>
            <xdr:cNvSpPr/>
          </xdr:nvSpPr>
          <xdr:spPr>
            <a:xfrm>
              <a:off x="0" y="0"/>
              <a:ext cx="0" cy="0"/>
            </a:xfrm>
            <a:prstGeom prst="rect">
              <a:avLst/>
            </a:prstGeom>
          </xdr:spPr>
        </xdr:sp>
        <xdr:clientData/>
      </xdr:twoCellAnchor>
    </mc:Choice>
    <mc:Fallback/>
  </mc:AlternateContent>
  <xdr:twoCellAnchor>
    <xdr:from>
      <xdr:col>8</xdr:col>
      <xdr:colOff>142875</xdr:colOff>
      <xdr:row>158</xdr:row>
      <xdr:rowOff>114300</xdr:rowOff>
    </xdr:from>
    <xdr:to>
      <xdr:col>21</xdr:col>
      <xdr:colOff>123825</xdr:colOff>
      <xdr:row>160</xdr:row>
      <xdr:rowOff>38100</xdr:rowOff>
    </xdr:to>
    <xdr:grpSp>
      <xdr:nvGrpSpPr>
        <xdr:cNvPr id="35960" name="Group 931"/>
        <xdr:cNvGrpSpPr>
          <a:grpSpLocks/>
        </xdr:cNvGrpSpPr>
      </xdr:nvGrpSpPr>
      <xdr:grpSpPr bwMode="auto">
        <a:xfrm>
          <a:off x="1438275" y="25022175"/>
          <a:ext cx="2085975" cy="209550"/>
          <a:chOff x="151" y="2645"/>
          <a:chExt cx="219" cy="22"/>
        </a:xfrm>
      </xdr:grpSpPr>
      <xdr:sp macro="" textlink="">
        <xdr:nvSpPr>
          <xdr:cNvPr id="35997" name="Line 932"/>
          <xdr:cNvSpPr>
            <a:spLocks noChangeShapeType="1"/>
          </xdr:cNvSpPr>
        </xdr:nvSpPr>
        <xdr:spPr bwMode="auto">
          <a:xfrm>
            <a:off x="151" y="2659"/>
            <a:ext cx="1" cy="8"/>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98" name="Line 933"/>
          <xdr:cNvSpPr>
            <a:spLocks noChangeShapeType="1"/>
          </xdr:cNvSpPr>
        </xdr:nvSpPr>
        <xdr:spPr bwMode="auto">
          <a:xfrm flipV="1">
            <a:off x="347" y="2645"/>
            <a:ext cx="0" cy="22"/>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5999" name="Line 934"/>
          <xdr:cNvSpPr>
            <a:spLocks noChangeShapeType="1"/>
          </xdr:cNvSpPr>
        </xdr:nvSpPr>
        <xdr:spPr bwMode="auto">
          <a:xfrm>
            <a:off x="347" y="2645"/>
            <a:ext cx="23"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6000" name="Line 935"/>
          <xdr:cNvSpPr>
            <a:spLocks noChangeShapeType="1"/>
          </xdr:cNvSpPr>
        </xdr:nvSpPr>
        <xdr:spPr bwMode="auto">
          <a:xfrm>
            <a:off x="152" y="2667"/>
            <a:ext cx="194"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212</xdr:row>
      <xdr:rowOff>142875</xdr:rowOff>
    </xdr:from>
    <xdr:to>
      <xdr:col>21</xdr:col>
      <xdr:colOff>123825</xdr:colOff>
      <xdr:row>214</xdr:row>
      <xdr:rowOff>66675</xdr:rowOff>
    </xdr:to>
    <xdr:grpSp>
      <xdr:nvGrpSpPr>
        <xdr:cNvPr id="35961" name="Group 936"/>
        <xdr:cNvGrpSpPr>
          <a:grpSpLocks/>
        </xdr:cNvGrpSpPr>
      </xdr:nvGrpSpPr>
      <xdr:grpSpPr bwMode="auto">
        <a:xfrm>
          <a:off x="1438275" y="31356300"/>
          <a:ext cx="2085975" cy="209550"/>
          <a:chOff x="151" y="2645"/>
          <a:chExt cx="219" cy="22"/>
        </a:xfrm>
      </xdr:grpSpPr>
      <xdr:sp macro="" textlink="">
        <xdr:nvSpPr>
          <xdr:cNvPr id="35993" name="Line 937"/>
          <xdr:cNvSpPr>
            <a:spLocks noChangeShapeType="1"/>
          </xdr:cNvSpPr>
        </xdr:nvSpPr>
        <xdr:spPr bwMode="auto">
          <a:xfrm>
            <a:off x="151" y="2659"/>
            <a:ext cx="1" cy="8"/>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94" name="Line 938"/>
          <xdr:cNvSpPr>
            <a:spLocks noChangeShapeType="1"/>
          </xdr:cNvSpPr>
        </xdr:nvSpPr>
        <xdr:spPr bwMode="auto">
          <a:xfrm flipV="1">
            <a:off x="347" y="2645"/>
            <a:ext cx="0" cy="22"/>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5995" name="Line 939"/>
          <xdr:cNvSpPr>
            <a:spLocks noChangeShapeType="1"/>
          </xdr:cNvSpPr>
        </xdr:nvSpPr>
        <xdr:spPr bwMode="auto">
          <a:xfrm>
            <a:off x="347" y="2645"/>
            <a:ext cx="23"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5996" name="Line 940"/>
          <xdr:cNvSpPr>
            <a:spLocks noChangeShapeType="1"/>
          </xdr:cNvSpPr>
        </xdr:nvSpPr>
        <xdr:spPr bwMode="auto">
          <a:xfrm>
            <a:off x="152" y="2667"/>
            <a:ext cx="194"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133350</xdr:colOff>
      <xdr:row>220</xdr:row>
      <xdr:rowOff>133350</xdr:rowOff>
    </xdr:from>
    <xdr:to>
      <xdr:col>21</xdr:col>
      <xdr:colOff>114300</xdr:colOff>
      <xdr:row>223</xdr:row>
      <xdr:rowOff>19050</xdr:rowOff>
    </xdr:to>
    <xdr:grpSp>
      <xdr:nvGrpSpPr>
        <xdr:cNvPr id="35962" name="Group 941"/>
        <xdr:cNvGrpSpPr>
          <a:grpSpLocks/>
        </xdr:cNvGrpSpPr>
      </xdr:nvGrpSpPr>
      <xdr:grpSpPr bwMode="auto">
        <a:xfrm>
          <a:off x="1428750" y="32413575"/>
          <a:ext cx="2085975" cy="209550"/>
          <a:chOff x="151" y="2645"/>
          <a:chExt cx="219" cy="22"/>
        </a:xfrm>
      </xdr:grpSpPr>
      <xdr:sp macro="" textlink="">
        <xdr:nvSpPr>
          <xdr:cNvPr id="35989" name="Line 942"/>
          <xdr:cNvSpPr>
            <a:spLocks noChangeShapeType="1"/>
          </xdr:cNvSpPr>
        </xdr:nvSpPr>
        <xdr:spPr bwMode="auto">
          <a:xfrm>
            <a:off x="151" y="2659"/>
            <a:ext cx="1" cy="8"/>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90" name="Line 943"/>
          <xdr:cNvSpPr>
            <a:spLocks noChangeShapeType="1"/>
          </xdr:cNvSpPr>
        </xdr:nvSpPr>
        <xdr:spPr bwMode="auto">
          <a:xfrm flipV="1">
            <a:off x="347" y="2645"/>
            <a:ext cx="0" cy="22"/>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5991" name="Line 944"/>
          <xdr:cNvSpPr>
            <a:spLocks noChangeShapeType="1"/>
          </xdr:cNvSpPr>
        </xdr:nvSpPr>
        <xdr:spPr bwMode="auto">
          <a:xfrm>
            <a:off x="347" y="2645"/>
            <a:ext cx="23"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5992" name="Line 945"/>
          <xdr:cNvSpPr>
            <a:spLocks noChangeShapeType="1"/>
          </xdr:cNvSpPr>
        </xdr:nvSpPr>
        <xdr:spPr bwMode="auto">
          <a:xfrm>
            <a:off x="152" y="2667"/>
            <a:ext cx="194"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clientData/>
  </xdr:twoCellAnchor>
  <xdr:twoCellAnchor>
    <xdr:from>
      <xdr:col>8</xdr:col>
      <xdr:colOff>104775</xdr:colOff>
      <xdr:row>247</xdr:row>
      <xdr:rowOff>142875</xdr:rowOff>
    </xdr:from>
    <xdr:to>
      <xdr:col>21</xdr:col>
      <xdr:colOff>85725</xdr:colOff>
      <xdr:row>250</xdr:row>
      <xdr:rowOff>19050</xdr:rowOff>
    </xdr:to>
    <xdr:grpSp>
      <xdr:nvGrpSpPr>
        <xdr:cNvPr id="35963" name="Group 946"/>
        <xdr:cNvGrpSpPr>
          <a:grpSpLocks/>
        </xdr:cNvGrpSpPr>
      </xdr:nvGrpSpPr>
      <xdr:grpSpPr bwMode="auto">
        <a:xfrm>
          <a:off x="1400175" y="34804350"/>
          <a:ext cx="2085975" cy="209550"/>
          <a:chOff x="151" y="2645"/>
          <a:chExt cx="219" cy="22"/>
        </a:xfrm>
      </xdr:grpSpPr>
      <xdr:sp macro="" textlink="">
        <xdr:nvSpPr>
          <xdr:cNvPr id="35985" name="Line 947"/>
          <xdr:cNvSpPr>
            <a:spLocks noChangeShapeType="1"/>
          </xdr:cNvSpPr>
        </xdr:nvSpPr>
        <xdr:spPr bwMode="auto">
          <a:xfrm>
            <a:off x="151" y="2659"/>
            <a:ext cx="1" cy="8"/>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86" name="Line 948"/>
          <xdr:cNvSpPr>
            <a:spLocks noChangeShapeType="1"/>
          </xdr:cNvSpPr>
        </xdr:nvSpPr>
        <xdr:spPr bwMode="auto">
          <a:xfrm flipV="1">
            <a:off x="347" y="2645"/>
            <a:ext cx="0" cy="22"/>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5987" name="Line 949"/>
          <xdr:cNvSpPr>
            <a:spLocks noChangeShapeType="1"/>
          </xdr:cNvSpPr>
        </xdr:nvSpPr>
        <xdr:spPr bwMode="auto">
          <a:xfrm>
            <a:off x="347" y="2645"/>
            <a:ext cx="23"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5988" name="Line 950"/>
          <xdr:cNvSpPr>
            <a:spLocks noChangeShapeType="1"/>
          </xdr:cNvSpPr>
        </xdr:nvSpPr>
        <xdr:spPr bwMode="auto">
          <a:xfrm>
            <a:off x="152" y="2667"/>
            <a:ext cx="194"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11</xdr:col>
          <xdr:colOff>38100</xdr:colOff>
          <xdr:row>32</xdr:row>
          <xdr:rowOff>38100</xdr:rowOff>
        </xdr:from>
        <xdr:to>
          <xdr:col>27</xdr:col>
          <xdr:colOff>38100</xdr:colOff>
          <xdr:row>34</xdr:row>
          <xdr:rowOff>9525</xdr:rowOff>
        </xdr:to>
        <xdr:sp macro="" textlink="">
          <xdr:nvSpPr>
            <xdr:cNvPr id="2000" name="Group Box 976" hidden="1">
              <a:extLst>
                <a:ext uri="{63B3BB69-23CF-44E3-9099-C40C66FF867C}">
                  <a14:compatExt spid="_x0000_s2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9525</xdr:rowOff>
        </xdr:from>
        <xdr:to>
          <xdr:col>16</xdr:col>
          <xdr:colOff>133350</xdr:colOff>
          <xdr:row>33</xdr:row>
          <xdr:rowOff>219075</xdr:rowOff>
        </xdr:to>
        <xdr:sp macro="" textlink="">
          <xdr:nvSpPr>
            <xdr:cNvPr id="2001" name="Option Button 977" hidden="1">
              <a:extLst>
                <a:ext uri="{63B3BB69-23CF-44E3-9099-C40C66FF867C}">
                  <a14:compatExt spid="_x0000_s2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33</xdr:row>
          <xdr:rowOff>9525</xdr:rowOff>
        </xdr:from>
        <xdr:to>
          <xdr:col>24</xdr:col>
          <xdr:colOff>133350</xdr:colOff>
          <xdr:row>33</xdr:row>
          <xdr:rowOff>219075</xdr:rowOff>
        </xdr:to>
        <xdr:sp macro="" textlink="">
          <xdr:nvSpPr>
            <xdr:cNvPr id="2002" name="Option Button 978" hidden="1">
              <a:extLst>
                <a:ext uri="{63B3BB69-23CF-44E3-9099-C40C66FF867C}">
                  <a14:compatExt spid="_x0000_s2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２．ある</a:t>
              </a:r>
            </a:p>
          </xdr:txBody>
        </xdr:sp>
        <xdr:clientData/>
      </xdr:twoCellAnchor>
    </mc:Choice>
    <mc:Fallback/>
  </mc:AlternateContent>
  <xdr:twoCellAnchor>
    <xdr:from>
      <xdr:col>27</xdr:col>
      <xdr:colOff>104775</xdr:colOff>
      <xdr:row>33</xdr:row>
      <xdr:rowOff>114300</xdr:rowOff>
    </xdr:from>
    <xdr:to>
      <xdr:col>32</xdr:col>
      <xdr:colOff>57150</xdr:colOff>
      <xdr:row>33</xdr:row>
      <xdr:rowOff>114300</xdr:rowOff>
    </xdr:to>
    <xdr:sp macro="" textlink="">
      <xdr:nvSpPr>
        <xdr:cNvPr id="35964" name="Line 979"/>
        <xdr:cNvSpPr>
          <a:spLocks noChangeShapeType="1"/>
        </xdr:cNvSpPr>
      </xdr:nvSpPr>
      <xdr:spPr bwMode="auto">
        <a:xfrm>
          <a:off x="4476750" y="6858000"/>
          <a:ext cx="762000" cy="0"/>
        </a:xfrm>
        <a:prstGeom prst="line">
          <a:avLst/>
        </a:prstGeom>
        <a:noFill/>
        <a:ln w="317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28575</xdr:colOff>
      <xdr:row>31</xdr:row>
      <xdr:rowOff>171450</xdr:rowOff>
    </xdr:from>
    <xdr:to>
      <xdr:col>32</xdr:col>
      <xdr:colOff>133350</xdr:colOff>
      <xdr:row>33</xdr:row>
      <xdr:rowOff>57150</xdr:rowOff>
    </xdr:to>
    <xdr:sp macro="" textlink="">
      <xdr:nvSpPr>
        <xdr:cNvPr id="35965" name="AutoShape 980"/>
        <xdr:cNvSpPr>
          <a:spLocks noChangeArrowheads="1"/>
        </xdr:cNvSpPr>
      </xdr:nvSpPr>
      <xdr:spPr bwMode="auto">
        <a:xfrm rot="8505394">
          <a:off x="5210175" y="6457950"/>
          <a:ext cx="104775" cy="342900"/>
        </a:xfrm>
        <a:prstGeom prst="upArrow">
          <a:avLst>
            <a:gd name="adj1" fmla="val 50000"/>
            <a:gd name="adj2" fmla="val 81818"/>
          </a:avLst>
        </a:prstGeom>
        <a:solidFill>
          <a:srgbClr xmlns:mc="http://schemas.openxmlformats.org/markup-compatibility/2006" xmlns:a14="http://schemas.microsoft.com/office/drawing/2010/main" val="FFFFFF" mc:Ignorable="a14" a14:legacySpreadsheetColorIndex="65"/>
        </a:solidFill>
        <a:ln w="12700" algn="ctr">
          <a:solidFill>
            <a:srgbClr xmlns:mc="http://schemas.openxmlformats.org/markup-compatibility/2006" xmlns:a14="http://schemas.microsoft.com/office/drawing/2010/main" val="808080" mc:Ignorable="a14" a14:legacySpreadsheetColorIndex="2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104775</xdr:colOff>
          <xdr:row>518</xdr:row>
          <xdr:rowOff>28575</xdr:rowOff>
        </xdr:from>
        <xdr:to>
          <xdr:col>29</xdr:col>
          <xdr:colOff>142875</xdr:colOff>
          <xdr:row>518</xdr:row>
          <xdr:rowOff>238125</xdr:rowOff>
        </xdr:to>
        <xdr:sp macro="" textlink="">
          <xdr:nvSpPr>
            <xdr:cNvPr id="2013" name="Option Button 989" hidden="1">
              <a:extLst>
                <a:ext uri="{63B3BB69-23CF-44E3-9099-C40C66FF867C}">
                  <a14:compatExt spid="_x0000_s20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１．支払っている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518</xdr:row>
          <xdr:rowOff>209550</xdr:rowOff>
        </xdr:from>
        <xdr:to>
          <xdr:col>31</xdr:col>
          <xdr:colOff>76200</xdr:colOff>
          <xdr:row>519</xdr:row>
          <xdr:rowOff>133350</xdr:rowOff>
        </xdr:to>
        <xdr:sp macro="" textlink="">
          <xdr:nvSpPr>
            <xdr:cNvPr id="2014" name="Option Button 990" hidden="1">
              <a:extLst>
                <a:ext uri="{63B3BB69-23CF-44E3-9099-C40C66FF867C}">
                  <a14:compatExt spid="_x0000_s20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２．賃貸料に含まれる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519</xdr:row>
          <xdr:rowOff>104775</xdr:rowOff>
        </xdr:from>
        <xdr:to>
          <xdr:col>32</xdr:col>
          <xdr:colOff>0</xdr:colOff>
          <xdr:row>519</xdr:row>
          <xdr:rowOff>314325</xdr:rowOff>
        </xdr:to>
        <xdr:sp macro="" textlink="">
          <xdr:nvSpPr>
            <xdr:cNvPr id="2015" name="Option Button 991" hidden="1">
              <a:extLst>
                <a:ext uri="{63B3BB69-23CF-44E3-9099-C40C66FF867C}">
                  <a14:compatExt spid="_x0000_s2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３．組合では負担していない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518</xdr:row>
          <xdr:rowOff>0</xdr:rowOff>
        </xdr:from>
        <xdr:to>
          <xdr:col>34</xdr:col>
          <xdr:colOff>0</xdr:colOff>
          <xdr:row>520</xdr:row>
          <xdr:rowOff>0</xdr:rowOff>
        </xdr:to>
        <xdr:sp macro="" textlink="">
          <xdr:nvSpPr>
            <xdr:cNvPr id="2016" name="Group Box 992" hidden="1">
              <a:extLst>
                <a:ext uri="{63B3BB69-23CF-44E3-9099-C40C66FF867C}">
                  <a14:compatExt spid="_x0000_s2016"/>
                </a:ext>
              </a:extLst>
            </xdr:cNvPr>
            <xdr:cNvSpPr/>
          </xdr:nvSpPr>
          <xdr:spPr>
            <a:xfrm>
              <a:off x="0" y="0"/>
              <a:ext cx="0" cy="0"/>
            </a:xfrm>
            <a:prstGeom prst="rect">
              <a:avLst/>
            </a:prstGeom>
          </xdr:spPr>
        </xdr:sp>
        <xdr:clientData/>
      </xdr:twoCellAnchor>
    </mc:Choice>
    <mc:Fallback/>
  </mc:AlternateContent>
  <xdr:twoCellAnchor>
    <xdr:from>
      <xdr:col>34</xdr:col>
      <xdr:colOff>9525</xdr:colOff>
      <xdr:row>521</xdr:row>
      <xdr:rowOff>104775</xdr:rowOff>
    </xdr:from>
    <xdr:to>
      <xdr:col>38</xdr:col>
      <xdr:colOff>123825</xdr:colOff>
      <xdr:row>521</xdr:row>
      <xdr:rowOff>104775</xdr:rowOff>
    </xdr:to>
    <xdr:sp macro="" textlink="">
      <xdr:nvSpPr>
        <xdr:cNvPr id="35966" name="Line 993"/>
        <xdr:cNvSpPr>
          <a:spLocks noChangeShapeType="1"/>
        </xdr:cNvSpPr>
      </xdr:nvSpPr>
      <xdr:spPr bwMode="auto">
        <a:xfrm flipV="1">
          <a:off x="5514975" y="79276575"/>
          <a:ext cx="76200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104775</xdr:colOff>
          <xdr:row>521</xdr:row>
          <xdr:rowOff>28575</xdr:rowOff>
        </xdr:from>
        <xdr:to>
          <xdr:col>29</xdr:col>
          <xdr:colOff>142875</xdr:colOff>
          <xdr:row>521</xdr:row>
          <xdr:rowOff>238125</xdr:rowOff>
        </xdr:to>
        <xdr:sp macro="" textlink="">
          <xdr:nvSpPr>
            <xdr:cNvPr id="2018" name="Option Button 994" hidden="1">
              <a:extLst>
                <a:ext uri="{63B3BB69-23CF-44E3-9099-C40C66FF867C}">
                  <a14:compatExt spid="_x0000_s2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１．支払っている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521</xdr:row>
          <xdr:rowOff>209550</xdr:rowOff>
        </xdr:from>
        <xdr:to>
          <xdr:col>31</xdr:col>
          <xdr:colOff>76200</xdr:colOff>
          <xdr:row>522</xdr:row>
          <xdr:rowOff>133350</xdr:rowOff>
        </xdr:to>
        <xdr:sp macro="" textlink="">
          <xdr:nvSpPr>
            <xdr:cNvPr id="2019" name="Option Button 995" hidden="1">
              <a:extLst>
                <a:ext uri="{63B3BB69-23CF-44E3-9099-C40C66FF867C}">
                  <a14:compatExt spid="_x0000_s20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２．賃貸料に含まれる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522</xdr:row>
          <xdr:rowOff>104775</xdr:rowOff>
        </xdr:from>
        <xdr:to>
          <xdr:col>32</xdr:col>
          <xdr:colOff>0</xdr:colOff>
          <xdr:row>522</xdr:row>
          <xdr:rowOff>314325</xdr:rowOff>
        </xdr:to>
        <xdr:sp macro="" textlink="">
          <xdr:nvSpPr>
            <xdr:cNvPr id="2020" name="Option Button 996" hidden="1">
              <a:extLst>
                <a:ext uri="{63B3BB69-23CF-44E3-9099-C40C66FF867C}">
                  <a14:compatExt spid="_x0000_s20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３．組合では負担していない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521</xdr:row>
          <xdr:rowOff>0</xdr:rowOff>
        </xdr:from>
        <xdr:to>
          <xdr:col>34</xdr:col>
          <xdr:colOff>0</xdr:colOff>
          <xdr:row>523</xdr:row>
          <xdr:rowOff>0</xdr:rowOff>
        </xdr:to>
        <xdr:sp macro="" textlink="">
          <xdr:nvSpPr>
            <xdr:cNvPr id="2021" name="Group Box 997" hidden="1">
              <a:extLst>
                <a:ext uri="{63B3BB69-23CF-44E3-9099-C40C66FF867C}">
                  <a14:compatExt spid="_x0000_s2021"/>
                </a:ext>
              </a:extLst>
            </xdr:cNvPr>
            <xdr:cNvSpPr/>
          </xdr:nvSpPr>
          <xdr:spPr>
            <a:xfrm>
              <a:off x="0" y="0"/>
              <a:ext cx="0" cy="0"/>
            </a:xfrm>
            <a:prstGeom prst="rect">
              <a:avLst/>
            </a:prstGeom>
          </xdr:spPr>
        </xdr:sp>
        <xdr:clientData/>
      </xdr:twoCellAnchor>
    </mc:Choice>
    <mc:Fallback/>
  </mc:AlternateContent>
  <xdr:twoCellAnchor>
    <xdr:from>
      <xdr:col>34</xdr:col>
      <xdr:colOff>9525</xdr:colOff>
      <xdr:row>524</xdr:row>
      <xdr:rowOff>104775</xdr:rowOff>
    </xdr:from>
    <xdr:to>
      <xdr:col>38</xdr:col>
      <xdr:colOff>123825</xdr:colOff>
      <xdr:row>524</xdr:row>
      <xdr:rowOff>104775</xdr:rowOff>
    </xdr:to>
    <xdr:sp macro="" textlink="">
      <xdr:nvSpPr>
        <xdr:cNvPr id="35967" name="Line 998"/>
        <xdr:cNvSpPr>
          <a:spLocks noChangeShapeType="1"/>
        </xdr:cNvSpPr>
      </xdr:nvSpPr>
      <xdr:spPr bwMode="auto">
        <a:xfrm flipV="1">
          <a:off x="5514975" y="79962375"/>
          <a:ext cx="76200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104775</xdr:colOff>
          <xdr:row>524</xdr:row>
          <xdr:rowOff>28575</xdr:rowOff>
        </xdr:from>
        <xdr:to>
          <xdr:col>29</xdr:col>
          <xdr:colOff>142875</xdr:colOff>
          <xdr:row>524</xdr:row>
          <xdr:rowOff>238125</xdr:rowOff>
        </xdr:to>
        <xdr:sp macro="" textlink="">
          <xdr:nvSpPr>
            <xdr:cNvPr id="2023" name="Option Button 999" hidden="1">
              <a:extLst>
                <a:ext uri="{63B3BB69-23CF-44E3-9099-C40C66FF867C}">
                  <a14:compatExt spid="_x0000_s20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１．支払っている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524</xdr:row>
          <xdr:rowOff>209550</xdr:rowOff>
        </xdr:from>
        <xdr:to>
          <xdr:col>31</xdr:col>
          <xdr:colOff>76200</xdr:colOff>
          <xdr:row>525</xdr:row>
          <xdr:rowOff>133350</xdr:rowOff>
        </xdr:to>
        <xdr:sp macro="" textlink="">
          <xdr:nvSpPr>
            <xdr:cNvPr id="2024" name="Option Button 1000" hidden="1">
              <a:extLst>
                <a:ext uri="{63B3BB69-23CF-44E3-9099-C40C66FF867C}">
                  <a14:compatExt spid="_x0000_s20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２．賃貸料に含まれる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525</xdr:row>
          <xdr:rowOff>104775</xdr:rowOff>
        </xdr:from>
        <xdr:to>
          <xdr:col>32</xdr:col>
          <xdr:colOff>0</xdr:colOff>
          <xdr:row>525</xdr:row>
          <xdr:rowOff>314325</xdr:rowOff>
        </xdr:to>
        <xdr:sp macro="" textlink="">
          <xdr:nvSpPr>
            <xdr:cNvPr id="2025" name="Option Button 1001" hidden="1">
              <a:extLst>
                <a:ext uri="{63B3BB69-23CF-44E3-9099-C40C66FF867C}">
                  <a14:compatExt spid="_x0000_s2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３．組合では負担していない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524</xdr:row>
          <xdr:rowOff>0</xdr:rowOff>
        </xdr:from>
        <xdr:to>
          <xdr:col>34</xdr:col>
          <xdr:colOff>0</xdr:colOff>
          <xdr:row>526</xdr:row>
          <xdr:rowOff>0</xdr:rowOff>
        </xdr:to>
        <xdr:sp macro="" textlink="">
          <xdr:nvSpPr>
            <xdr:cNvPr id="2026" name="Group Box 1002" hidden="1">
              <a:extLst>
                <a:ext uri="{63B3BB69-23CF-44E3-9099-C40C66FF867C}">
                  <a14:compatExt spid="_x0000_s2026"/>
                </a:ext>
              </a:extLst>
            </xdr:cNvPr>
            <xdr:cNvSpPr/>
          </xdr:nvSpPr>
          <xdr:spPr>
            <a:xfrm>
              <a:off x="0" y="0"/>
              <a:ext cx="0" cy="0"/>
            </a:xfrm>
            <a:prstGeom prst="rect">
              <a:avLst/>
            </a:prstGeom>
          </xdr:spPr>
        </xdr:sp>
        <xdr:clientData/>
      </xdr:twoCellAnchor>
    </mc:Choice>
    <mc:Fallback/>
  </mc:AlternateContent>
  <xdr:twoCellAnchor>
    <xdr:from>
      <xdr:col>34</xdr:col>
      <xdr:colOff>9525</xdr:colOff>
      <xdr:row>527</xdr:row>
      <xdr:rowOff>104775</xdr:rowOff>
    </xdr:from>
    <xdr:to>
      <xdr:col>38</xdr:col>
      <xdr:colOff>123825</xdr:colOff>
      <xdr:row>527</xdr:row>
      <xdr:rowOff>104775</xdr:rowOff>
    </xdr:to>
    <xdr:sp macro="" textlink="">
      <xdr:nvSpPr>
        <xdr:cNvPr id="35968" name="Line 1003"/>
        <xdr:cNvSpPr>
          <a:spLocks noChangeShapeType="1"/>
        </xdr:cNvSpPr>
      </xdr:nvSpPr>
      <xdr:spPr bwMode="auto">
        <a:xfrm flipV="1">
          <a:off x="5514975" y="80648175"/>
          <a:ext cx="76200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20</xdr:col>
          <xdr:colOff>104775</xdr:colOff>
          <xdr:row>527</xdr:row>
          <xdr:rowOff>28575</xdr:rowOff>
        </xdr:from>
        <xdr:to>
          <xdr:col>29</xdr:col>
          <xdr:colOff>142875</xdr:colOff>
          <xdr:row>527</xdr:row>
          <xdr:rowOff>238125</xdr:rowOff>
        </xdr:to>
        <xdr:sp macro="" textlink="">
          <xdr:nvSpPr>
            <xdr:cNvPr id="2028" name="Option Button 1004" hidden="1">
              <a:extLst>
                <a:ext uri="{63B3BB69-23CF-44E3-9099-C40C66FF867C}">
                  <a14:compatExt spid="_x0000_s2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１．支払っている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527</xdr:row>
          <xdr:rowOff>209550</xdr:rowOff>
        </xdr:from>
        <xdr:to>
          <xdr:col>31</xdr:col>
          <xdr:colOff>76200</xdr:colOff>
          <xdr:row>528</xdr:row>
          <xdr:rowOff>133350</xdr:rowOff>
        </xdr:to>
        <xdr:sp macro="" textlink="">
          <xdr:nvSpPr>
            <xdr:cNvPr id="2029" name="Option Button 1005" hidden="1">
              <a:extLst>
                <a:ext uri="{63B3BB69-23CF-44E3-9099-C40C66FF867C}">
                  <a14:compatExt spid="_x0000_s2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２．賃貸料に含まれる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528</xdr:row>
          <xdr:rowOff>104775</xdr:rowOff>
        </xdr:from>
        <xdr:to>
          <xdr:col>32</xdr:col>
          <xdr:colOff>0</xdr:colOff>
          <xdr:row>528</xdr:row>
          <xdr:rowOff>314325</xdr:rowOff>
        </xdr:to>
        <xdr:sp macro="" textlink="">
          <xdr:nvSpPr>
            <xdr:cNvPr id="2030" name="Option Button 1006" hidden="1">
              <a:extLst>
                <a:ext uri="{63B3BB69-23CF-44E3-9099-C40C66FF867C}">
                  <a14:compatExt spid="_x0000_s2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３．組合では負担していない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527</xdr:row>
          <xdr:rowOff>0</xdr:rowOff>
        </xdr:from>
        <xdr:to>
          <xdr:col>34</xdr:col>
          <xdr:colOff>0</xdr:colOff>
          <xdr:row>529</xdr:row>
          <xdr:rowOff>0</xdr:rowOff>
        </xdr:to>
        <xdr:sp macro="" textlink="">
          <xdr:nvSpPr>
            <xdr:cNvPr id="2031" name="Group Box 1007" hidden="1">
              <a:extLst>
                <a:ext uri="{63B3BB69-23CF-44E3-9099-C40C66FF867C}">
                  <a14:compatExt spid="_x0000_s2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71</xdr:row>
          <xdr:rowOff>914400</xdr:rowOff>
        </xdr:from>
        <xdr:to>
          <xdr:col>29</xdr:col>
          <xdr:colOff>133350</xdr:colOff>
          <xdr:row>72</xdr:row>
          <xdr:rowOff>180975</xdr:rowOff>
        </xdr:to>
        <xdr:sp macro="" textlink="">
          <xdr:nvSpPr>
            <xdr:cNvPr id="4408" name="Option Button 1336" hidden="1">
              <a:extLst>
                <a:ext uri="{63B3BB69-23CF-44E3-9099-C40C66FF867C}">
                  <a14:compatExt spid="_x0000_s4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６．上下水道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72</xdr:row>
          <xdr:rowOff>161925</xdr:rowOff>
        </xdr:from>
        <xdr:to>
          <xdr:col>29</xdr:col>
          <xdr:colOff>85725</xdr:colOff>
          <xdr:row>72</xdr:row>
          <xdr:rowOff>371475</xdr:rowOff>
        </xdr:to>
        <xdr:sp macro="" textlink="">
          <xdr:nvSpPr>
            <xdr:cNvPr id="5330" name="Option Button 2258" hidden="1">
              <a:extLst>
                <a:ext uri="{63B3BB69-23CF-44E3-9099-C40C66FF867C}">
                  <a14:compatExt spid="_x0000_s5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７．一　　般</a:t>
              </a:r>
            </a:p>
          </xdr:txBody>
        </xdr:sp>
        <xdr:clientData/>
      </xdr:twoCellAnchor>
    </mc:Choice>
    <mc:Fallback/>
  </mc:AlternateContent>
  <xdr:twoCellAnchor>
    <xdr:from>
      <xdr:col>16</xdr:col>
      <xdr:colOff>9525</xdr:colOff>
      <xdr:row>63</xdr:row>
      <xdr:rowOff>19050</xdr:rowOff>
    </xdr:from>
    <xdr:to>
      <xdr:col>28</xdr:col>
      <xdr:colOff>0</xdr:colOff>
      <xdr:row>68</xdr:row>
      <xdr:rowOff>133350</xdr:rowOff>
    </xdr:to>
    <xdr:grpSp>
      <xdr:nvGrpSpPr>
        <xdr:cNvPr id="35969" name="グループ化 1"/>
        <xdr:cNvGrpSpPr>
          <a:grpSpLocks/>
        </xdr:cNvGrpSpPr>
      </xdr:nvGrpSpPr>
      <xdr:grpSpPr bwMode="auto">
        <a:xfrm>
          <a:off x="2600325" y="11801475"/>
          <a:ext cx="1933575" cy="1047750"/>
          <a:chOff x="2600325" y="11801475"/>
          <a:chExt cx="1933575" cy="1047750"/>
        </a:xfrm>
      </xdr:grpSpPr>
      <xdr:sp macro="" textlink="">
        <xdr:nvSpPr>
          <xdr:cNvPr id="35978" name="Line 706"/>
          <xdr:cNvSpPr>
            <a:spLocks noChangeShapeType="1"/>
          </xdr:cNvSpPr>
        </xdr:nvSpPr>
        <xdr:spPr bwMode="auto">
          <a:xfrm>
            <a:off x="2600325" y="12533243"/>
            <a:ext cx="0" cy="153477"/>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79" name="Line 707"/>
          <xdr:cNvSpPr>
            <a:spLocks noChangeShapeType="1"/>
          </xdr:cNvSpPr>
        </xdr:nvSpPr>
        <xdr:spPr bwMode="auto">
          <a:xfrm>
            <a:off x="3248025" y="12099897"/>
            <a:ext cx="1285875"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xtLst>
            <a:ext uri="{909E8E84-426E-40DD-AFC4-6F175D3DCCD1}">
              <a14:hiddenFill xmlns:a14="http://schemas.microsoft.com/office/drawing/2010/main">
                <a:noFill/>
              </a14:hiddenFill>
            </a:ext>
          </a:extLst>
        </xdr:spPr>
      </xdr:sp>
      <xdr:sp macro="" textlink="">
        <xdr:nvSpPr>
          <xdr:cNvPr id="35980" name="Line 708"/>
          <xdr:cNvSpPr>
            <a:spLocks noChangeShapeType="1"/>
          </xdr:cNvSpPr>
        </xdr:nvSpPr>
        <xdr:spPr bwMode="auto">
          <a:xfrm>
            <a:off x="3248025" y="11820028"/>
            <a:ext cx="0" cy="1029197"/>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81" name="Line 709"/>
          <xdr:cNvSpPr>
            <a:spLocks noChangeShapeType="1"/>
          </xdr:cNvSpPr>
        </xdr:nvSpPr>
        <xdr:spPr bwMode="auto">
          <a:xfrm flipH="1">
            <a:off x="4533900" y="11811000"/>
            <a:ext cx="0" cy="288897"/>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sp macro="" textlink="">
        <xdr:nvSpPr>
          <xdr:cNvPr id="35982" name="Line 710"/>
          <xdr:cNvSpPr>
            <a:spLocks noChangeShapeType="1"/>
          </xdr:cNvSpPr>
        </xdr:nvSpPr>
        <xdr:spPr bwMode="auto">
          <a:xfrm>
            <a:off x="2600325" y="12686720"/>
            <a:ext cx="647700"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5983" name="Line 711"/>
          <xdr:cNvSpPr>
            <a:spLocks noChangeShapeType="1"/>
          </xdr:cNvSpPr>
        </xdr:nvSpPr>
        <xdr:spPr bwMode="auto">
          <a:xfrm>
            <a:off x="3248025" y="12849225"/>
            <a:ext cx="333375" cy="0"/>
          </a:xfrm>
          <a:prstGeom prst="line">
            <a:avLst/>
          </a:prstGeom>
          <a:noFill/>
          <a:ln w="12700">
            <a:solidFill>
              <a:srgbClr xmlns:mc="http://schemas.openxmlformats.org/markup-compatibility/2006" xmlns:a14="http://schemas.microsoft.com/office/drawing/2010/main" val="808080" mc:Ignorable="a14" a14:legacySpreadsheetColorIndex="2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5984" name="Line 709"/>
          <xdr:cNvSpPr>
            <a:spLocks noChangeShapeType="1"/>
          </xdr:cNvSpPr>
        </xdr:nvSpPr>
        <xdr:spPr bwMode="auto">
          <a:xfrm flipH="1">
            <a:off x="3867150" y="11801475"/>
            <a:ext cx="0" cy="288897"/>
          </a:xfrm>
          <a:prstGeom prst="line">
            <a:avLst/>
          </a:prstGeom>
          <a:noFill/>
          <a:ln w="12700">
            <a:solidFill>
              <a:srgbClr xmlns:mc="http://schemas.openxmlformats.org/markup-compatibility/2006" xmlns:a14="http://schemas.microsoft.com/office/drawing/2010/main" val="808080" mc:Ignorable="a14" a14:legacySpreadsheetColorIndex="23"/>
            </a:solidFill>
            <a:round/>
            <a:headEnd type="oval" w="med" len="me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5</xdr:col>
          <xdr:colOff>0</xdr:colOff>
          <xdr:row>259</xdr:row>
          <xdr:rowOff>19050</xdr:rowOff>
        </xdr:from>
        <xdr:to>
          <xdr:col>21</xdr:col>
          <xdr:colOff>19050</xdr:colOff>
          <xdr:row>259</xdr:row>
          <xdr:rowOff>228600</xdr:rowOff>
        </xdr:to>
        <xdr:sp macro="" textlink="">
          <xdr:nvSpPr>
            <xdr:cNvPr id="8210" name="Option Button 5138" hidden="1">
              <a:extLst>
                <a:ext uri="{63B3BB69-23CF-44E3-9099-C40C66FF867C}">
                  <a14:compatExt spid="_x0000_s8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１．混合組合である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259</xdr:row>
          <xdr:rowOff>19050</xdr:rowOff>
        </xdr:from>
        <xdr:to>
          <xdr:col>37</xdr:col>
          <xdr:colOff>104775</xdr:colOff>
          <xdr:row>259</xdr:row>
          <xdr:rowOff>228600</xdr:rowOff>
        </xdr:to>
        <xdr:sp macro="" textlink="">
          <xdr:nvSpPr>
            <xdr:cNvPr id="8211" name="Option Button 5139" hidden="1">
              <a:extLst>
                <a:ext uri="{63B3BB69-23CF-44E3-9099-C40C66FF867C}">
                  <a14:compatExt spid="_x0000_s8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２．混合組合ではない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258</xdr:row>
          <xdr:rowOff>9525</xdr:rowOff>
        </xdr:from>
        <xdr:to>
          <xdr:col>38</xdr:col>
          <xdr:colOff>9525</xdr:colOff>
          <xdr:row>261</xdr:row>
          <xdr:rowOff>0</xdr:rowOff>
        </xdr:to>
        <xdr:sp macro="" textlink="">
          <xdr:nvSpPr>
            <xdr:cNvPr id="8212" name="Group Box 5140" hidden="1">
              <a:extLst>
                <a:ext uri="{63B3BB69-23CF-44E3-9099-C40C66FF867C}">
                  <a14:compatExt spid="_x0000_s8212"/>
                </a:ext>
              </a:extLst>
            </xdr:cNvPr>
            <xdr:cNvSpPr/>
          </xdr:nvSpPr>
          <xdr:spPr>
            <a:xfrm>
              <a:off x="0" y="0"/>
              <a:ext cx="0" cy="0"/>
            </a:xfrm>
            <a:prstGeom prst="rect">
              <a:avLst/>
            </a:prstGeom>
          </xdr:spPr>
        </xdr:sp>
        <xdr:clientData/>
      </xdr:twoCellAnchor>
    </mc:Choice>
    <mc:Fallback/>
  </mc:AlternateContent>
  <xdr:twoCellAnchor>
    <xdr:from>
      <xdr:col>38</xdr:col>
      <xdr:colOff>38100</xdr:colOff>
      <xdr:row>259</xdr:row>
      <xdr:rowOff>114300</xdr:rowOff>
    </xdr:from>
    <xdr:to>
      <xdr:col>38</xdr:col>
      <xdr:colOff>133350</xdr:colOff>
      <xdr:row>259</xdr:row>
      <xdr:rowOff>114300</xdr:rowOff>
    </xdr:to>
    <xdr:sp macro="" textlink="">
      <xdr:nvSpPr>
        <xdr:cNvPr id="35970" name="Line 729"/>
        <xdr:cNvSpPr>
          <a:spLocks noChangeShapeType="1"/>
        </xdr:cNvSpPr>
      </xdr:nvSpPr>
      <xdr:spPr bwMode="auto">
        <a:xfrm>
          <a:off x="6191250" y="36909375"/>
          <a:ext cx="952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152400</xdr:colOff>
      <xdr:row>262</xdr:row>
      <xdr:rowOff>95250</xdr:rowOff>
    </xdr:from>
    <xdr:to>
      <xdr:col>37</xdr:col>
      <xdr:colOff>104775</xdr:colOff>
      <xdr:row>263</xdr:row>
      <xdr:rowOff>28575</xdr:rowOff>
    </xdr:to>
    <xdr:pic>
      <xdr:nvPicPr>
        <xdr:cNvPr id="35971" name="図 2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7328475"/>
          <a:ext cx="5943600"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20</xdr:col>
          <xdr:colOff>0</xdr:colOff>
          <xdr:row>284</xdr:row>
          <xdr:rowOff>0</xdr:rowOff>
        </xdr:from>
        <xdr:to>
          <xdr:col>31</xdr:col>
          <xdr:colOff>142875</xdr:colOff>
          <xdr:row>287</xdr:row>
          <xdr:rowOff>0</xdr:rowOff>
        </xdr:to>
        <xdr:sp macro="" textlink="">
          <xdr:nvSpPr>
            <xdr:cNvPr id="8945" name="Group Box 5873" hidden="1">
              <a:extLst>
                <a:ext uri="{63B3BB69-23CF-44E3-9099-C40C66FF867C}">
                  <a14:compatExt spid="_x0000_s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288</xdr:row>
          <xdr:rowOff>0</xdr:rowOff>
        </xdr:from>
        <xdr:to>
          <xdr:col>31</xdr:col>
          <xdr:colOff>142875</xdr:colOff>
          <xdr:row>291</xdr:row>
          <xdr:rowOff>0</xdr:rowOff>
        </xdr:to>
        <xdr:sp macro="" textlink="">
          <xdr:nvSpPr>
            <xdr:cNvPr id="8946" name="Group Box 5874" hidden="1">
              <a:extLst>
                <a:ext uri="{63B3BB69-23CF-44E3-9099-C40C66FF867C}">
                  <a14:compatExt spid="_x0000_s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284</xdr:row>
          <xdr:rowOff>47625</xdr:rowOff>
        </xdr:from>
        <xdr:to>
          <xdr:col>25</xdr:col>
          <xdr:colOff>95250</xdr:colOff>
          <xdr:row>286</xdr:row>
          <xdr:rowOff>0</xdr:rowOff>
        </xdr:to>
        <xdr:sp macro="" textlink="">
          <xdr:nvSpPr>
            <xdr:cNvPr id="8947" name="Option Button 5875" hidden="1">
              <a:extLst>
                <a:ext uri="{63B3BB69-23CF-44E3-9099-C40C66FF867C}">
                  <a14:compatExt spid="_x0000_s8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285</xdr:row>
          <xdr:rowOff>0</xdr:rowOff>
        </xdr:from>
        <xdr:to>
          <xdr:col>30</xdr:col>
          <xdr:colOff>85725</xdr:colOff>
          <xdr:row>286</xdr:row>
          <xdr:rowOff>0</xdr:rowOff>
        </xdr:to>
        <xdr:sp macro="" textlink="">
          <xdr:nvSpPr>
            <xdr:cNvPr id="8948" name="Option Button 5876" hidden="1">
              <a:extLst>
                <a:ext uri="{63B3BB69-23CF-44E3-9099-C40C66FF867C}">
                  <a14:compatExt spid="_x0000_s8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289</xdr:row>
          <xdr:rowOff>28575</xdr:rowOff>
        </xdr:from>
        <xdr:to>
          <xdr:col>25</xdr:col>
          <xdr:colOff>95250</xdr:colOff>
          <xdr:row>290</xdr:row>
          <xdr:rowOff>0</xdr:rowOff>
        </xdr:to>
        <xdr:sp macro="" textlink="">
          <xdr:nvSpPr>
            <xdr:cNvPr id="8949" name="Option Button 5877" hidden="1">
              <a:extLst>
                <a:ext uri="{63B3BB69-23CF-44E3-9099-C40C66FF867C}">
                  <a14:compatExt spid="_x0000_s89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289</xdr:row>
          <xdr:rowOff>0</xdr:rowOff>
        </xdr:from>
        <xdr:to>
          <xdr:col>30</xdr:col>
          <xdr:colOff>95250</xdr:colOff>
          <xdr:row>290</xdr:row>
          <xdr:rowOff>0</xdr:rowOff>
        </xdr:to>
        <xdr:sp macro="" textlink="">
          <xdr:nvSpPr>
            <xdr:cNvPr id="8950" name="Option Button 5878" hidden="1">
              <a:extLst>
                <a:ext uri="{63B3BB69-23CF-44E3-9099-C40C66FF867C}">
                  <a14:compatExt spid="_x0000_s89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２．ない</a:t>
              </a:r>
            </a:p>
          </xdr:txBody>
        </xdr:sp>
        <xdr:clientData/>
      </xdr:twoCellAnchor>
    </mc:Choice>
    <mc:Fallback/>
  </mc:AlternateContent>
  <xdr:twoCellAnchor>
    <xdr:from>
      <xdr:col>32</xdr:col>
      <xdr:colOff>28575</xdr:colOff>
      <xdr:row>285</xdr:row>
      <xdr:rowOff>142875</xdr:rowOff>
    </xdr:from>
    <xdr:to>
      <xdr:col>38</xdr:col>
      <xdr:colOff>123825</xdr:colOff>
      <xdr:row>285</xdr:row>
      <xdr:rowOff>142875</xdr:rowOff>
    </xdr:to>
    <xdr:sp macro="" textlink="">
      <xdr:nvSpPr>
        <xdr:cNvPr id="35972" name="Line 327"/>
        <xdr:cNvSpPr>
          <a:spLocks noChangeShapeType="1"/>
        </xdr:cNvSpPr>
      </xdr:nvSpPr>
      <xdr:spPr bwMode="auto">
        <a:xfrm>
          <a:off x="5210175" y="42224325"/>
          <a:ext cx="10668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19050</xdr:colOff>
      <xdr:row>289</xdr:row>
      <xdr:rowOff>123825</xdr:rowOff>
    </xdr:from>
    <xdr:to>
      <xdr:col>38</xdr:col>
      <xdr:colOff>114300</xdr:colOff>
      <xdr:row>289</xdr:row>
      <xdr:rowOff>123825</xdr:rowOff>
    </xdr:to>
    <xdr:sp macro="" textlink="">
      <xdr:nvSpPr>
        <xdr:cNvPr id="35973" name="Line 328"/>
        <xdr:cNvSpPr>
          <a:spLocks noChangeShapeType="1"/>
        </xdr:cNvSpPr>
      </xdr:nvSpPr>
      <xdr:spPr bwMode="auto">
        <a:xfrm>
          <a:off x="5200650" y="42624375"/>
          <a:ext cx="10668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133350</xdr:colOff>
      <xdr:row>442</xdr:row>
      <xdr:rowOff>123825</xdr:rowOff>
    </xdr:from>
    <xdr:to>
      <xdr:col>35</xdr:col>
      <xdr:colOff>38100</xdr:colOff>
      <xdr:row>442</xdr:row>
      <xdr:rowOff>142875</xdr:rowOff>
    </xdr:to>
    <xdr:sp macro="" textlink="">
      <xdr:nvSpPr>
        <xdr:cNvPr id="35974" name="Line 584"/>
        <xdr:cNvSpPr>
          <a:spLocks noChangeShapeType="1"/>
        </xdr:cNvSpPr>
      </xdr:nvSpPr>
      <xdr:spPr bwMode="auto">
        <a:xfrm flipV="1">
          <a:off x="4505325" y="66008250"/>
          <a:ext cx="1200150" cy="19050"/>
        </a:xfrm>
        <a:prstGeom prst="line">
          <a:avLst/>
        </a:prstGeom>
        <a:noFill/>
        <a:ln w="635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133350</xdr:colOff>
      <xdr:row>453</xdr:row>
      <xdr:rowOff>123825</xdr:rowOff>
    </xdr:from>
    <xdr:to>
      <xdr:col>35</xdr:col>
      <xdr:colOff>38100</xdr:colOff>
      <xdr:row>453</xdr:row>
      <xdr:rowOff>142875</xdr:rowOff>
    </xdr:to>
    <xdr:sp macro="" textlink="">
      <xdr:nvSpPr>
        <xdr:cNvPr id="35975" name="Line 584"/>
        <xdr:cNvSpPr>
          <a:spLocks noChangeShapeType="1"/>
        </xdr:cNvSpPr>
      </xdr:nvSpPr>
      <xdr:spPr bwMode="auto">
        <a:xfrm flipV="1">
          <a:off x="4505325" y="67922775"/>
          <a:ext cx="1200150" cy="19050"/>
        </a:xfrm>
        <a:prstGeom prst="line">
          <a:avLst/>
        </a:prstGeom>
        <a:noFill/>
        <a:ln w="635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466</xdr:row>
          <xdr:rowOff>9525</xdr:rowOff>
        </xdr:from>
        <xdr:to>
          <xdr:col>13</xdr:col>
          <xdr:colOff>152400</xdr:colOff>
          <xdr:row>467</xdr:row>
          <xdr:rowOff>0</xdr:rowOff>
        </xdr:to>
        <xdr:sp macro="" textlink="">
          <xdr:nvSpPr>
            <xdr:cNvPr id="15487" name="Option Button 12415" hidden="1">
              <a:extLst>
                <a:ext uri="{63B3BB69-23CF-44E3-9099-C40C66FF867C}">
                  <a14:compatExt spid="_x0000_s15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１．SNSを活用している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466</xdr:row>
          <xdr:rowOff>9525</xdr:rowOff>
        </xdr:from>
        <xdr:to>
          <xdr:col>23</xdr:col>
          <xdr:colOff>95250</xdr:colOff>
          <xdr:row>467</xdr:row>
          <xdr:rowOff>0</xdr:rowOff>
        </xdr:to>
        <xdr:sp macro="" textlink="">
          <xdr:nvSpPr>
            <xdr:cNvPr id="15488" name="Option Button 12416" hidden="1">
              <a:extLst>
                <a:ext uri="{63B3BB69-23CF-44E3-9099-C40C66FF867C}">
                  <a14:compatExt spid="_x0000_s15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２．SNSを活用していない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465</xdr:row>
          <xdr:rowOff>0</xdr:rowOff>
        </xdr:from>
        <xdr:to>
          <xdr:col>25</xdr:col>
          <xdr:colOff>0</xdr:colOff>
          <xdr:row>468</xdr:row>
          <xdr:rowOff>0</xdr:rowOff>
        </xdr:to>
        <xdr:sp macro="" textlink="">
          <xdr:nvSpPr>
            <xdr:cNvPr id="15489" name="Group Box 12417" hidden="1">
              <a:extLst>
                <a:ext uri="{63B3BB69-23CF-44E3-9099-C40C66FF867C}">
                  <a14:compatExt spid="_x0000_s15489"/>
                </a:ext>
              </a:extLst>
            </xdr:cNvPr>
            <xdr:cNvSpPr/>
          </xdr:nvSpPr>
          <xdr:spPr>
            <a:xfrm>
              <a:off x="0" y="0"/>
              <a:ext cx="0" cy="0"/>
            </a:xfrm>
            <a:prstGeom prst="rect">
              <a:avLst/>
            </a:prstGeom>
          </xdr:spPr>
        </xdr:sp>
        <xdr:clientData/>
      </xdr:twoCellAnchor>
    </mc:Choice>
    <mc:Fallback/>
  </mc:AlternateContent>
  <xdr:twoCellAnchor>
    <xdr:from>
      <xdr:col>25</xdr:col>
      <xdr:colOff>38100</xdr:colOff>
      <xdr:row>466</xdr:row>
      <xdr:rowOff>133350</xdr:rowOff>
    </xdr:from>
    <xdr:to>
      <xdr:col>38</xdr:col>
      <xdr:colOff>104775</xdr:colOff>
      <xdr:row>466</xdr:row>
      <xdr:rowOff>133350</xdr:rowOff>
    </xdr:to>
    <xdr:sp macro="" textlink="">
      <xdr:nvSpPr>
        <xdr:cNvPr id="35976" name="Line 340"/>
        <xdr:cNvSpPr>
          <a:spLocks noChangeShapeType="1"/>
        </xdr:cNvSpPr>
      </xdr:nvSpPr>
      <xdr:spPr bwMode="auto">
        <a:xfrm>
          <a:off x="4086225" y="69808725"/>
          <a:ext cx="2171700" cy="0"/>
        </a:xfrm>
        <a:prstGeom prst="line">
          <a:avLst/>
        </a:prstGeom>
        <a:noFill/>
        <a:ln w="9525">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xdr:col>
          <xdr:colOff>0</xdr:colOff>
          <xdr:row>472</xdr:row>
          <xdr:rowOff>19050</xdr:rowOff>
        </xdr:from>
        <xdr:to>
          <xdr:col>21</xdr:col>
          <xdr:colOff>19050</xdr:colOff>
          <xdr:row>472</xdr:row>
          <xdr:rowOff>228600</xdr:rowOff>
        </xdr:to>
        <xdr:sp macro="" textlink="">
          <xdr:nvSpPr>
            <xdr:cNvPr id="16044" name="Option Button 12972" hidden="1">
              <a:extLst>
                <a:ext uri="{63B3BB69-23CF-44E3-9099-C40C66FF867C}">
                  <a14:compatExt spid="_x0000_s16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１．一斉同報メールを 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472</xdr:row>
          <xdr:rowOff>19050</xdr:rowOff>
        </xdr:from>
        <xdr:to>
          <xdr:col>37</xdr:col>
          <xdr:colOff>104775</xdr:colOff>
          <xdr:row>472</xdr:row>
          <xdr:rowOff>228600</xdr:rowOff>
        </xdr:to>
        <xdr:sp macro="" textlink="">
          <xdr:nvSpPr>
            <xdr:cNvPr id="16045" name="Option Button 12973" hidden="1">
              <a:extLst>
                <a:ext uri="{63B3BB69-23CF-44E3-9099-C40C66FF867C}">
                  <a14:compatExt spid="_x0000_s160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２．一斉同報メールを 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471</xdr:row>
          <xdr:rowOff>9525</xdr:rowOff>
        </xdr:from>
        <xdr:to>
          <xdr:col>38</xdr:col>
          <xdr:colOff>9525</xdr:colOff>
          <xdr:row>474</xdr:row>
          <xdr:rowOff>0</xdr:rowOff>
        </xdr:to>
        <xdr:sp macro="" textlink="">
          <xdr:nvSpPr>
            <xdr:cNvPr id="16046" name="Group Box 12974" hidden="1">
              <a:extLst>
                <a:ext uri="{63B3BB69-23CF-44E3-9099-C40C66FF867C}">
                  <a14:compatExt spid="_x0000_s16046"/>
                </a:ext>
              </a:extLst>
            </xdr:cNvPr>
            <xdr:cNvSpPr/>
          </xdr:nvSpPr>
          <xdr:spPr>
            <a:xfrm>
              <a:off x="0" y="0"/>
              <a:ext cx="0" cy="0"/>
            </a:xfrm>
            <a:prstGeom prst="rect">
              <a:avLst/>
            </a:prstGeom>
          </xdr:spPr>
        </xdr:sp>
        <xdr:clientData/>
      </xdr:twoCellAnchor>
    </mc:Choice>
    <mc:Fallback/>
  </mc:AlternateContent>
  <xdr:twoCellAnchor>
    <xdr:from>
      <xdr:col>38</xdr:col>
      <xdr:colOff>38100</xdr:colOff>
      <xdr:row>472</xdr:row>
      <xdr:rowOff>114300</xdr:rowOff>
    </xdr:from>
    <xdr:to>
      <xdr:col>38</xdr:col>
      <xdr:colOff>133350</xdr:colOff>
      <xdr:row>472</xdr:row>
      <xdr:rowOff>114300</xdr:rowOff>
    </xdr:to>
    <xdr:sp macro="" textlink="">
      <xdr:nvSpPr>
        <xdr:cNvPr id="35977" name="Line 729"/>
        <xdr:cNvSpPr>
          <a:spLocks noChangeShapeType="1"/>
        </xdr:cNvSpPr>
      </xdr:nvSpPr>
      <xdr:spPr bwMode="auto">
        <a:xfrm>
          <a:off x="6191250" y="70551675"/>
          <a:ext cx="95250" cy="0"/>
        </a:xfrm>
        <a:prstGeom prst="line">
          <a:avLst/>
        </a:prstGeom>
        <a:noFill/>
        <a:ln w="12700">
          <a:solidFill>
            <a:srgbClr xmlns:mc="http://schemas.openxmlformats.org/markup-compatibility/2006" xmlns:a14="http://schemas.microsoft.com/office/drawing/2010/main" val="808080" mc:Ignorable="a14" a14:legacySpreadsheetColorIndex="23"/>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170000" mc:Ignorable="a14" a14:legacySpreadsheetColorIndex="23"/>
          </a:solidFill>
          <a:prstDash val="sysDot"/>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170000" mc:Ignorable="a14" a14:legacySpreadsheetColorIndex="23"/>
          </a:solidFill>
          <a:prstDash val="sysDot"/>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trlProp" Target="../ctrlProps/ctrlProp153.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51"/>
  </sheetPr>
  <dimension ref="A1:EV584"/>
  <sheetViews>
    <sheetView showGridLines="0" tabSelected="1" zoomScaleNormal="100" zoomScaleSheetLayoutView="100" workbookViewId="0">
      <selection activeCell="AN438" sqref="AN438:AP438"/>
    </sheetView>
  </sheetViews>
  <sheetFormatPr defaultColWidth="2.125" defaultRowHeight="19.5" customHeight="1"/>
  <cols>
    <col min="1" max="43" width="2.125" style="8" customWidth="1"/>
    <col min="44" max="44" width="5.625" style="209" hidden="1" customWidth="1"/>
    <col min="45" max="45" width="5.125" style="209" hidden="1" customWidth="1"/>
    <col min="46" max="46" width="6.25" style="209" hidden="1" customWidth="1"/>
    <col min="47" max="47" width="5.125" style="209" hidden="1" customWidth="1"/>
    <col min="48" max="49" width="5.5" style="181" hidden="1" customWidth="1"/>
    <col min="50" max="57" width="2.375" style="181" hidden="1" customWidth="1"/>
    <col min="58" max="87" width="2.125" style="209" hidden="1" customWidth="1"/>
    <col min="88" max="88" width="2.125" style="175" customWidth="1"/>
    <col min="89" max="112" width="2.125" style="210" customWidth="1"/>
    <col min="113" max="123" width="2.125" style="131" customWidth="1"/>
    <col min="124" max="152" width="2.125" style="8" customWidth="1"/>
  </cols>
  <sheetData>
    <row r="1" spans="1:152" ht="19.5" customHeight="1">
      <c r="F1" s="777" t="s">
        <v>8549</v>
      </c>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8"/>
      <c r="AM1" s="457" t="s">
        <v>7424</v>
      </c>
      <c r="AN1" s="458"/>
      <c r="AO1" s="458"/>
      <c r="AP1" s="458"/>
      <c r="AQ1" s="459"/>
      <c r="AR1" s="227" t="s">
        <v>7136</v>
      </c>
      <c r="AS1" s="221">
        <f>COUNTIF(AV39:AV55,3)</f>
        <v>5</v>
      </c>
      <c r="CJ1" s="195"/>
    </row>
    <row r="2" spans="1:152" ht="19.5" customHeight="1">
      <c r="A2" s="142"/>
      <c r="B2" s="142"/>
      <c r="C2" s="142"/>
      <c r="D2" s="142"/>
      <c r="E2" s="142"/>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8"/>
      <c r="AM2" s="460"/>
      <c r="AN2" s="461"/>
      <c r="AO2" s="461"/>
      <c r="AP2" s="461"/>
      <c r="AQ2" s="462"/>
      <c r="AR2" s="228" t="s">
        <v>7137</v>
      </c>
      <c r="AS2" s="222">
        <f>COUNTIF(AV39:AV55,1)</f>
        <v>0</v>
      </c>
      <c r="CJ2" s="195"/>
    </row>
    <row r="3" spans="1:152" ht="8.25" customHeight="1">
      <c r="AM3" s="280"/>
      <c r="AN3" s="280"/>
      <c r="AO3" s="280"/>
      <c r="AP3" s="280"/>
      <c r="AQ3" s="280"/>
      <c r="CJ3" s="195"/>
    </row>
    <row r="4" spans="1:152" ht="13.5" customHeight="1">
      <c r="A4" s="781" t="s">
        <v>423</v>
      </c>
      <c r="B4" s="781"/>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781"/>
      <c r="AL4" s="781"/>
      <c r="AM4" s="781"/>
      <c r="AN4" s="781"/>
      <c r="AO4" s="781"/>
      <c r="AP4" s="781"/>
      <c r="AQ4" s="781"/>
      <c r="CJ4" s="195"/>
    </row>
    <row r="5" spans="1:152" ht="3" customHeight="1">
      <c r="CJ5" s="195"/>
    </row>
    <row r="6" spans="1:152" ht="3" customHeight="1">
      <c r="CJ6" s="195"/>
    </row>
    <row r="7" spans="1:152" ht="19.5" customHeight="1">
      <c r="B7" s="294" t="s">
        <v>6054</v>
      </c>
      <c r="CJ7" s="195"/>
    </row>
    <row r="8" spans="1:152" ht="20.25" customHeight="1">
      <c r="C8" s="732" t="s">
        <v>8550</v>
      </c>
      <c r="D8" s="732"/>
      <c r="E8" s="732"/>
      <c r="F8" s="732"/>
      <c r="G8" s="732"/>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CJ8" s="195"/>
    </row>
    <row r="9" spans="1:152" ht="20.25" customHeight="1">
      <c r="C9" s="732"/>
      <c r="D9" s="732"/>
      <c r="E9" s="732"/>
      <c r="F9" s="732"/>
      <c r="G9" s="732"/>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J9" s="732"/>
      <c r="AK9" s="732"/>
      <c r="AL9" s="732"/>
      <c r="AM9" s="732"/>
      <c r="AN9" s="732"/>
      <c r="AO9" s="732"/>
      <c r="AP9" s="732"/>
      <c r="AQ9" s="732"/>
      <c r="CJ9" s="195"/>
    </row>
    <row r="10" spans="1:152" ht="30" customHeight="1">
      <c r="B10" s="294" t="s">
        <v>6706</v>
      </c>
      <c r="CJ10" s="195"/>
    </row>
    <row r="11" spans="1:152" ht="27.75" customHeight="1">
      <c r="B11" s="779" t="s">
        <v>3282</v>
      </c>
      <c r="C11" s="779"/>
      <c r="D11" s="732" t="s">
        <v>8551</v>
      </c>
      <c r="E11" s="732"/>
      <c r="F11" s="732"/>
      <c r="G11" s="732"/>
      <c r="H11" s="732"/>
      <c r="I11" s="732"/>
      <c r="J11" s="732"/>
      <c r="K11" s="732"/>
      <c r="L11" s="732"/>
      <c r="M11" s="732"/>
      <c r="N11" s="732"/>
      <c r="O11" s="732"/>
      <c r="P11" s="732"/>
      <c r="Q11" s="732"/>
      <c r="R11" s="732"/>
      <c r="S11" s="732"/>
      <c r="T11" s="732"/>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CJ11" s="195"/>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row>
    <row r="12" spans="1:152" ht="18" customHeight="1">
      <c r="B12" s="779">
        <v>2</v>
      </c>
      <c r="C12" s="779"/>
      <c r="D12" s="780" t="s">
        <v>6274</v>
      </c>
      <c r="E12" s="780"/>
      <c r="F12" s="780"/>
      <c r="G12" s="780"/>
      <c r="H12" s="780"/>
      <c r="I12" s="780"/>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CJ12" s="195"/>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row>
    <row r="13" spans="1:152" ht="27.75" customHeight="1">
      <c r="B13" s="779" t="s">
        <v>3283</v>
      </c>
      <c r="C13" s="779"/>
      <c r="D13" s="732" t="s">
        <v>6278</v>
      </c>
      <c r="E13" s="732"/>
      <c r="F13" s="732"/>
      <c r="G13" s="732"/>
      <c r="H13" s="732"/>
      <c r="I13" s="732"/>
      <c r="J13" s="732"/>
      <c r="K13" s="732"/>
      <c r="L13" s="732"/>
      <c r="M13" s="732"/>
      <c r="N13" s="732"/>
      <c r="O13" s="732"/>
      <c r="P13" s="732"/>
      <c r="Q13" s="732"/>
      <c r="R13" s="732"/>
      <c r="S13" s="732"/>
      <c r="T13" s="732"/>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CJ13" s="195"/>
      <c r="CL13" s="269"/>
      <c r="CM13" s="269"/>
      <c r="CN13" s="269"/>
      <c r="CO13" s="269"/>
      <c r="CP13" s="269"/>
      <c r="CQ13" s="8"/>
      <c r="CR13" s="8"/>
      <c r="CS13" s="8"/>
      <c r="CT13" s="8"/>
      <c r="CU13" s="8"/>
      <c r="CV13" s="8"/>
      <c r="CW13" s="8"/>
      <c r="CX13" s="8"/>
      <c r="CY13" s="8"/>
      <c r="CZ13" s="8"/>
      <c r="DA13" s="8"/>
      <c r="DB13" s="8"/>
      <c r="DC13" s="8"/>
      <c r="DD13" s="8"/>
      <c r="DE13" s="8"/>
      <c r="DF13" s="8"/>
      <c r="DG13" s="8"/>
      <c r="DH13" s="8"/>
      <c r="DI13" s="8"/>
      <c r="DJ13" s="8"/>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row>
    <row r="14" spans="1:152" ht="27.75" customHeight="1">
      <c r="B14" s="779" t="s">
        <v>3284</v>
      </c>
      <c r="C14" s="779"/>
      <c r="D14" s="732" t="s">
        <v>6279</v>
      </c>
      <c r="E14" s="732"/>
      <c r="F14" s="732"/>
      <c r="G14" s="732"/>
      <c r="H14" s="732"/>
      <c r="I14" s="732"/>
      <c r="J14" s="732"/>
      <c r="K14" s="732"/>
      <c r="L14" s="732"/>
      <c r="M14" s="732"/>
      <c r="N14" s="732"/>
      <c r="O14" s="732"/>
      <c r="P14" s="732"/>
      <c r="Q14" s="732"/>
      <c r="R14" s="732"/>
      <c r="S14" s="732"/>
      <c r="T14" s="73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CJ14" s="195"/>
      <c r="CL14" s="269"/>
      <c r="CM14" s="269"/>
      <c r="CN14" s="269"/>
      <c r="CO14" s="269"/>
      <c r="CP14" s="269"/>
      <c r="CQ14" s="8"/>
      <c r="CR14" s="8"/>
      <c r="CS14" s="8"/>
      <c r="CT14" s="8"/>
      <c r="CU14" s="8"/>
      <c r="CV14" s="8"/>
      <c r="CW14" s="8"/>
      <c r="CX14" s="8"/>
      <c r="CY14" s="8"/>
      <c r="CZ14" s="8"/>
      <c r="DA14" s="8"/>
      <c r="DB14" s="8"/>
      <c r="DC14" s="8"/>
      <c r="DD14" s="8"/>
      <c r="DE14" s="8"/>
      <c r="DF14" s="8"/>
      <c r="DG14" s="8"/>
      <c r="DH14" s="8"/>
      <c r="DI14" s="8"/>
      <c r="DJ14" s="8"/>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row>
    <row r="15" spans="1:152" ht="27.75" customHeight="1">
      <c r="B15" s="779" t="s">
        <v>3285</v>
      </c>
      <c r="C15" s="779"/>
      <c r="D15" s="732" t="s">
        <v>6712</v>
      </c>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CJ15" s="195"/>
      <c r="CL15" s="269"/>
      <c r="CM15" s="269"/>
      <c r="CN15" s="269"/>
      <c r="CO15" s="269"/>
      <c r="CP15" s="269"/>
      <c r="CQ15" s="8"/>
      <c r="CR15" s="8"/>
      <c r="CS15" s="8"/>
      <c r="CT15" s="8"/>
      <c r="CU15" s="8"/>
      <c r="CV15" s="8"/>
      <c r="CW15" s="8"/>
      <c r="CX15" s="8"/>
      <c r="CY15" s="8"/>
      <c r="CZ15" s="8"/>
      <c r="DA15" s="8"/>
      <c r="DB15" s="8"/>
      <c r="DC15" s="8"/>
      <c r="DD15" s="8"/>
      <c r="DE15" s="8"/>
      <c r="DF15" s="8"/>
      <c r="DG15" s="8"/>
      <c r="DH15" s="8"/>
      <c r="DI15" s="8"/>
      <c r="DJ15" s="8"/>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row>
    <row r="16" spans="1:152" ht="30" customHeight="1">
      <c r="B16" s="294" t="s">
        <v>6055</v>
      </c>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CJ16" s="195"/>
      <c r="CN16" s="269"/>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row>
    <row r="17" spans="2:152" ht="15.75" customHeight="1">
      <c r="B17" s="779">
        <v>1</v>
      </c>
      <c r="C17" s="779"/>
      <c r="D17" s="732" t="s">
        <v>9190</v>
      </c>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CJ17" s="195"/>
      <c r="CL17" s="269"/>
      <c r="CM17" s="269"/>
      <c r="CN17" s="269"/>
      <c r="CO17" s="269"/>
      <c r="CP17" s="8"/>
      <c r="CQ17" s="8"/>
      <c r="CR17" s="8"/>
      <c r="CS17" s="8"/>
      <c r="CT17" s="8"/>
      <c r="CU17" s="8"/>
      <c r="CV17" s="8"/>
      <c r="CW17" s="8"/>
      <c r="CX17" s="8"/>
      <c r="CY17" s="8"/>
      <c r="CZ17" s="8"/>
      <c r="DA17" s="8"/>
      <c r="DB17" s="8"/>
      <c r="DC17" s="8"/>
      <c r="DD17" s="8"/>
      <c r="DE17" s="8"/>
      <c r="DF17" s="8"/>
      <c r="DG17" s="8"/>
      <c r="DH17" s="8"/>
      <c r="DI17" s="8"/>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row>
    <row r="18" spans="2:152" ht="15.75" customHeight="1">
      <c r="B18" s="779">
        <v>2</v>
      </c>
      <c r="C18" s="779"/>
      <c r="D18" s="732" t="s">
        <v>8552</v>
      </c>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CJ18" s="195"/>
      <c r="CL18" s="269"/>
      <c r="CM18" s="269"/>
      <c r="CN18" s="269"/>
      <c r="CO18" s="269"/>
      <c r="CP18" s="8"/>
      <c r="CQ18" s="8"/>
      <c r="CR18" s="8"/>
      <c r="CS18" s="8"/>
      <c r="CT18" s="8"/>
      <c r="CU18" s="8"/>
      <c r="CV18" s="8"/>
      <c r="CW18" s="8"/>
      <c r="CX18" s="8"/>
      <c r="CY18" s="8"/>
      <c r="CZ18" s="8"/>
      <c r="DA18" s="8"/>
      <c r="DB18" s="8"/>
      <c r="DC18" s="8"/>
      <c r="DD18" s="8"/>
      <c r="DE18" s="8"/>
      <c r="DF18" s="8"/>
      <c r="DG18" s="8"/>
      <c r="DH18" s="8"/>
      <c r="DI18" s="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row>
    <row r="19" spans="2:152" ht="4.5" customHeight="1">
      <c r="CJ19" s="195"/>
      <c r="CN19" s="269"/>
      <c r="CO19" s="269"/>
      <c r="CP19" s="269"/>
      <c r="CQ19" s="269"/>
      <c r="CR19" s="269"/>
      <c r="CS19" s="269"/>
      <c r="CT19" s="269"/>
      <c r="CU19" s="269"/>
      <c r="CV19" s="269"/>
      <c r="CW19" s="269"/>
      <c r="CX19" s="269"/>
      <c r="CY19" s="269"/>
      <c r="CZ19" s="269"/>
      <c r="DA19" s="269"/>
      <c r="DB19" s="269"/>
      <c r="DC19" s="269"/>
      <c r="DD19" s="269"/>
      <c r="DE19" s="269"/>
      <c r="DF19" s="269"/>
      <c r="DG19" s="269"/>
      <c r="DH19" s="269"/>
      <c r="DI19" s="269"/>
      <c r="DJ19" s="269"/>
      <c r="DK19" s="269"/>
      <c r="DL19" s="269"/>
      <c r="DM19" s="269"/>
      <c r="DN19" s="269"/>
      <c r="DO19" s="269"/>
      <c r="DP19" s="269"/>
      <c r="DQ19" s="269"/>
      <c r="DR19" s="269"/>
      <c r="DS19" s="269"/>
      <c r="DT19" s="269"/>
      <c r="DU19" s="269"/>
      <c r="DV19" s="269"/>
      <c r="DW19" s="269"/>
      <c r="DX19" s="269"/>
      <c r="DY19" s="269"/>
      <c r="DZ19" s="269"/>
      <c r="EA19" s="269"/>
      <c r="EB19" s="269"/>
    </row>
    <row r="20" spans="2:152" ht="6" customHeight="1">
      <c r="CJ20" s="195"/>
      <c r="CN20" s="269"/>
      <c r="CO20" s="269"/>
      <c r="CP20" s="269"/>
      <c r="CQ20" s="269"/>
      <c r="CR20" s="269"/>
      <c r="CS20" s="269"/>
      <c r="CT20" s="269"/>
      <c r="CU20" s="269"/>
      <c r="CV20" s="269"/>
      <c r="CW20" s="269"/>
      <c r="CX20" s="269"/>
      <c r="CY20" s="269"/>
      <c r="CZ20" s="269"/>
      <c r="DA20" s="269"/>
      <c r="DB20" s="269"/>
      <c r="DC20" s="269"/>
      <c r="DD20" s="269"/>
      <c r="DE20" s="269"/>
      <c r="DF20" s="269"/>
      <c r="DG20" s="269"/>
      <c r="DH20" s="269"/>
      <c r="DI20" s="269"/>
      <c r="DJ20" s="269"/>
      <c r="DK20" s="269"/>
      <c r="DL20" s="269"/>
      <c r="DM20" s="269"/>
      <c r="DN20" s="269"/>
      <c r="DO20" s="269"/>
      <c r="DP20" s="269"/>
      <c r="DQ20" s="269"/>
      <c r="DR20" s="269"/>
      <c r="DS20" s="269"/>
      <c r="DT20" s="269"/>
      <c r="DU20" s="269"/>
      <c r="DV20" s="269"/>
      <c r="DW20" s="269"/>
      <c r="DX20" s="269"/>
      <c r="DY20" s="269"/>
      <c r="DZ20" s="269"/>
      <c r="EA20" s="269"/>
      <c r="EB20" s="269"/>
    </row>
    <row r="21" spans="2:152" s="176" customFormat="1" ht="27.75" customHeight="1">
      <c r="B21" s="782" t="s">
        <v>424</v>
      </c>
      <c r="C21" s="782"/>
      <c r="D21" s="782"/>
      <c r="E21" s="782"/>
      <c r="F21" s="782"/>
      <c r="G21" s="782"/>
      <c r="H21" s="782"/>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R21" s="209"/>
      <c r="AS21" s="209"/>
      <c r="AT21" s="209"/>
      <c r="AU21" s="209"/>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95"/>
      <c r="CK21" s="181"/>
      <c r="CL21" s="181"/>
      <c r="CM21" s="181"/>
      <c r="CN21" s="269"/>
      <c r="CO21" s="269"/>
      <c r="CP21" s="269"/>
      <c r="CQ21" s="269"/>
      <c r="CR21" s="269"/>
      <c r="CS21" s="269"/>
      <c r="CT21" s="269"/>
      <c r="CU21" s="269"/>
      <c r="CV21" s="269"/>
      <c r="CW21" s="269"/>
      <c r="CX21" s="269"/>
      <c r="CY21" s="269"/>
      <c r="CZ21" s="269"/>
      <c r="DA21" s="269"/>
      <c r="DB21" s="269"/>
      <c r="DC21" s="269"/>
      <c r="DD21" s="269"/>
      <c r="DE21" s="269"/>
      <c r="DF21" s="269"/>
      <c r="DG21" s="269"/>
      <c r="DH21" s="269"/>
      <c r="DI21" s="269"/>
      <c r="DJ21" s="269"/>
      <c r="DK21" s="269"/>
      <c r="DL21" s="269"/>
      <c r="DM21" s="269"/>
      <c r="DN21" s="269"/>
      <c r="DO21" s="269"/>
      <c r="DP21" s="269"/>
      <c r="DQ21" s="269"/>
      <c r="DR21" s="269"/>
      <c r="DS21" s="269"/>
      <c r="DT21" s="269"/>
      <c r="DU21" s="269"/>
      <c r="DV21" s="269"/>
      <c r="DW21" s="269"/>
      <c r="DX21" s="269"/>
      <c r="DY21" s="269"/>
      <c r="DZ21" s="269"/>
      <c r="EA21" s="269"/>
      <c r="EB21" s="269"/>
      <c r="EC21" s="181"/>
      <c r="ED21" s="181"/>
      <c r="EE21" s="181"/>
      <c r="EF21" s="181"/>
      <c r="EG21" s="181"/>
      <c r="EH21" s="181"/>
      <c r="EI21" s="181"/>
      <c r="EJ21" s="181"/>
      <c r="EK21" s="181"/>
      <c r="EL21" s="181"/>
      <c r="EM21" s="181"/>
      <c r="EN21" s="181"/>
      <c r="EO21" s="181"/>
      <c r="EP21" s="181"/>
      <c r="EQ21" s="181"/>
      <c r="ER21" s="181"/>
      <c r="ES21" s="181"/>
      <c r="ET21" s="181"/>
      <c r="EU21" s="181"/>
      <c r="EV21" s="181"/>
    </row>
    <row r="22" spans="2:152" s="176" customFormat="1" ht="6" customHeight="1">
      <c r="B22" s="282"/>
      <c r="C22" s="283"/>
      <c r="D22" s="283"/>
      <c r="E22" s="283"/>
      <c r="F22" s="283"/>
      <c r="G22" s="283"/>
      <c r="H22" s="283"/>
      <c r="I22" s="283"/>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5"/>
      <c r="AR22" s="209"/>
      <c r="AS22" s="209"/>
      <c r="AT22" s="209"/>
      <c r="AU22" s="209"/>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95"/>
      <c r="CK22" s="181"/>
      <c r="CL22" s="181"/>
      <c r="CM22" s="181"/>
      <c r="CN22" s="269"/>
      <c r="CO22" s="269"/>
      <c r="CP22" s="269"/>
      <c r="CQ22" s="269"/>
      <c r="CR22" s="269"/>
      <c r="CS22" s="269"/>
      <c r="CT22" s="269"/>
      <c r="CU22" s="269"/>
      <c r="CV22" s="269"/>
      <c r="CW22" s="269"/>
      <c r="CX22" s="269"/>
      <c r="CY22" s="269"/>
      <c r="CZ22" s="269"/>
      <c r="DA22" s="269"/>
      <c r="DB22" s="269"/>
      <c r="DC22" s="269"/>
      <c r="DD22" s="269"/>
      <c r="DE22" s="269"/>
      <c r="DF22" s="269"/>
      <c r="DG22" s="269"/>
      <c r="DH22" s="269"/>
      <c r="DI22" s="269"/>
      <c r="DJ22" s="269"/>
      <c r="DK22" s="269"/>
      <c r="DL22" s="269"/>
      <c r="DM22" s="269"/>
      <c r="DN22" s="269"/>
      <c r="DO22" s="269"/>
      <c r="DP22" s="269"/>
      <c r="DQ22" s="269"/>
      <c r="DR22" s="269"/>
      <c r="DS22" s="269"/>
      <c r="DT22" s="269"/>
      <c r="DU22" s="269"/>
      <c r="DV22" s="269"/>
      <c r="DW22" s="269"/>
      <c r="DX22" s="269"/>
      <c r="DY22" s="269"/>
      <c r="DZ22" s="269"/>
      <c r="EA22" s="269"/>
      <c r="EB22" s="269"/>
      <c r="EC22" s="181"/>
      <c r="ED22" s="181"/>
      <c r="EE22" s="181"/>
      <c r="EF22" s="181"/>
      <c r="EG22" s="181"/>
      <c r="EH22" s="181"/>
      <c r="EI22" s="181"/>
      <c r="EJ22" s="181"/>
      <c r="EK22" s="181"/>
      <c r="EL22" s="181"/>
      <c r="EM22" s="181"/>
      <c r="EN22" s="181"/>
      <c r="EO22" s="181"/>
      <c r="EP22" s="181"/>
      <c r="EQ22" s="181"/>
      <c r="ER22" s="181"/>
      <c r="ES22" s="181"/>
      <c r="ET22" s="181"/>
      <c r="EU22" s="181"/>
      <c r="EV22" s="181"/>
    </row>
    <row r="23" spans="2:152" s="180" customFormat="1" ht="13.5">
      <c r="B23" s="286" t="s">
        <v>8610</v>
      </c>
      <c r="C23" s="270"/>
      <c r="D23" s="270"/>
      <c r="E23" s="270"/>
      <c r="F23" s="270"/>
      <c r="G23" s="270"/>
      <c r="H23" s="270"/>
      <c r="I23" s="270"/>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179"/>
      <c r="AM23" s="179"/>
      <c r="AN23" s="179"/>
      <c r="AO23" s="179"/>
      <c r="AP23" s="287"/>
      <c r="AR23" s="209"/>
      <c r="AS23" s="209"/>
      <c r="AT23" s="209"/>
      <c r="AU23" s="209"/>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196"/>
      <c r="CK23" s="200"/>
      <c r="CL23" s="200"/>
      <c r="CM23" s="200"/>
      <c r="CN23" s="269"/>
      <c r="CO23" s="269"/>
      <c r="CP23" s="269"/>
      <c r="CQ23" s="269"/>
      <c r="CR23" s="269"/>
      <c r="CS23" s="269"/>
      <c r="CT23" s="269"/>
      <c r="CU23" s="269"/>
      <c r="CV23" s="269"/>
      <c r="CW23" s="269"/>
      <c r="CX23" s="269"/>
      <c r="CY23" s="269"/>
      <c r="CZ23" s="269"/>
      <c r="DA23" s="269"/>
      <c r="DB23" s="269"/>
      <c r="DC23" s="269"/>
      <c r="DD23" s="269"/>
      <c r="DE23" s="269"/>
      <c r="DF23" s="269"/>
      <c r="DG23" s="269"/>
      <c r="DH23" s="269"/>
      <c r="DI23" s="269"/>
      <c r="DJ23" s="269"/>
      <c r="DK23" s="269"/>
      <c r="DL23" s="269"/>
      <c r="DM23" s="269"/>
      <c r="DN23" s="269"/>
      <c r="DO23" s="269"/>
      <c r="DP23" s="269"/>
      <c r="DQ23" s="269"/>
      <c r="DR23" s="269"/>
      <c r="DS23" s="269"/>
      <c r="DT23" s="269"/>
      <c r="DU23" s="269"/>
      <c r="DV23" s="269"/>
      <c r="DW23" s="269"/>
      <c r="DX23" s="269"/>
      <c r="DY23" s="269"/>
      <c r="DZ23" s="269"/>
      <c r="EA23" s="269"/>
      <c r="EB23" s="269"/>
      <c r="EC23" s="200"/>
      <c r="ED23" s="200"/>
      <c r="EE23" s="200"/>
      <c r="EF23" s="200"/>
      <c r="EG23" s="200"/>
      <c r="EH23" s="200"/>
      <c r="EI23" s="200"/>
      <c r="EJ23" s="200"/>
      <c r="EK23" s="200"/>
      <c r="EL23" s="200"/>
      <c r="EM23" s="200"/>
      <c r="EN23" s="200"/>
      <c r="EO23" s="200"/>
      <c r="EP23" s="200"/>
      <c r="EQ23" s="200"/>
      <c r="ER23" s="200"/>
      <c r="ES23" s="200"/>
      <c r="ET23" s="200"/>
      <c r="EU23" s="200"/>
      <c r="EV23" s="200"/>
    </row>
    <row r="24" spans="2:152" s="180" customFormat="1" ht="13.5">
      <c r="B24" s="286" t="s">
        <v>1903</v>
      </c>
      <c r="C24" s="270"/>
      <c r="D24" s="270"/>
      <c r="E24" s="270"/>
      <c r="F24" s="270"/>
      <c r="G24" s="270"/>
      <c r="H24" s="270"/>
      <c r="I24" s="270"/>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179"/>
      <c r="AM24" s="179"/>
      <c r="AN24" s="179"/>
      <c r="AO24" s="179"/>
      <c r="AP24" s="287"/>
      <c r="AR24" s="209"/>
      <c r="AS24" s="209"/>
      <c r="AT24" s="209"/>
      <c r="AU24" s="209"/>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196"/>
      <c r="CK24" s="200"/>
      <c r="CL24" s="200"/>
      <c r="CM24" s="200"/>
      <c r="CN24" s="269"/>
      <c r="CO24" s="269"/>
      <c r="CP24" s="269"/>
      <c r="CQ24" s="269"/>
      <c r="CR24" s="269"/>
      <c r="CS24" s="269"/>
      <c r="CT24" s="269"/>
      <c r="CU24" s="269"/>
      <c r="CV24" s="269"/>
      <c r="CW24" s="269"/>
      <c r="CX24" s="269"/>
      <c r="CY24" s="269"/>
      <c r="CZ24" s="269"/>
      <c r="DA24" s="269"/>
      <c r="DB24" s="269"/>
      <c r="DC24" s="269"/>
      <c r="DD24" s="269"/>
      <c r="DE24" s="269"/>
      <c r="DF24" s="269"/>
      <c r="DG24" s="269"/>
      <c r="DH24" s="269"/>
      <c r="DI24" s="269"/>
      <c r="DJ24" s="269"/>
      <c r="DK24" s="269"/>
      <c r="DL24" s="269"/>
      <c r="DM24" s="269"/>
      <c r="DN24" s="269"/>
      <c r="DO24" s="269"/>
      <c r="DP24" s="269"/>
      <c r="DQ24" s="269"/>
      <c r="DR24" s="269"/>
      <c r="DS24" s="269"/>
      <c r="DT24" s="269"/>
      <c r="DU24" s="269"/>
      <c r="DV24" s="269"/>
      <c r="DW24" s="269"/>
      <c r="DX24" s="269"/>
      <c r="DY24" s="269"/>
      <c r="DZ24" s="269"/>
      <c r="EA24" s="269"/>
      <c r="EB24" s="269"/>
      <c r="EC24" s="200"/>
      <c r="ED24" s="200"/>
      <c r="EE24" s="200"/>
      <c r="EF24" s="200"/>
      <c r="EG24" s="200"/>
      <c r="EH24" s="200"/>
      <c r="EI24" s="200"/>
      <c r="EJ24" s="200"/>
      <c r="EK24" s="200"/>
      <c r="EL24" s="200"/>
      <c r="EM24" s="200"/>
      <c r="EN24" s="200"/>
      <c r="EO24" s="200"/>
      <c r="EP24" s="200"/>
      <c r="EQ24" s="200"/>
      <c r="ER24" s="200"/>
      <c r="ES24" s="200"/>
      <c r="ET24" s="200"/>
      <c r="EU24" s="200"/>
      <c r="EV24" s="200"/>
    </row>
    <row r="25" spans="2:152" s="176" customFormat="1" ht="10.5" customHeight="1" thickBot="1">
      <c r="B25" s="288"/>
      <c r="C25" s="270"/>
      <c r="D25" s="270"/>
      <c r="E25" s="270"/>
      <c r="F25" s="270"/>
      <c r="G25" s="270"/>
      <c r="H25" s="270"/>
      <c r="I25" s="270"/>
      <c r="J25" s="270"/>
      <c r="K25" s="270"/>
      <c r="L25" s="270"/>
      <c r="M25" s="270"/>
      <c r="N25" s="270"/>
      <c r="O25" s="270"/>
      <c r="P25" s="270"/>
      <c r="Q25" s="270"/>
      <c r="R25" s="270"/>
      <c r="S25" s="271"/>
      <c r="T25" s="271"/>
      <c r="U25" s="271"/>
      <c r="V25" s="271"/>
      <c r="W25" s="271"/>
      <c r="X25" s="271"/>
      <c r="Y25" s="271"/>
      <c r="Z25" s="271"/>
      <c r="AA25" s="271"/>
      <c r="AB25" s="271"/>
      <c r="AC25" s="271"/>
      <c r="AD25" s="271"/>
      <c r="AE25" s="271"/>
      <c r="AF25" s="271"/>
      <c r="AG25" s="271"/>
      <c r="AH25" s="271"/>
      <c r="AI25" s="271"/>
      <c r="AJ25" s="271"/>
      <c r="AK25" s="271"/>
      <c r="AL25" s="175"/>
      <c r="AM25" s="175"/>
      <c r="AN25" s="175"/>
      <c r="AO25" s="175"/>
      <c r="AP25" s="289"/>
      <c r="AR25" s="209"/>
      <c r="AS25" s="209"/>
      <c r="AT25" s="209"/>
      <c r="AU25" s="209"/>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95"/>
      <c r="CK25" s="181"/>
      <c r="CL25" s="181"/>
      <c r="CM25" s="181"/>
      <c r="CN25" s="269"/>
      <c r="CO25" s="269"/>
      <c r="CP25" s="269"/>
      <c r="CQ25" s="269"/>
      <c r="CR25" s="269"/>
      <c r="CS25" s="269"/>
      <c r="CT25" s="269"/>
      <c r="CU25" s="269"/>
      <c r="CV25" s="269"/>
      <c r="CW25" s="269"/>
      <c r="CX25" s="269"/>
      <c r="CY25" s="269"/>
      <c r="CZ25" s="269"/>
      <c r="DA25" s="269"/>
      <c r="DB25" s="269"/>
      <c r="DC25" s="269"/>
      <c r="DD25" s="269"/>
      <c r="DE25" s="269"/>
      <c r="DF25" s="269"/>
      <c r="DG25" s="269"/>
      <c r="DH25" s="269"/>
      <c r="DI25" s="269"/>
      <c r="DJ25" s="269"/>
      <c r="DK25" s="269"/>
      <c r="DL25" s="269"/>
      <c r="DM25" s="269"/>
      <c r="DN25" s="269"/>
      <c r="DO25" s="269"/>
      <c r="DP25" s="269"/>
      <c r="DQ25" s="269"/>
      <c r="DR25" s="269"/>
      <c r="DS25" s="269"/>
      <c r="DT25" s="269"/>
      <c r="DU25" s="269"/>
      <c r="DV25" s="269"/>
      <c r="DW25" s="269"/>
      <c r="DX25" s="269"/>
      <c r="DY25" s="269"/>
      <c r="DZ25" s="269"/>
      <c r="EA25" s="269"/>
      <c r="EB25" s="269"/>
      <c r="EC25" s="181"/>
      <c r="ED25" s="181"/>
      <c r="EE25" s="181"/>
      <c r="EF25" s="181"/>
      <c r="EG25" s="181"/>
      <c r="EH25" s="181"/>
      <c r="EI25" s="181"/>
      <c r="EJ25" s="181"/>
      <c r="EK25" s="181"/>
      <c r="EL25" s="181"/>
      <c r="EM25" s="181"/>
      <c r="EN25" s="181"/>
      <c r="EO25" s="181"/>
      <c r="EP25" s="181"/>
      <c r="EQ25" s="181"/>
      <c r="ER25" s="181"/>
      <c r="ES25" s="181"/>
      <c r="ET25" s="181"/>
      <c r="EU25" s="181"/>
      <c r="EV25" s="181"/>
    </row>
    <row r="26" spans="2:152" s="176" customFormat="1" ht="14.25" thickBot="1">
      <c r="B26" s="290"/>
      <c r="C26" s="271"/>
      <c r="D26" s="271"/>
      <c r="E26" s="271"/>
      <c r="F26" s="271"/>
      <c r="G26" s="271"/>
      <c r="H26" s="271"/>
      <c r="I26" s="271"/>
      <c r="J26" s="271"/>
      <c r="K26" s="271"/>
      <c r="L26" s="271"/>
      <c r="M26" s="272"/>
      <c r="N26" s="273"/>
      <c r="O26" s="273"/>
      <c r="P26" s="273"/>
      <c r="Q26" s="274"/>
      <c r="R26" s="270" t="str">
        <f>"＝回答が必要な箇所"</f>
        <v>＝回答が必要な箇所</v>
      </c>
      <c r="S26" s="270"/>
      <c r="T26" s="270"/>
      <c r="U26" s="270"/>
      <c r="V26" s="270"/>
      <c r="W26" s="270"/>
      <c r="X26" s="271"/>
      <c r="Y26" s="271"/>
      <c r="Z26" s="271"/>
      <c r="AA26" s="271"/>
      <c r="AB26" s="271"/>
      <c r="AC26" s="271"/>
      <c r="AD26" s="271"/>
      <c r="AE26" s="271"/>
      <c r="AF26" s="271"/>
      <c r="AG26" s="271"/>
      <c r="AH26" s="271"/>
      <c r="AI26" s="271"/>
      <c r="AJ26" s="271"/>
      <c r="AK26" s="271"/>
      <c r="AL26" s="175"/>
      <c r="AM26" s="175"/>
      <c r="AN26" s="175"/>
      <c r="AO26" s="175"/>
      <c r="AP26" s="289"/>
      <c r="AR26" s="209"/>
      <c r="AS26" s="209"/>
      <c r="AT26" s="209"/>
      <c r="AU26" s="209"/>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95"/>
      <c r="CK26" s="181"/>
      <c r="CL26" s="181"/>
      <c r="CM26" s="181"/>
      <c r="CN26" s="269"/>
      <c r="CO26" s="269"/>
      <c r="CP26" s="269"/>
      <c r="CQ26" s="269"/>
      <c r="CR26" s="269"/>
      <c r="CS26" s="269"/>
      <c r="CT26" s="269"/>
      <c r="CU26" s="269"/>
      <c r="CV26" s="269"/>
      <c r="CW26" s="269"/>
      <c r="CX26" s="269"/>
      <c r="CY26" s="269"/>
      <c r="CZ26" s="269"/>
      <c r="DA26" s="269"/>
      <c r="DB26" s="269"/>
      <c r="DC26" s="269"/>
      <c r="DD26" s="269"/>
      <c r="DE26" s="269"/>
      <c r="DF26" s="269"/>
      <c r="DG26" s="269"/>
      <c r="DH26" s="269"/>
      <c r="DI26" s="269"/>
      <c r="DJ26" s="269"/>
      <c r="DK26" s="269"/>
      <c r="DL26" s="269"/>
      <c r="DM26" s="269"/>
      <c r="DN26" s="269"/>
      <c r="DO26" s="269"/>
      <c r="DP26" s="269"/>
      <c r="DQ26" s="269"/>
      <c r="DR26" s="269"/>
      <c r="DS26" s="269"/>
      <c r="DT26" s="269"/>
      <c r="DU26" s="269"/>
      <c r="DV26" s="269"/>
      <c r="DW26" s="269"/>
      <c r="DX26" s="269"/>
      <c r="DY26" s="269"/>
      <c r="DZ26" s="269"/>
      <c r="EA26" s="269"/>
      <c r="EB26" s="269"/>
      <c r="EC26" s="181"/>
      <c r="ED26" s="181"/>
      <c r="EE26" s="181"/>
      <c r="EF26" s="181"/>
      <c r="EG26" s="181"/>
      <c r="EH26" s="181"/>
      <c r="EI26" s="181"/>
      <c r="EJ26" s="181"/>
      <c r="EK26" s="181"/>
      <c r="EL26" s="181"/>
      <c r="EM26" s="181"/>
      <c r="EN26" s="181"/>
      <c r="EO26" s="181"/>
      <c r="EP26" s="181"/>
      <c r="EQ26" s="181"/>
      <c r="ER26" s="181"/>
      <c r="ES26" s="181"/>
      <c r="ET26" s="181"/>
      <c r="EU26" s="181"/>
      <c r="EV26" s="181"/>
    </row>
    <row r="27" spans="2:152" s="176" customFormat="1" ht="6" customHeight="1" thickBot="1">
      <c r="B27" s="288"/>
      <c r="C27" s="270"/>
      <c r="D27" s="270"/>
      <c r="E27" s="270"/>
      <c r="F27" s="270"/>
      <c r="G27" s="271"/>
      <c r="H27" s="271"/>
      <c r="I27" s="271"/>
      <c r="J27" s="271"/>
      <c r="K27" s="271"/>
      <c r="L27" s="270"/>
      <c r="M27" s="270"/>
      <c r="N27" s="270"/>
      <c r="O27" s="270"/>
      <c r="P27" s="270"/>
      <c r="Q27" s="270"/>
      <c r="R27" s="270"/>
      <c r="S27" s="270"/>
      <c r="T27" s="270"/>
      <c r="U27" s="270"/>
      <c r="V27" s="270"/>
      <c r="W27" s="270"/>
      <c r="X27" s="271"/>
      <c r="Y27" s="271"/>
      <c r="Z27" s="271"/>
      <c r="AA27" s="271"/>
      <c r="AB27" s="271"/>
      <c r="AC27" s="271"/>
      <c r="AD27" s="271"/>
      <c r="AE27" s="271"/>
      <c r="AF27" s="271"/>
      <c r="AG27" s="271"/>
      <c r="AH27" s="271"/>
      <c r="AI27" s="271"/>
      <c r="AJ27" s="271"/>
      <c r="AK27" s="271"/>
      <c r="AL27" s="175"/>
      <c r="AM27" s="175"/>
      <c r="AN27" s="175"/>
      <c r="AO27" s="175"/>
      <c r="AP27" s="289"/>
      <c r="AR27" s="209"/>
      <c r="AS27" s="209"/>
      <c r="AT27" s="209"/>
      <c r="AU27" s="209"/>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95"/>
      <c r="CK27" s="181"/>
      <c r="CL27" s="181"/>
      <c r="CM27" s="181"/>
      <c r="CN27" s="269"/>
      <c r="CO27" s="269"/>
      <c r="CP27" s="269"/>
      <c r="CQ27" s="269"/>
      <c r="CR27" s="269"/>
      <c r="CS27" s="269"/>
      <c r="CT27" s="269"/>
      <c r="CU27" s="269"/>
      <c r="CV27" s="269"/>
      <c r="CW27" s="269"/>
      <c r="CX27" s="269"/>
      <c r="CY27" s="269"/>
      <c r="CZ27" s="269"/>
      <c r="DA27" s="269"/>
      <c r="DB27" s="269"/>
      <c r="DC27" s="269"/>
      <c r="DD27" s="269"/>
      <c r="DE27" s="269"/>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181"/>
      <c r="ED27" s="181"/>
      <c r="EE27" s="181"/>
      <c r="EF27" s="181"/>
      <c r="EG27" s="181"/>
      <c r="EH27" s="181"/>
      <c r="EI27" s="181"/>
      <c r="EJ27" s="181"/>
      <c r="EK27" s="181"/>
      <c r="EL27" s="181"/>
      <c r="EM27" s="181"/>
      <c r="EN27" s="181"/>
      <c r="EO27" s="181"/>
      <c r="EP27" s="181"/>
      <c r="EQ27" s="181"/>
      <c r="ER27" s="181"/>
      <c r="ES27" s="181"/>
      <c r="ET27" s="181"/>
      <c r="EU27" s="181"/>
      <c r="EV27" s="181"/>
    </row>
    <row r="28" spans="2:152" s="176" customFormat="1" ht="14.25" thickBot="1">
      <c r="B28" s="288"/>
      <c r="C28" s="270"/>
      <c r="D28" s="270"/>
      <c r="E28" s="270"/>
      <c r="F28" s="270"/>
      <c r="G28" s="271"/>
      <c r="H28" s="271"/>
      <c r="I28" s="271"/>
      <c r="J28" s="271"/>
      <c r="K28" s="271"/>
      <c r="L28" s="270"/>
      <c r="M28" s="275"/>
      <c r="N28" s="789">
        <v>100</v>
      </c>
      <c r="O28" s="789"/>
      <c r="P28" s="789"/>
      <c r="Q28" s="276"/>
      <c r="R28" s="270" t="str">
        <f>"＝回答に矛盾がある箇所"</f>
        <v>＝回答に矛盾がある箇所</v>
      </c>
      <c r="S28" s="270"/>
      <c r="T28" s="270"/>
      <c r="U28" s="270"/>
      <c r="V28" s="270"/>
      <c r="W28" s="270"/>
      <c r="X28" s="271"/>
      <c r="Y28" s="271"/>
      <c r="Z28" s="271"/>
      <c r="AA28" s="271"/>
      <c r="AB28" s="271"/>
      <c r="AC28" s="271"/>
      <c r="AD28" s="271"/>
      <c r="AE28" s="271"/>
      <c r="AF28" s="271"/>
      <c r="AG28" s="271"/>
      <c r="AH28" s="271"/>
      <c r="AI28" s="271"/>
      <c r="AJ28" s="271"/>
      <c r="AK28" s="271"/>
      <c r="AL28" s="175"/>
      <c r="AM28" s="175"/>
      <c r="AN28" s="175"/>
      <c r="AO28" s="175"/>
      <c r="AP28" s="289"/>
      <c r="AR28" s="209"/>
      <c r="AS28" s="209"/>
      <c r="AT28" s="209"/>
      <c r="AU28" s="209"/>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95"/>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row>
    <row r="29" spans="2:152" s="176" customFormat="1" ht="4.5" customHeight="1">
      <c r="B29" s="288"/>
      <c r="C29" s="270"/>
      <c r="D29" s="270"/>
      <c r="E29" s="270"/>
      <c r="F29" s="270"/>
      <c r="G29" s="271"/>
      <c r="H29" s="271"/>
      <c r="I29" s="271"/>
      <c r="J29" s="271"/>
      <c r="K29" s="271"/>
      <c r="L29" s="270"/>
      <c r="M29" s="270"/>
      <c r="N29" s="270"/>
      <c r="O29" s="270"/>
      <c r="P29" s="270"/>
      <c r="Q29" s="270"/>
      <c r="R29" s="270"/>
      <c r="S29" s="270"/>
      <c r="T29" s="270"/>
      <c r="U29" s="270"/>
      <c r="V29" s="270"/>
      <c r="W29" s="270"/>
      <c r="X29" s="271"/>
      <c r="Y29" s="271"/>
      <c r="Z29" s="271"/>
      <c r="AA29" s="271"/>
      <c r="AB29" s="271"/>
      <c r="AC29" s="271"/>
      <c r="AD29" s="271"/>
      <c r="AE29" s="271"/>
      <c r="AF29" s="271"/>
      <c r="AG29" s="271"/>
      <c r="AH29" s="271"/>
      <c r="AI29" s="271"/>
      <c r="AJ29" s="271"/>
      <c r="AK29" s="271"/>
      <c r="AL29" s="175"/>
      <c r="AM29" s="175"/>
      <c r="AN29" s="175"/>
      <c r="AO29" s="175"/>
      <c r="AP29" s="289"/>
      <c r="AR29" s="209"/>
      <c r="AS29" s="209"/>
      <c r="AT29" s="209"/>
      <c r="AU29" s="209"/>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95"/>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row>
    <row r="30" spans="2:152" s="176" customFormat="1" ht="13.5">
      <c r="B30" s="288"/>
      <c r="C30" s="270"/>
      <c r="D30" s="270"/>
      <c r="E30" s="270"/>
      <c r="F30" s="270"/>
      <c r="G30" s="270"/>
      <c r="H30" s="270"/>
      <c r="I30" s="270"/>
      <c r="J30" s="270"/>
      <c r="K30" s="270"/>
      <c r="L30" s="277"/>
      <c r="M30" s="270"/>
      <c r="N30" s="270"/>
      <c r="O30" s="270"/>
      <c r="P30" s="270"/>
      <c r="Q30" s="270"/>
      <c r="R30" s="270"/>
      <c r="S30" s="271"/>
      <c r="T30" s="271"/>
      <c r="U30" s="271"/>
      <c r="V30" s="271"/>
      <c r="W30" s="271"/>
      <c r="X30" s="271"/>
      <c r="Y30" s="271"/>
      <c r="Z30" s="271"/>
      <c r="AA30" s="271"/>
      <c r="AB30" s="271"/>
      <c r="AC30" s="271"/>
      <c r="AD30" s="271"/>
      <c r="AE30" s="271"/>
      <c r="AF30" s="271"/>
      <c r="AG30" s="271"/>
      <c r="AH30" s="271"/>
      <c r="AI30" s="271"/>
      <c r="AJ30" s="271"/>
      <c r="AK30" s="271"/>
      <c r="AL30" s="175"/>
      <c r="AM30" s="175"/>
      <c r="AN30" s="175"/>
      <c r="AO30" s="175"/>
      <c r="AP30" s="289"/>
      <c r="AR30" s="209"/>
      <c r="AS30" s="209"/>
      <c r="AT30" s="209"/>
      <c r="AU30" s="209"/>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95"/>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row>
    <row r="31" spans="2:152" s="180" customFormat="1" ht="13.5">
      <c r="B31" s="286" t="s">
        <v>6711</v>
      </c>
      <c r="C31" s="270"/>
      <c r="D31" s="270"/>
      <c r="E31" s="270"/>
      <c r="F31" s="270"/>
      <c r="G31" s="270"/>
      <c r="H31" s="270"/>
      <c r="I31" s="270"/>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179"/>
      <c r="AM31" s="179"/>
      <c r="AN31" s="179"/>
      <c r="AO31" s="179"/>
      <c r="AP31" s="287"/>
      <c r="AR31" s="209"/>
      <c r="AS31" s="209"/>
      <c r="AT31" s="209"/>
      <c r="AU31" s="209"/>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196"/>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row>
    <row r="32" spans="2:152" s="180" customFormat="1" ht="30" customHeight="1">
      <c r="B32" s="586" t="s">
        <v>1906</v>
      </c>
      <c r="C32" s="587"/>
      <c r="D32" s="587"/>
      <c r="E32" s="587"/>
      <c r="F32" s="587"/>
      <c r="G32" s="587"/>
      <c r="H32" s="587"/>
      <c r="I32" s="587"/>
      <c r="J32" s="587"/>
      <c r="K32" s="587"/>
      <c r="L32" s="587"/>
      <c r="M32" s="587"/>
      <c r="N32" s="587"/>
      <c r="O32" s="587"/>
      <c r="P32" s="587"/>
      <c r="Q32" s="587"/>
      <c r="R32" s="587"/>
      <c r="S32" s="587"/>
      <c r="T32" s="587"/>
      <c r="U32" s="587"/>
      <c r="V32" s="587"/>
      <c r="W32" s="587"/>
      <c r="X32" s="587"/>
      <c r="Y32" s="587"/>
      <c r="Z32" s="587"/>
      <c r="AA32" s="587"/>
      <c r="AB32" s="587"/>
      <c r="AC32" s="587"/>
      <c r="AD32" s="587"/>
      <c r="AE32" s="587"/>
      <c r="AF32" s="587"/>
      <c r="AG32" s="587"/>
      <c r="AH32" s="587"/>
      <c r="AI32" s="587"/>
      <c r="AJ32" s="587"/>
      <c r="AK32" s="587"/>
      <c r="AL32" s="587"/>
      <c r="AM32" s="587"/>
      <c r="AN32" s="587"/>
      <c r="AO32" s="587"/>
      <c r="AP32" s="588"/>
      <c r="AR32" s="209"/>
      <c r="AS32" s="209"/>
      <c r="AT32" s="209"/>
      <c r="AU32" s="209"/>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196"/>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row>
    <row r="33" spans="1:152" ht="6" customHeight="1">
      <c r="B33" s="378"/>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379"/>
      <c r="CJ33" s="195"/>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row>
    <row r="34" spans="1:152" ht="19.5" customHeight="1">
      <c r="B34" s="378"/>
      <c r="D34" s="16"/>
      <c r="E34" s="16"/>
      <c r="F34" s="16"/>
      <c r="G34" s="16"/>
      <c r="H34" s="16" t="s">
        <v>1905</v>
      </c>
      <c r="I34" s="16"/>
      <c r="J34" s="16"/>
      <c r="K34" s="16"/>
      <c r="L34" s="16"/>
      <c r="M34" s="16"/>
      <c r="N34" s="16"/>
      <c r="O34" s="16"/>
      <c r="P34" s="16"/>
      <c r="Q34" s="16"/>
      <c r="R34" s="16"/>
      <c r="S34" s="16"/>
      <c r="T34" s="16"/>
      <c r="U34" s="16"/>
      <c r="V34" s="16"/>
      <c r="W34" s="16"/>
      <c r="X34" s="16"/>
      <c r="Y34" s="16"/>
      <c r="Z34" s="16"/>
      <c r="AA34" s="16"/>
      <c r="AB34" s="16"/>
      <c r="AF34" s="16"/>
      <c r="AG34" s="16"/>
      <c r="AH34" s="583"/>
      <c r="AI34" s="584"/>
      <c r="AJ34" s="585"/>
      <c r="AK34" s="16"/>
      <c r="AL34" s="16"/>
      <c r="AM34" s="16"/>
      <c r="AN34" s="16"/>
      <c r="AO34" s="16"/>
      <c r="AP34" s="379"/>
      <c r="CJ34" s="195"/>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row>
    <row r="35" spans="1:152" s="180" customFormat="1" ht="27" customHeight="1">
      <c r="B35" s="291" t="s">
        <v>6713</v>
      </c>
      <c r="C35" s="376"/>
      <c r="D35" s="376"/>
      <c r="E35" s="376"/>
      <c r="F35" s="376"/>
      <c r="G35" s="376"/>
      <c r="H35" s="376"/>
      <c r="I35" s="376"/>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292"/>
      <c r="AM35" s="292"/>
      <c r="AN35" s="292"/>
      <c r="AO35" s="292"/>
      <c r="AP35" s="293"/>
      <c r="AR35" s="209"/>
      <c r="AS35" s="209"/>
      <c r="AT35" s="209"/>
      <c r="AU35" s="209"/>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196"/>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row>
    <row r="36" spans="1:152" s="180" customFormat="1" ht="13.5">
      <c r="A36" s="177"/>
      <c r="B36" s="178"/>
      <c r="C36" s="178"/>
      <c r="D36" s="178"/>
      <c r="E36" s="178"/>
      <c r="F36" s="178"/>
      <c r="G36" s="178"/>
      <c r="H36" s="178"/>
      <c r="I36" s="178"/>
      <c r="J36" s="179"/>
      <c r="AR36" s="209"/>
      <c r="AS36" s="209"/>
      <c r="AT36" s="209"/>
      <c r="AU36" s="209"/>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196"/>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row>
    <row r="37" spans="1:152" ht="19.5" customHeight="1">
      <c r="B37" s="783" t="s">
        <v>5312</v>
      </c>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4"/>
      <c r="AK37" s="141"/>
      <c r="AL37" s="141"/>
      <c r="AM37" s="141"/>
      <c r="AN37" s="141"/>
      <c r="AO37" s="141"/>
      <c r="AP37" s="141"/>
      <c r="CJ37" s="195"/>
    </row>
    <row r="38" spans="1:152" ht="12.75" customHeight="1" thickBot="1">
      <c r="AR38" s="209" t="s">
        <v>8211</v>
      </c>
      <c r="CJ38" s="195"/>
    </row>
    <row r="39" spans="1:152" ht="24.95" customHeight="1" thickBot="1">
      <c r="B39" s="9" t="s">
        <v>6060</v>
      </c>
      <c r="J39" s="470" t="s">
        <v>7518</v>
      </c>
      <c r="K39" s="471"/>
      <c r="L39" s="471"/>
      <c r="M39" s="471"/>
      <c r="N39" s="471"/>
      <c r="O39" s="471"/>
      <c r="P39" s="471"/>
      <c r="Q39" s="471"/>
      <c r="R39" s="471"/>
      <c r="S39" s="471"/>
      <c r="T39" s="472"/>
      <c r="AR39" s="312" t="str">
        <f>IF(OR(J39="選択してください",J39=""),"",VLOOKUP(J39,区分!A3:B50,2,0))</f>
        <v/>
      </c>
      <c r="AV39" s="296">
        <f>IF(OR(J39="選択してください",J39=""),3,"")</f>
        <v>3</v>
      </c>
      <c r="CJ39" s="195"/>
    </row>
    <row r="40" spans="1:152" ht="4.5" customHeight="1">
      <c r="CJ40" s="195"/>
    </row>
    <row r="41" spans="1:152" ht="4.5" customHeight="1">
      <c r="AR41" s="788" t="s">
        <v>8212</v>
      </c>
      <c r="AS41" s="788"/>
      <c r="CJ41" s="195"/>
    </row>
    <row r="42" spans="1:152" ht="4.5" customHeight="1" thickBot="1">
      <c r="AR42" s="788"/>
      <c r="AS42" s="788"/>
      <c r="CJ42" s="195"/>
    </row>
    <row r="43" spans="1:152" ht="24.95" customHeight="1" thickBot="1">
      <c r="B43" s="9" t="s">
        <v>4064</v>
      </c>
      <c r="J43" s="652" t="s">
        <v>6184</v>
      </c>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53"/>
      <c r="AJ43" s="653"/>
      <c r="AK43" s="653"/>
      <c r="AL43" s="653"/>
      <c r="AM43" s="654"/>
      <c r="AR43" s="311" t="str">
        <f>IF(AND(AR39&lt;&gt;"",COUNTIF(単組!D:D,調査票!J43)&gt;0),調査票!AR39&amp;調査票!J43,"")</f>
        <v/>
      </c>
      <c r="AV43" s="296">
        <f>IF(J43="選択してください",3,"")</f>
        <v>3</v>
      </c>
      <c r="CJ43" s="195"/>
    </row>
    <row r="44" spans="1:152" ht="4.5" customHeight="1">
      <c r="AR44" s="801" t="s">
        <v>1374</v>
      </c>
      <c r="CJ44" s="195"/>
    </row>
    <row r="45" spans="1:152" ht="4.5" customHeight="1" thickBot="1">
      <c r="AR45" s="802"/>
      <c r="CJ45" s="195"/>
    </row>
    <row r="46" spans="1:152" ht="24.95" customHeight="1" thickBot="1">
      <c r="B46" s="9" t="s">
        <v>4065</v>
      </c>
      <c r="J46" s="649" t="str">
        <f>IF(AR43="","",IF(COUNTIF(単組!E:E,調査票!AR43)=0,"",VLOOKUP(AR43,単組!E3:F2789,2,0)))</f>
        <v/>
      </c>
      <c r="K46" s="650"/>
      <c r="L46" s="650"/>
      <c r="M46" s="651"/>
      <c r="N46" s="10"/>
      <c r="T46" s="306" t="s">
        <v>8213</v>
      </c>
      <c r="U46" s="599" t="str">
        <f>IF(AR43="","",IF(COUNTIF(単組!E:E,調査票!AR43)=0,"",VLOOKUP(VLOOKUP(AR43,単組!E3:G2789,3,0),区分!E2:G14,3,0)))</f>
        <v/>
      </c>
      <c r="V46" s="600"/>
      <c r="W46" s="600"/>
      <c r="X46" s="600"/>
      <c r="Y46" s="600"/>
      <c r="Z46" s="600"/>
      <c r="AA46" s="600"/>
      <c r="AB46" s="600"/>
      <c r="AC46" s="600"/>
      <c r="AD46" s="600"/>
      <c r="AE46" s="600"/>
      <c r="AF46" s="600"/>
      <c r="AG46" s="600"/>
      <c r="AH46" s="600"/>
      <c r="AI46" s="600"/>
      <c r="AJ46" s="600"/>
      <c r="AK46" s="600"/>
      <c r="AL46" s="600"/>
      <c r="AM46" s="601"/>
      <c r="AR46" s="311" t="str">
        <f>IF(U46="","",LEFT(U46,2))</f>
        <v/>
      </c>
      <c r="CJ46" s="195"/>
    </row>
    <row r="47" spans="1:152" ht="4.5" customHeight="1">
      <c r="CJ47" s="195"/>
    </row>
    <row r="48" spans="1:152" ht="4.5" customHeight="1" thickBot="1">
      <c r="V48" s="11"/>
      <c r="CJ48" s="195"/>
    </row>
    <row r="49" spans="1:152" ht="24.95" customHeight="1">
      <c r="B49" s="9" t="s">
        <v>6707</v>
      </c>
      <c r="J49" s="589"/>
      <c r="K49" s="590"/>
      <c r="L49" s="590"/>
      <c r="M49" s="590"/>
      <c r="N49" s="590"/>
      <c r="O49" s="590"/>
      <c r="P49" s="590"/>
      <c r="Q49" s="590"/>
      <c r="R49" s="590"/>
      <c r="S49" s="590"/>
      <c r="T49" s="590"/>
      <c r="U49" s="590"/>
      <c r="V49" s="590"/>
      <c r="W49" s="590"/>
      <c r="X49" s="590"/>
      <c r="Y49" s="590"/>
      <c r="Z49" s="590"/>
      <c r="AA49" s="591"/>
      <c r="AC49" s="9" t="s">
        <v>1904</v>
      </c>
      <c r="AG49" s="479" t="s">
        <v>6705</v>
      </c>
      <c r="AH49" s="480"/>
      <c r="AI49" s="480"/>
      <c r="AJ49" s="480"/>
      <c r="AK49" s="480"/>
      <c r="AL49" s="480"/>
      <c r="AM49" s="480"/>
      <c r="AN49" s="480"/>
      <c r="AO49" s="480"/>
      <c r="AP49" s="481"/>
      <c r="AV49" s="296">
        <f>IF(J49="",3,"")</f>
        <v>3</v>
      </c>
      <c r="CJ49" s="195"/>
    </row>
    <row r="50" spans="1:152" ht="4.5" customHeight="1" thickBot="1">
      <c r="AD50" s="375"/>
      <c r="AE50" s="375"/>
      <c r="AF50" s="375"/>
      <c r="AG50" s="375"/>
      <c r="AH50" s="375"/>
      <c r="AI50" s="375"/>
      <c r="AJ50" s="375"/>
      <c r="AK50" s="375"/>
      <c r="AL50" s="375"/>
      <c r="AM50" s="375"/>
      <c r="AN50" s="375"/>
      <c r="AO50" s="375"/>
      <c r="AP50" s="375"/>
      <c r="CJ50" s="195"/>
    </row>
    <row r="51" spans="1:152" ht="4.5" customHeight="1" thickBot="1">
      <c r="AD51" s="482"/>
      <c r="AE51" s="483"/>
      <c r="AF51" s="483"/>
      <c r="AG51" s="483"/>
      <c r="AH51" s="483"/>
      <c r="AI51" s="483"/>
      <c r="AJ51" s="483"/>
      <c r="AK51" s="483"/>
      <c r="AL51" s="483"/>
      <c r="AM51" s="483"/>
      <c r="AN51" s="483"/>
      <c r="AO51" s="483"/>
      <c r="AP51" s="484"/>
      <c r="CJ51" s="195"/>
    </row>
    <row r="52" spans="1:152" ht="24.95" customHeight="1">
      <c r="B52" s="9" t="s">
        <v>4066</v>
      </c>
      <c r="J52" s="589" t="str">
        <f>PHONETIC(J49)</f>
        <v/>
      </c>
      <c r="K52" s="590"/>
      <c r="L52" s="590"/>
      <c r="M52" s="590"/>
      <c r="N52" s="590"/>
      <c r="O52" s="590"/>
      <c r="P52" s="590"/>
      <c r="Q52" s="590"/>
      <c r="R52" s="590"/>
      <c r="S52" s="590"/>
      <c r="T52" s="590"/>
      <c r="U52" s="590"/>
      <c r="V52" s="590"/>
      <c r="W52" s="590"/>
      <c r="X52" s="590"/>
      <c r="Y52" s="590"/>
      <c r="Z52" s="590"/>
      <c r="AA52" s="591"/>
      <c r="AD52" s="485"/>
      <c r="AE52" s="486"/>
      <c r="AF52" s="486"/>
      <c r="AG52" s="486"/>
      <c r="AH52" s="486"/>
      <c r="AI52" s="486"/>
      <c r="AJ52" s="486"/>
      <c r="AK52" s="486"/>
      <c r="AL52" s="486"/>
      <c r="AM52" s="486"/>
      <c r="AN52" s="486"/>
      <c r="AO52" s="486"/>
      <c r="AP52" s="487"/>
      <c r="AV52" s="296">
        <f>IF(J52="",3)</f>
        <v>3</v>
      </c>
      <c r="CJ52" s="195"/>
      <c r="CL52" s="513" t="s">
        <v>9191</v>
      </c>
      <c r="CM52" s="514"/>
      <c r="CN52" s="514"/>
      <c r="CO52" s="514"/>
      <c r="CP52" s="514"/>
      <c r="CQ52" s="514"/>
      <c r="CR52" s="514"/>
      <c r="CS52" s="514"/>
      <c r="CT52" s="514"/>
      <c r="CU52" s="514"/>
      <c r="CV52" s="514"/>
      <c r="CW52" s="514"/>
      <c r="CX52" s="514"/>
      <c r="CY52" s="514"/>
      <c r="CZ52" s="514"/>
      <c r="DA52" s="514"/>
      <c r="DB52" s="514"/>
      <c r="DC52" s="514"/>
      <c r="DD52" s="514"/>
      <c r="DE52" s="514"/>
      <c r="DF52" s="514"/>
      <c r="DG52" s="514"/>
      <c r="DH52" s="514"/>
      <c r="DI52" s="514"/>
      <c r="DJ52" s="514"/>
      <c r="DK52" s="515"/>
    </row>
    <row r="53" spans="1:152" ht="4.5" customHeight="1">
      <c r="AD53" s="485"/>
      <c r="AE53" s="486"/>
      <c r="AF53" s="486"/>
      <c r="AG53" s="486"/>
      <c r="AH53" s="486"/>
      <c r="AI53" s="486"/>
      <c r="AJ53" s="486"/>
      <c r="AK53" s="486"/>
      <c r="AL53" s="486"/>
      <c r="AM53" s="486"/>
      <c r="AN53" s="486"/>
      <c r="AO53" s="486"/>
      <c r="AP53" s="487"/>
      <c r="CJ53" s="195"/>
      <c r="CL53" s="516"/>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8"/>
    </row>
    <row r="54" spans="1:152" ht="4.5" customHeight="1" thickBot="1">
      <c r="AD54" s="485"/>
      <c r="AE54" s="486"/>
      <c r="AF54" s="486"/>
      <c r="AG54" s="486"/>
      <c r="AH54" s="486"/>
      <c r="AI54" s="486"/>
      <c r="AJ54" s="486"/>
      <c r="AK54" s="486"/>
      <c r="AL54" s="486"/>
      <c r="AM54" s="486"/>
      <c r="AN54" s="486"/>
      <c r="AO54" s="486"/>
      <c r="AP54" s="487"/>
      <c r="CJ54" s="195"/>
      <c r="CL54" s="519"/>
      <c r="CM54" s="520"/>
      <c r="CN54" s="520"/>
      <c r="CO54" s="520"/>
      <c r="CP54" s="520"/>
      <c r="CQ54" s="520"/>
      <c r="CR54" s="520"/>
      <c r="CS54" s="520"/>
      <c r="CT54" s="520"/>
      <c r="CU54" s="520"/>
      <c r="CV54" s="520"/>
      <c r="CW54" s="520"/>
      <c r="CX54" s="520"/>
      <c r="CY54" s="520"/>
      <c r="CZ54" s="520"/>
      <c r="DA54" s="520"/>
      <c r="DB54" s="520"/>
      <c r="DC54" s="520"/>
      <c r="DD54" s="520"/>
      <c r="DE54" s="520"/>
      <c r="DF54" s="520"/>
      <c r="DG54" s="520"/>
      <c r="DH54" s="520"/>
      <c r="DI54" s="520"/>
      <c r="DJ54" s="520"/>
      <c r="DK54" s="521"/>
    </row>
    <row r="55" spans="1:152" ht="24.95" customHeight="1">
      <c r="B55" s="9" t="s">
        <v>4067</v>
      </c>
      <c r="J55" s="592"/>
      <c r="K55" s="593"/>
      <c r="L55" s="593"/>
      <c r="M55" s="594"/>
      <c r="N55" s="12" t="s">
        <v>4068</v>
      </c>
      <c r="O55" s="592"/>
      <c r="P55" s="593"/>
      <c r="Q55" s="593"/>
      <c r="R55" s="594"/>
      <c r="S55" s="12" t="s">
        <v>2745</v>
      </c>
      <c r="T55" s="592"/>
      <c r="U55" s="593"/>
      <c r="V55" s="593"/>
      <c r="W55" s="594"/>
      <c r="AD55" s="488"/>
      <c r="AE55" s="489"/>
      <c r="AF55" s="489"/>
      <c r="AG55" s="489"/>
      <c r="AH55" s="489"/>
      <c r="AI55" s="489"/>
      <c r="AJ55" s="489"/>
      <c r="AK55" s="489"/>
      <c r="AL55" s="489"/>
      <c r="AM55" s="489"/>
      <c r="AN55" s="489"/>
      <c r="AO55" s="489"/>
      <c r="AP55" s="490"/>
      <c r="AV55" s="296">
        <f>IF(LEN(J55)+LEN(O55)+LEN(T55)=0,3,"")</f>
        <v>3</v>
      </c>
      <c r="CJ55" s="195"/>
    </row>
    <row r="56" spans="1:152" ht="4.5" customHeight="1">
      <c r="J56" s="181"/>
      <c r="K56" s="181"/>
      <c r="L56" s="181"/>
      <c r="M56" s="181"/>
      <c r="N56" s="181"/>
      <c r="O56" s="181"/>
      <c r="P56" s="181"/>
      <c r="Q56" s="181"/>
      <c r="R56" s="181"/>
      <c r="S56" s="181"/>
      <c r="T56" s="181"/>
      <c r="U56" s="181"/>
      <c r="V56" s="181"/>
      <c r="W56" s="181"/>
      <c r="CJ56" s="195"/>
    </row>
    <row r="57" spans="1:152" ht="4.5" customHeight="1">
      <c r="CJ57" s="195"/>
    </row>
    <row r="58" spans="1:152" s="4" customFormat="1" ht="19.5" customHeight="1">
      <c r="A58" s="278" t="str">
        <f>IF($J$43="選択してください","","("&amp;$J$46&amp;" "&amp;$J$43&amp;")")</f>
        <v/>
      </c>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457" t="s">
        <v>7027</v>
      </c>
      <c r="AN58" s="458"/>
      <c r="AO58" s="458"/>
      <c r="AP58" s="458"/>
      <c r="AQ58" s="459"/>
      <c r="AR58" s="227" t="s">
        <v>7136</v>
      </c>
      <c r="AS58" s="221">
        <f>COUNTIF(AV67:AW97,3)</f>
        <v>2</v>
      </c>
      <c r="AV58" s="211"/>
      <c r="AW58" s="211"/>
      <c r="AX58" s="211"/>
      <c r="AY58" s="211"/>
      <c r="AZ58" s="211"/>
      <c r="BA58" s="211"/>
      <c r="BB58" s="211"/>
      <c r="BC58" s="211"/>
      <c r="BD58" s="211"/>
      <c r="BE58" s="211"/>
      <c r="BF58" s="212"/>
      <c r="BG58" s="212"/>
      <c r="BH58" s="212"/>
      <c r="BI58" s="212"/>
      <c r="BJ58" s="212"/>
      <c r="BK58" s="212"/>
      <c r="BL58" s="212"/>
      <c r="BM58" s="212"/>
      <c r="BN58" s="212"/>
      <c r="BO58" s="212"/>
      <c r="BP58" s="212"/>
      <c r="BQ58" s="212"/>
      <c r="BR58" s="212"/>
      <c r="BS58" s="212"/>
      <c r="BT58" s="212"/>
      <c r="BU58" s="212"/>
      <c r="BV58" s="212"/>
      <c r="BW58" s="212"/>
      <c r="BX58" s="212"/>
      <c r="BY58" s="212"/>
      <c r="BZ58" s="212"/>
      <c r="CA58" s="212"/>
      <c r="CB58" s="212"/>
      <c r="CC58" s="212"/>
      <c r="CD58" s="212"/>
      <c r="CE58" s="212"/>
      <c r="CF58" s="212"/>
      <c r="CG58" s="212"/>
      <c r="CH58" s="212"/>
      <c r="CI58" s="212"/>
      <c r="CJ58" s="195"/>
      <c r="CK58" s="213"/>
      <c r="CL58" s="213"/>
      <c r="CM58" s="213"/>
      <c r="CN58" s="213"/>
      <c r="CO58" s="213"/>
      <c r="CP58" s="213"/>
      <c r="CQ58" s="213"/>
      <c r="CR58" s="213"/>
      <c r="CS58" s="213"/>
      <c r="CT58" s="213"/>
      <c r="CU58" s="213"/>
      <c r="CV58" s="213"/>
      <c r="CW58" s="213"/>
      <c r="CX58" s="213"/>
      <c r="CY58" s="213"/>
      <c r="CZ58" s="213"/>
      <c r="DA58" s="213"/>
      <c r="DB58" s="213"/>
      <c r="DC58" s="213"/>
      <c r="DD58" s="213"/>
      <c r="DE58" s="213"/>
      <c r="DF58" s="213"/>
      <c r="DG58" s="213"/>
      <c r="DH58" s="213"/>
      <c r="DI58" s="101"/>
      <c r="DJ58" s="101"/>
      <c r="DK58" s="101"/>
      <c r="DL58" s="101"/>
      <c r="DM58" s="101"/>
      <c r="DN58" s="101"/>
      <c r="DO58" s="101"/>
      <c r="DP58" s="101"/>
      <c r="DQ58" s="101"/>
      <c r="DR58" s="101"/>
      <c r="DS58" s="101"/>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row>
    <row r="59" spans="1:152" ht="19.5" customHeight="1">
      <c r="A59" s="16"/>
      <c r="B59" s="16" t="s">
        <v>4069</v>
      </c>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460"/>
      <c r="AN59" s="461"/>
      <c r="AO59" s="461"/>
      <c r="AP59" s="461"/>
      <c r="AQ59" s="462"/>
      <c r="AR59" s="228" t="s">
        <v>7137</v>
      </c>
      <c r="AS59" s="222">
        <v>0</v>
      </c>
      <c r="CJ59" s="195"/>
      <c r="CK59" s="213" t="s">
        <v>6092</v>
      </c>
    </row>
    <row r="60" spans="1:152" ht="4.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280"/>
      <c r="AN60" s="280"/>
      <c r="AO60" s="280"/>
      <c r="AP60" s="280"/>
      <c r="AQ60" s="280"/>
      <c r="CJ60" s="195"/>
      <c r="CL60" s="513" t="s">
        <v>1506</v>
      </c>
      <c r="CM60" s="514"/>
      <c r="CN60" s="514"/>
      <c r="CO60" s="514"/>
      <c r="CP60" s="514"/>
      <c r="CQ60" s="514"/>
      <c r="CR60" s="514"/>
      <c r="CS60" s="514"/>
      <c r="CT60" s="514"/>
      <c r="CU60" s="514"/>
      <c r="CV60" s="514"/>
      <c r="CW60" s="514"/>
      <c r="CX60" s="514"/>
      <c r="CY60" s="514"/>
      <c r="CZ60" s="514"/>
      <c r="DA60" s="514"/>
      <c r="DB60" s="514"/>
      <c r="DC60" s="514"/>
      <c r="DD60" s="514"/>
      <c r="DE60" s="514"/>
      <c r="DF60" s="514"/>
      <c r="DG60" s="514"/>
      <c r="DH60" s="514"/>
      <c r="DI60" s="514"/>
      <c r="DJ60" s="514"/>
      <c r="DK60" s="515"/>
    </row>
    <row r="61" spans="1:152" s="1" customFormat="1" ht="15" customHeight="1" thickBot="1">
      <c r="A61" s="13"/>
      <c r="B61" s="13"/>
      <c r="C61" s="678" t="s">
        <v>8218</v>
      </c>
      <c r="D61" s="660"/>
      <c r="E61" s="660"/>
      <c r="F61" s="660"/>
      <c r="G61" s="660" t="s">
        <v>4078</v>
      </c>
      <c r="H61" s="660"/>
      <c r="I61" s="660"/>
      <c r="J61" s="660"/>
      <c r="K61" s="660" t="s">
        <v>4079</v>
      </c>
      <c r="L61" s="660"/>
      <c r="M61" s="660"/>
      <c r="N61" s="660"/>
      <c r="O61" s="660" t="s">
        <v>4080</v>
      </c>
      <c r="P61" s="660"/>
      <c r="Q61" s="660"/>
      <c r="R61" s="660"/>
      <c r="S61" s="660" t="s">
        <v>4081</v>
      </c>
      <c r="T61" s="660"/>
      <c r="U61" s="660"/>
      <c r="V61" s="660"/>
      <c r="W61" s="660" t="s">
        <v>4082</v>
      </c>
      <c r="X61" s="660"/>
      <c r="Y61" s="660"/>
      <c r="Z61" s="660"/>
      <c r="AA61" s="660" t="s">
        <v>4083</v>
      </c>
      <c r="AB61" s="660"/>
      <c r="AC61" s="660"/>
      <c r="AD61" s="660"/>
      <c r="AE61" s="660" t="s">
        <v>4084</v>
      </c>
      <c r="AF61" s="660"/>
      <c r="AG61" s="660"/>
      <c r="AH61" s="660"/>
      <c r="AI61" s="660" t="s">
        <v>4085</v>
      </c>
      <c r="AJ61" s="660"/>
      <c r="AK61" s="660"/>
      <c r="AL61" s="673"/>
      <c r="AM61" s="13"/>
      <c r="AN61" s="13"/>
      <c r="AO61" s="13"/>
      <c r="AP61" s="13"/>
      <c r="AQ61" s="13"/>
      <c r="AR61" s="215" t="s">
        <v>271</v>
      </c>
      <c r="AS61" s="215"/>
      <c r="AT61" s="215"/>
      <c r="AU61" s="215"/>
      <c r="AV61" s="214"/>
      <c r="AW61" s="214"/>
      <c r="AX61" s="214"/>
      <c r="AY61" s="214"/>
      <c r="AZ61" s="214"/>
      <c r="BA61" s="214"/>
      <c r="BB61" s="214"/>
      <c r="BC61" s="214"/>
      <c r="BD61" s="214"/>
      <c r="BE61" s="214"/>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6"/>
      <c r="CK61" s="217"/>
      <c r="CL61" s="516"/>
      <c r="CM61" s="517"/>
      <c r="CN61" s="517"/>
      <c r="CO61" s="517"/>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8"/>
      <c r="DL61" s="22"/>
      <c r="DM61" s="22"/>
      <c r="DN61" s="22"/>
      <c r="DO61" s="22"/>
      <c r="DP61" s="22"/>
      <c r="DQ61" s="22"/>
      <c r="DR61" s="22"/>
      <c r="DS61" s="22"/>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row>
    <row r="62" spans="1:152" s="1" customFormat="1" ht="19.5" customHeight="1" thickBot="1">
      <c r="A62" s="13"/>
      <c r="B62" s="13"/>
      <c r="C62" s="679" t="s">
        <v>4070</v>
      </c>
      <c r="D62" s="656"/>
      <c r="E62" s="656"/>
      <c r="F62" s="656"/>
      <c r="G62" s="655" t="s">
        <v>4072</v>
      </c>
      <c r="H62" s="656"/>
      <c r="I62" s="656"/>
      <c r="J62" s="656"/>
      <c r="K62" s="655" t="s">
        <v>4071</v>
      </c>
      <c r="L62" s="656"/>
      <c r="M62" s="656"/>
      <c r="N62" s="656"/>
      <c r="O62" s="655" t="s">
        <v>4073</v>
      </c>
      <c r="P62" s="656"/>
      <c r="Q62" s="656"/>
      <c r="R62" s="656"/>
      <c r="S62" s="681" t="s">
        <v>270</v>
      </c>
      <c r="T62" s="682"/>
      <c r="U62" s="682"/>
      <c r="V62" s="682"/>
      <c r="W62" s="655" t="s">
        <v>4074</v>
      </c>
      <c r="X62" s="656"/>
      <c r="Y62" s="656"/>
      <c r="Z62" s="656"/>
      <c r="AA62" s="655" t="s">
        <v>4075</v>
      </c>
      <c r="AB62" s="656"/>
      <c r="AC62" s="656"/>
      <c r="AD62" s="656"/>
      <c r="AE62" s="655" t="s">
        <v>4086</v>
      </c>
      <c r="AF62" s="656"/>
      <c r="AG62" s="656"/>
      <c r="AH62" s="656"/>
      <c r="AI62" s="655" t="s">
        <v>4087</v>
      </c>
      <c r="AJ62" s="656"/>
      <c r="AK62" s="656"/>
      <c r="AL62" s="657"/>
      <c r="AM62" s="13"/>
      <c r="AN62" s="13"/>
      <c r="AO62" s="13"/>
      <c r="AP62" s="13"/>
      <c r="AQ62" s="13"/>
      <c r="AR62" s="305">
        <f>IF(AN66="",0,VLOOKUP(AN66,区分!E2:H14,4))</f>
        <v>0</v>
      </c>
      <c r="AS62" s="245"/>
      <c r="AT62" s="215"/>
      <c r="AU62" s="215"/>
      <c r="AV62" s="214"/>
      <c r="AW62" s="214"/>
      <c r="AX62" s="214"/>
      <c r="AY62" s="214"/>
      <c r="AZ62" s="214"/>
      <c r="BA62" s="214"/>
      <c r="BB62" s="214"/>
      <c r="BC62" s="214"/>
      <c r="BD62" s="214"/>
      <c r="BE62" s="214"/>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6"/>
      <c r="CK62" s="217"/>
      <c r="CL62" s="519"/>
      <c r="CM62" s="520"/>
      <c r="CN62" s="520"/>
      <c r="CO62" s="520"/>
      <c r="CP62" s="520"/>
      <c r="CQ62" s="520"/>
      <c r="CR62" s="520"/>
      <c r="CS62" s="520"/>
      <c r="CT62" s="520"/>
      <c r="CU62" s="520"/>
      <c r="CV62" s="520"/>
      <c r="CW62" s="520"/>
      <c r="CX62" s="520"/>
      <c r="CY62" s="520"/>
      <c r="CZ62" s="520"/>
      <c r="DA62" s="520"/>
      <c r="DB62" s="520"/>
      <c r="DC62" s="520"/>
      <c r="DD62" s="520"/>
      <c r="DE62" s="520"/>
      <c r="DF62" s="520"/>
      <c r="DG62" s="520"/>
      <c r="DH62" s="520"/>
      <c r="DI62" s="520"/>
      <c r="DJ62" s="520"/>
      <c r="DK62" s="521"/>
      <c r="DL62" s="22"/>
      <c r="DM62" s="22"/>
      <c r="DN62" s="22"/>
      <c r="DO62" s="22"/>
      <c r="DP62" s="22"/>
      <c r="DQ62" s="22"/>
      <c r="DR62" s="22"/>
      <c r="DS62" s="22"/>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row>
    <row r="63" spans="1:152" s="1" customFormat="1" ht="19.5" customHeight="1">
      <c r="A63" s="13"/>
      <c r="B63" s="13"/>
      <c r="C63" s="680"/>
      <c r="D63" s="658"/>
      <c r="E63" s="658"/>
      <c r="F63" s="658"/>
      <c r="G63" s="658"/>
      <c r="H63" s="658"/>
      <c r="I63" s="658"/>
      <c r="J63" s="658"/>
      <c r="K63" s="658"/>
      <c r="L63" s="658"/>
      <c r="M63" s="658"/>
      <c r="N63" s="658"/>
      <c r="O63" s="658"/>
      <c r="P63" s="658"/>
      <c r="Q63" s="658"/>
      <c r="R63" s="658"/>
      <c r="S63" s="684"/>
      <c r="T63" s="684"/>
      <c r="U63" s="684"/>
      <c r="V63" s="684"/>
      <c r="W63" s="658"/>
      <c r="X63" s="658"/>
      <c r="Y63" s="658"/>
      <c r="Z63" s="658"/>
      <c r="AA63" s="658"/>
      <c r="AB63" s="658"/>
      <c r="AC63" s="658"/>
      <c r="AD63" s="658"/>
      <c r="AE63" s="658"/>
      <c r="AF63" s="658"/>
      <c r="AG63" s="658"/>
      <c r="AH63" s="658"/>
      <c r="AI63" s="658"/>
      <c r="AJ63" s="658"/>
      <c r="AK63" s="658"/>
      <c r="AL63" s="659"/>
      <c r="AM63" s="13"/>
      <c r="AN63" s="13"/>
      <c r="AO63" s="13"/>
      <c r="AP63" s="13"/>
      <c r="AQ63" s="13"/>
      <c r="AR63" s="215"/>
      <c r="AS63" s="215"/>
      <c r="AT63" s="215"/>
      <c r="AU63" s="215"/>
      <c r="AV63" s="214"/>
      <c r="AW63" s="214"/>
      <c r="AX63" s="214"/>
      <c r="AY63" s="214"/>
      <c r="AZ63" s="214"/>
      <c r="BA63" s="214"/>
      <c r="BB63" s="214"/>
      <c r="BC63" s="214"/>
      <c r="BD63" s="214"/>
      <c r="BE63" s="214"/>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6"/>
      <c r="CK63" s="217"/>
      <c r="CL63" s="217"/>
      <c r="CM63" s="217"/>
      <c r="CN63" s="217"/>
      <c r="CO63" s="217"/>
      <c r="CP63" s="217"/>
      <c r="CQ63" s="217"/>
      <c r="CR63" s="217"/>
      <c r="CS63" s="217"/>
      <c r="CT63" s="217"/>
      <c r="CU63" s="217"/>
      <c r="CV63" s="217"/>
      <c r="CW63" s="217"/>
      <c r="CX63" s="217"/>
      <c r="CY63" s="217"/>
      <c r="CZ63" s="217"/>
      <c r="DA63" s="217"/>
      <c r="DB63" s="217"/>
      <c r="DC63" s="217"/>
      <c r="DD63" s="217"/>
      <c r="DE63" s="217"/>
      <c r="DF63" s="217"/>
      <c r="DG63" s="217"/>
      <c r="DH63" s="217"/>
      <c r="DI63" s="22"/>
      <c r="DJ63" s="22"/>
      <c r="DK63" s="22"/>
      <c r="DL63" s="22"/>
      <c r="DM63" s="22"/>
      <c r="DN63" s="22"/>
      <c r="DO63" s="22"/>
      <c r="DP63" s="22"/>
      <c r="DQ63" s="22"/>
      <c r="DR63" s="22"/>
      <c r="DS63" s="22"/>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row>
    <row r="64" spans="1:152" ht="4.5" customHeight="1">
      <c r="CJ64" s="195"/>
    </row>
    <row r="65" spans="1:152" s="1" customFormat="1" ht="15" customHeight="1">
      <c r="A65" s="13"/>
      <c r="B65" s="13"/>
      <c r="C65" s="678" t="s">
        <v>4089</v>
      </c>
      <c r="D65" s="660"/>
      <c r="E65" s="660"/>
      <c r="F65" s="660"/>
      <c r="G65" s="660" t="s">
        <v>6057</v>
      </c>
      <c r="H65" s="660"/>
      <c r="I65" s="660"/>
      <c r="J65" s="660"/>
      <c r="K65" s="660" t="s">
        <v>6058</v>
      </c>
      <c r="L65" s="660"/>
      <c r="M65" s="660"/>
      <c r="N65" s="660"/>
      <c r="O65" s="660" t="s">
        <v>6059</v>
      </c>
      <c r="P65" s="660"/>
      <c r="Q65" s="660"/>
      <c r="R65" s="67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215"/>
      <c r="AS65" s="215"/>
      <c r="AT65" s="215"/>
      <c r="AU65" s="215"/>
      <c r="AV65" s="214"/>
      <c r="AW65" s="214"/>
      <c r="AX65" s="214"/>
      <c r="AY65" s="214"/>
      <c r="AZ65" s="214"/>
      <c r="BA65" s="214"/>
      <c r="BB65" s="214"/>
      <c r="BC65" s="214"/>
      <c r="BD65" s="214"/>
      <c r="BE65" s="214"/>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6"/>
      <c r="CK65" s="217"/>
      <c r="CL65" s="513" t="s">
        <v>1907</v>
      </c>
      <c r="CM65" s="514"/>
      <c r="CN65" s="514"/>
      <c r="CO65" s="514"/>
      <c r="CP65" s="514"/>
      <c r="CQ65" s="514"/>
      <c r="CR65" s="514"/>
      <c r="CS65" s="514"/>
      <c r="CT65" s="514"/>
      <c r="CU65" s="514"/>
      <c r="CV65" s="514"/>
      <c r="CW65" s="514"/>
      <c r="CX65" s="514"/>
      <c r="CY65" s="514"/>
      <c r="CZ65" s="514"/>
      <c r="DA65" s="514"/>
      <c r="DB65" s="514"/>
      <c r="DC65" s="514"/>
      <c r="DD65" s="514"/>
      <c r="DE65" s="514"/>
      <c r="DF65" s="514"/>
      <c r="DG65" s="514"/>
      <c r="DH65" s="514"/>
      <c r="DI65" s="514"/>
      <c r="DJ65" s="514"/>
      <c r="DK65" s="515"/>
      <c r="DL65" s="22"/>
      <c r="DM65" s="22"/>
      <c r="DN65" s="22"/>
      <c r="DO65" s="22"/>
      <c r="DP65" s="22"/>
      <c r="DQ65" s="22"/>
      <c r="DR65" s="22"/>
      <c r="DS65" s="22"/>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row>
    <row r="66" spans="1:152" s="1" customFormat="1" ht="19.5" customHeight="1" thickBot="1">
      <c r="A66" s="13"/>
      <c r="B66" s="13"/>
      <c r="C66" s="679" t="s">
        <v>4076</v>
      </c>
      <c r="D66" s="656"/>
      <c r="E66" s="656"/>
      <c r="F66" s="656"/>
      <c r="G66" s="655" t="s">
        <v>4077</v>
      </c>
      <c r="H66" s="656"/>
      <c r="I66" s="656"/>
      <c r="J66" s="656"/>
      <c r="K66" s="655" t="s">
        <v>1737</v>
      </c>
      <c r="L66" s="656"/>
      <c r="M66" s="656"/>
      <c r="N66" s="656"/>
      <c r="O66" s="681" t="s">
        <v>4088</v>
      </c>
      <c r="P66" s="682"/>
      <c r="Q66" s="682"/>
      <c r="R66" s="683"/>
      <c r="S66" s="14"/>
      <c r="T66" s="15"/>
      <c r="U66" s="15"/>
      <c r="V66" s="15"/>
      <c r="W66" s="214"/>
      <c r="X66" s="214"/>
      <c r="Y66" s="214"/>
      <c r="Z66" s="214"/>
      <c r="AA66" s="214"/>
      <c r="AB66" s="214"/>
      <c r="AC66" s="214"/>
      <c r="AD66" s="214"/>
      <c r="AE66" s="214"/>
      <c r="AF66" s="214"/>
      <c r="AG66" s="214"/>
      <c r="AH66" s="214"/>
      <c r="AI66" s="214"/>
      <c r="AJ66" s="335"/>
      <c r="AM66" s="13"/>
      <c r="AN66" s="738" t="str">
        <f>IF(AR46="","",AR46)</f>
        <v/>
      </c>
      <c r="AO66" s="739"/>
      <c r="AP66" s="740"/>
      <c r="AQ66" s="13"/>
      <c r="AR66" s="215" t="s">
        <v>269</v>
      </c>
      <c r="AS66" s="215"/>
      <c r="AT66" s="215"/>
      <c r="AU66" s="215"/>
      <c r="AV66" s="214"/>
      <c r="AW66" s="214"/>
      <c r="AX66" s="214"/>
      <c r="AY66" s="214"/>
      <c r="AZ66" s="214"/>
      <c r="BA66" s="214"/>
      <c r="BB66" s="214"/>
      <c r="BC66" s="214"/>
      <c r="BD66" s="214"/>
      <c r="BE66" s="214"/>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6"/>
      <c r="CK66" s="217"/>
      <c r="CL66" s="516"/>
      <c r="CM66" s="517"/>
      <c r="CN66" s="517"/>
      <c r="CO66" s="517"/>
      <c r="CP66" s="517"/>
      <c r="CQ66" s="517"/>
      <c r="CR66" s="517"/>
      <c r="CS66" s="517"/>
      <c r="CT66" s="517"/>
      <c r="CU66" s="517"/>
      <c r="CV66" s="517"/>
      <c r="CW66" s="517"/>
      <c r="CX66" s="517"/>
      <c r="CY66" s="517"/>
      <c r="CZ66" s="517"/>
      <c r="DA66" s="517"/>
      <c r="DB66" s="517"/>
      <c r="DC66" s="517"/>
      <c r="DD66" s="517"/>
      <c r="DE66" s="517"/>
      <c r="DF66" s="517"/>
      <c r="DG66" s="517"/>
      <c r="DH66" s="517"/>
      <c r="DI66" s="517"/>
      <c r="DJ66" s="517"/>
      <c r="DK66" s="518"/>
      <c r="DL66" s="22"/>
      <c r="DM66" s="22"/>
      <c r="DN66" s="22"/>
      <c r="DO66" s="22"/>
      <c r="DP66" s="22"/>
      <c r="DQ66" s="22"/>
      <c r="DR66" s="22"/>
      <c r="DS66" s="22"/>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row>
    <row r="67" spans="1:152" s="1" customFormat="1" ht="19.5" customHeight="1" thickBot="1">
      <c r="A67" s="13"/>
      <c r="B67" s="13"/>
      <c r="C67" s="680"/>
      <c r="D67" s="658"/>
      <c r="E67" s="658"/>
      <c r="F67" s="658"/>
      <c r="G67" s="658"/>
      <c r="H67" s="658"/>
      <c r="I67" s="658"/>
      <c r="J67" s="658"/>
      <c r="K67" s="658"/>
      <c r="L67" s="658"/>
      <c r="M67" s="658"/>
      <c r="N67" s="658"/>
      <c r="O67" s="684"/>
      <c r="P67" s="684"/>
      <c r="Q67" s="684"/>
      <c r="R67" s="685"/>
      <c r="S67" s="15"/>
      <c r="T67" s="15"/>
      <c r="U67" s="15"/>
      <c r="V67" s="15"/>
      <c r="W67" s="214"/>
      <c r="X67" s="336"/>
      <c r="Y67" s="336"/>
      <c r="Z67" s="336"/>
      <c r="AA67" s="336"/>
      <c r="AB67" s="336"/>
      <c r="AC67" s="336"/>
      <c r="AD67" s="336"/>
      <c r="AE67" s="336"/>
      <c r="AF67" s="336"/>
      <c r="AG67" s="336"/>
      <c r="AH67" s="336"/>
      <c r="AI67" s="214"/>
      <c r="AJ67" s="335"/>
      <c r="AM67" s="13"/>
      <c r="AN67" s="741"/>
      <c r="AO67" s="742"/>
      <c r="AP67" s="743"/>
      <c r="AQ67" s="13"/>
      <c r="AR67" s="305">
        <f>IF(AN66="05",1,IF(AN66="07",1,IF(AN66="13",1,IF(AN66="06",1,0))))</f>
        <v>0</v>
      </c>
      <c r="AS67" s="215"/>
      <c r="AT67" s="215"/>
      <c r="AU67" s="215"/>
      <c r="AV67" s="338">
        <f>IF(AN66="",3,"")</f>
        <v>3</v>
      </c>
      <c r="AW67" s="214"/>
      <c r="AX67" s="214"/>
      <c r="AY67" s="214"/>
      <c r="AZ67" s="214"/>
      <c r="BA67" s="214"/>
      <c r="BB67" s="214"/>
      <c r="BC67" s="214"/>
      <c r="BD67" s="214"/>
      <c r="BE67" s="214"/>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6"/>
      <c r="CK67" s="217"/>
      <c r="CL67" s="519"/>
      <c r="CM67" s="520"/>
      <c r="CN67" s="520"/>
      <c r="CO67" s="520"/>
      <c r="CP67" s="520"/>
      <c r="CQ67" s="520"/>
      <c r="CR67" s="520"/>
      <c r="CS67" s="520"/>
      <c r="CT67" s="520"/>
      <c r="CU67" s="520"/>
      <c r="CV67" s="520"/>
      <c r="CW67" s="520"/>
      <c r="CX67" s="520"/>
      <c r="CY67" s="520"/>
      <c r="CZ67" s="520"/>
      <c r="DA67" s="520"/>
      <c r="DB67" s="520"/>
      <c r="DC67" s="520"/>
      <c r="DD67" s="520"/>
      <c r="DE67" s="520"/>
      <c r="DF67" s="520"/>
      <c r="DG67" s="520"/>
      <c r="DH67" s="520"/>
      <c r="DI67" s="520"/>
      <c r="DJ67" s="520"/>
      <c r="DK67" s="521"/>
      <c r="DL67" s="22"/>
      <c r="DM67" s="22"/>
      <c r="DN67" s="22"/>
      <c r="DO67" s="22"/>
      <c r="DP67" s="22"/>
      <c r="DQ67" s="22"/>
      <c r="DR67" s="22"/>
      <c r="DS67" s="22"/>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row>
    <row r="68" spans="1:152" ht="15" customHeight="1">
      <c r="W68" s="9" t="s">
        <v>8553</v>
      </c>
      <c r="CJ68" s="195"/>
      <c r="CL68" s="218"/>
      <c r="CM68" s="218"/>
      <c r="CN68" s="218"/>
      <c r="CO68" s="218"/>
      <c r="CP68" s="218"/>
      <c r="CQ68" s="218"/>
      <c r="CR68" s="218"/>
      <c r="CS68" s="218"/>
      <c r="CT68" s="218"/>
      <c r="CU68" s="218"/>
      <c r="CV68" s="218"/>
      <c r="CW68" s="218"/>
      <c r="CX68" s="218"/>
      <c r="CY68" s="218"/>
      <c r="CZ68" s="218"/>
      <c r="DA68" s="218"/>
    </row>
    <row r="69" spans="1:152" ht="15" customHeight="1">
      <c r="W69" s="9" t="s">
        <v>2737</v>
      </c>
      <c r="CJ69" s="195"/>
      <c r="CL69" s="218"/>
      <c r="CM69" s="218"/>
      <c r="CN69" s="218"/>
      <c r="CO69" s="218"/>
      <c r="CP69" s="218"/>
      <c r="CQ69" s="218"/>
      <c r="CR69" s="218"/>
      <c r="CS69" s="218"/>
      <c r="CT69" s="218"/>
      <c r="CU69" s="218"/>
      <c r="CV69" s="218"/>
      <c r="CW69" s="218"/>
      <c r="CX69" s="218"/>
      <c r="CY69" s="218"/>
      <c r="CZ69" s="218"/>
      <c r="DA69" s="218"/>
    </row>
    <row r="70" spans="1:152" ht="4.5" customHeight="1">
      <c r="CJ70" s="195"/>
    </row>
    <row r="71" spans="1:152" ht="5.25" customHeight="1">
      <c r="CJ71" s="195"/>
    </row>
    <row r="72" spans="1:152" ht="74.25" customHeight="1">
      <c r="CJ72" s="195"/>
    </row>
    <row r="73" spans="1:152" ht="38.25" customHeight="1">
      <c r="AN73" s="785"/>
      <c r="AO73" s="786"/>
      <c r="AP73" s="787"/>
      <c r="AV73" s="296" t="str">
        <f>IF(AND(AR67=1,AN73=0),3,"")</f>
        <v/>
      </c>
      <c r="CJ73" s="195"/>
    </row>
    <row r="74" spans="1:152" ht="6.75" customHeight="1">
      <c r="CJ74" s="195"/>
    </row>
    <row r="75" spans="1:152" ht="4.5" customHeight="1">
      <c r="CJ75" s="195"/>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101"/>
      <c r="DJ75" s="101"/>
      <c r="DK75" s="101"/>
      <c r="DL75" s="101"/>
    </row>
    <row r="76" spans="1:152" ht="19.5" customHeight="1">
      <c r="B76" s="8" t="s">
        <v>6280</v>
      </c>
      <c r="CJ76" s="195"/>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101"/>
      <c r="DJ76" s="101"/>
      <c r="DK76" s="101"/>
      <c r="DL76" s="101"/>
    </row>
    <row r="77" spans="1:152" ht="4.5" customHeight="1">
      <c r="CJ77" s="195"/>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101"/>
    </row>
    <row r="78" spans="1:152" ht="19.5" customHeight="1">
      <c r="C78" s="9" t="s">
        <v>6302</v>
      </c>
      <c r="CJ78" s="253"/>
      <c r="CK78" s="254"/>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18"/>
      <c r="DI78" s="218"/>
      <c r="DJ78" s="218"/>
      <c r="DK78" s="218"/>
      <c r="DL78" s="101"/>
    </row>
    <row r="79" spans="1:152" ht="14.25" customHeight="1">
      <c r="D79" s="7" t="s">
        <v>8554</v>
      </c>
      <c r="AR79" s="212"/>
      <c r="CJ79" s="253"/>
      <c r="CK79" s="254"/>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18"/>
      <c r="DI79" s="218"/>
      <c r="DJ79" s="218"/>
      <c r="DK79" s="218"/>
      <c r="DL79" s="101"/>
    </row>
    <row r="80" spans="1:152" ht="4.5" customHeight="1">
      <c r="E80" s="181"/>
      <c r="F80" s="181"/>
      <c r="G80" s="181"/>
      <c r="H80" s="181"/>
      <c r="I80" s="181"/>
      <c r="J80" s="181"/>
      <c r="K80" s="181"/>
      <c r="L80" s="181"/>
      <c r="M80" s="181"/>
      <c r="N80" s="181"/>
      <c r="O80" s="181"/>
      <c r="P80" s="181"/>
      <c r="Q80" s="181"/>
      <c r="R80" s="181"/>
      <c r="S80" s="181"/>
      <c r="T80" s="181"/>
      <c r="AR80" s="212"/>
      <c r="CJ80" s="195"/>
      <c r="CL80" s="213"/>
      <c r="CM80" s="213"/>
      <c r="CN80" s="213"/>
      <c r="CO80" s="213"/>
      <c r="CP80" s="213"/>
      <c r="CQ80" s="213"/>
      <c r="CR80" s="213"/>
      <c r="CS80" s="213"/>
      <c r="CT80" s="213"/>
      <c r="CU80" s="213"/>
      <c r="CV80" s="213"/>
      <c r="CW80" s="213"/>
      <c r="CX80" s="213"/>
      <c r="CY80" s="213"/>
      <c r="CZ80" s="213"/>
      <c r="DA80" s="213"/>
      <c r="DB80" s="213"/>
      <c r="DC80" s="213"/>
      <c r="DD80" s="213"/>
      <c r="DE80" s="213"/>
      <c r="DF80" s="213"/>
      <c r="DG80" s="213"/>
      <c r="DH80" s="213"/>
      <c r="DI80" s="101"/>
      <c r="DJ80" s="101"/>
      <c r="DK80" s="101"/>
      <c r="DL80" s="101"/>
    </row>
    <row r="81" spans="3:116" ht="19.5" customHeight="1">
      <c r="E81" s="181"/>
      <c r="F81" s="181"/>
      <c r="G81" s="181"/>
      <c r="H81" s="181"/>
      <c r="I81" s="181"/>
      <c r="J81" s="181"/>
      <c r="K81" s="181"/>
      <c r="L81" s="181"/>
      <c r="M81" s="181"/>
      <c r="N81" s="181"/>
      <c r="O81" s="181"/>
      <c r="P81" s="181"/>
      <c r="Q81" s="181"/>
      <c r="R81" s="181"/>
      <c r="S81" s="181"/>
      <c r="T81" s="181"/>
      <c r="AN81" s="790"/>
      <c r="AO81" s="791"/>
      <c r="AP81" s="792"/>
      <c r="AR81" s="212"/>
      <c r="AV81" s="296">
        <f>IF(AN81&lt;1,3,"")</f>
        <v>3</v>
      </c>
      <c r="CJ81" s="195"/>
      <c r="CL81" s="213"/>
      <c r="CM81" s="213"/>
      <c r="CN81" s="213"/>
      <c r="CO81" s="213"/>
      <c r="CP81" s="213"/>
      <c r="CQ81" s="213"/>
      <c r="CR81" s="213"/>
      <c r="CS81" s="213"/>
      <c r="CT81" s="213"/>
      <c r="CU81" s="213"/>
      <c r="CV81" s="213"/>
      <c r="CW81" s="213"/>
      <c r="CX81" s="213"/>
      <c r="CY81" s="213"/>
      <c r="CZ81" s="213"/>
      <c r="DA81" s="213"/>
      <c r="DB81" s="213"/>
      <c r="DC81" s="213"/>
      <c r="DD81" s="213"/>
      <c r="DE81" s="213"/>
      <c r="DF81" s="213"/>
      <c r="DG81" s="213"/>
      <c r="DH81" s="213"/>
      <c r="DI81" s="101"/>
      <c r="DJ81" s="101"/>
      <c r="DK81" s="101"/>
      <c r="DL81" s="101"/>
    </row>
    <row r="82" spans="3:116" ht="4.5" customHeight="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N82" s="793"/>
      <c r="AO82" s="794"/>
      <c r="AP82" s="795"/>
      <c r="AR82" s="339"/>
      <c r="CJ82" s="195"/>
      <c r="CL82" s="213"/>
      <c r="CM82" s="213"/>
      <c r="CN82" s="213"/>
      <c r="CO82" s="213"/>
      <c r="CP82" s="213"/>
      <c r="CQ82" s="213"/>
      <c r="CR82" s="213"/>
      <c r="CS82" s="213"/>
      <c r="CT82" s="213"/>
      <c r="CU82" s="213"/>
      <c r="CV82" s="213"/>
      <c r="CW82" s="213"/>
      <c r="CX82" s="213"/>
      <c r="CY82" s="213"/>
      <c r="CZ82" s="213"/>
      <c r="DA82" s="213"/>
      <c r="DB82" s="213"/>
      <c r="DC82" s="213"/>
      <c r="DD82" s="213"/>
      <c r="DE82" s="213"/>
      <c r="DF82" s="213"/>
      <c r="DG82" s="213"/>
      <c r="DH82" s="213"/>
      <c r="DI82" s="101"/>
      <c r="DJ82" s="101"/>
      <c r="DK82" s="101"/>
      <c r="DL82" s="101"/>
    </row>
    <row r="83" spans="3:116" ht="18.75" customHeight="1">
      <c r="AN83" s="796"/>
      <c r="AO83" s="797"/>
      <c r="AP83" s="798"/>
      <c r="AR83" s="340"/>
      <c r="CJ83" s="195"/>
      <c r="CL83" s="219"/>
      <c r="CM83" s="219"/>
      <c r="CN83" s="219"/>
      <c r="CO83" s="219"/>
      <c r="CP83" s="219"/>
      <c r="CQ83" s="219"/>
      <c r="CR83" s="219"/>
      <c r="CS83" s="219"/>
      <c r="CT83" s="219"/>
      <c r="CU83" s="219"/>
      <c r="CV83" s="219"/>
      <c r="CW83" s="219"/>
      <c r="CX83" s="219"/>
      <c r="CY83" s="219"/>
      <c r="CZ83" s="219"/>
      <c r="DA83" s="219"/>
      <c r="DB83" s="219"/>
      <c r="DC83" s="219"/>
      <c r="DD83" s="219"/>
      <c r="DE83" s="219"/>
      <c r="DF83" s="219"/>
      <c r="DG83" s="219"/>
      <c r="DH83" s="219"/>
      <c r="DI83" s="219"/>
      <c r="DJ83" s="219"/>
      <c r="DK83" s="219"/>
      <c r="DL83" s="219"/>
    </row>
    <row r="84" spans="3:116" ht="4.5" customHeight="1">
      <c r="AR84" s="212"/>
      <c r="CJ84" s="195"/>
      <c r="CL84" s="219"/>
      <c r="CM84" s="219"/>
      <c r="CN84" s="219"/>
      <c r="CO84" s="219"/>
      <c r="CP84" s="219"/>
      <c r="CQ84" s="219"/>
      <c r="CR84" s="219"/>
      <c r="CS84" s="219"/>
      <c r="CT84" s="219"/>
      <c r="CU84" s="219"/>
      <c r="CV84" s="219"/>
      <c r="CW84" s="219"/>
      <c r="CX84" s="219"/>
      <c r="CY84" s="219"/>
      <c r="CZ84" s="219"/>
      <c r="DA84" s="219"/>
      <c r="DB84" s="219"/>
      <c r="DC84" s="219"/>
      <c r="DD84" s="219"/>
      <c r="DE84" s="219"/>
      <c r="DF84" s="219"/>
      <c r="DG84" s="219"/>
      <c r="DH84" s="219"/>
      <c r="DI84" s="219"/>
      <c r="DJ84" s="219"/>
      <c r="DK84" s="219"/>
      <c r="DL84" s="219"/>
    </row>
    <row r="85" spans="3:116" ht="19.5" customHeight="1">
      <c r="C85" s="9" t="s">
        <v>2746</v>
      </c>
      <c r="AR85" s="212"/>
      <c r="CJ85" s="195"/>
      <c r="CL85" s="750"/>
      <c r="CM85" s="750"/>
      <c r="CN85" s="750"/>
      <c r="CO85" s="750"/>
      <c r="CP85" s="750"/>
      <c r="CQ85" s="750"/>
      <c r="CR85" s="750"/>
      <c r="CS85" s="750"/>
      <c r="CT85" s="750"/>
      <c r="CU85" s="750"/>
      <c r="CV85" s="750"/>
      <c r="CW85" s="750"/>
      <c r="CX85" s="750"/>
      <c r="CY85" s="750"/>
      <c r="CZ85" s="750"/>
      <c r="DA85" s="750"/>
      <c r="DB85" s="750"/>
      <c r="DC85" s="750"/>
      <c r="DD85" s="750"/>
      <c r="DE85" s="750"/>
      <c r="DF85" s="750"/>
      <c r="DG85" s="750"/>
      <c r="DH85" s="750"/>
      <c r="DI85" s="750"/>
      <c r="DJ85" s="750"/>
      <c r="DK85" s="750"/>
      <c r="DL85" s="750"/>
    </row>
    <row r="86" spans="3:116" ht="4.5" customHeight="1">
      <c r="AR86" s="212"/>
      <c r="CJ86" s="195"/>
      <c r="CL86" s="750"/>
      <c r="CM86" s="750"/>
      <c r="CN86" s="750"/>
      <c r="CO86" s="750"/>
      <c r="CP86" s="750"/>
      <c r="CQ86" s="750"/>
      <c r="CR86" s="750"/>
      <c r="CS86" s="750"/>
      <c r="CT86" s="750"/>
      <c r="CU86" s="750"/>
      <c r="CV86" s="750"/>
      <c r="CW86" s="750"/>
      <c r="CX86" s="750"/>
      <c r="CY86" s="750"/>
      <c r="CZ86" s="750"/>
      <c r="DA86" s="750"/>
      <c r="DB86" s="750"/>
      <c r="DC86" s="750"/>
      <c r="DD86" s="750"/>
      <c r="DE86" s="750"/>
      <c r="DF86" s="750"/>
      <c r="DG86" s="750"/>
      <c r="DH86" s="750"/>
      <c r="DI86" s="750"/>
      <c r="DJ86" s="750"/>
      <c r="DK86" s="750"/>
      <c r="DL86" s="750"/>
    </row>
    <row r="87" spans="3:116" ht="19.5" customHeight="1">
      <c r="D87" s="9" t="s">
        <v>6275</v>
      </c>
      <c r="AR87" s="212"/>
      <c r="CJ87" s="195"/>
      <c r="CL87" s="750"/>
      <c r="CM87" s="750"/>
      <c r="CN87" s="750"/>
      <c r="CO87" s="750"/>
      <c r="CP87" s="750"/>
      <c r="CQ87" s="750"/>
      <c r="CR87" s="750"/>
      <c r="CS87" s="750"/>
      <c r="CT87" s="750"/>
      <c r="CU87" s="750"/>
      <c r="CV87" s="750"/>
      <c r="CW87" s="750"/>
      <c r="CX87" s="750"/>
      <c r="CY87" s="750"/>
      <c r="CZ87" s="750"/>
      <c r="DA87" s="750"/>
      <c r="DB87" s="750"/>
      <c r="DC87" s="750"/>
      <c r="DD87" s="750"/>
      <c r="DE87" s="750"/>
      <c r="DF87" s="750"/>
      <c r="DG87" s="750"/>
      <c r="DH87" s="750"/>
      <c r="DI87" s="750"/>
      <c r="DJ87" s="750"/>
      <c r="DK87" s="750"/>
      <c r="DL87" s="750"/>
    </row>
    <row r="88" spans="3:116" ht="4.5" customHeight="1" thickBot="1">
      <c r="CJ88" s="195"/>
      <c r="CL88" s="219"/>
      <c r="CM88" s="219"/>
      <c r="CN88" s="219"/>
      <c r="CO88" s="219"/>
      <c r="CP88" s="219"/>
      <c r="CQ88" s="219"/>
      <c r="CR88" s="219"/>
      <c r="CS88" s="219"/>
      <c r="CT88" s="219"/>
      <c r="CU88" s="219"/>
      <c r="CV88" s="219"/>
      <c r="CW88" s="219"/>
      <c r="CX88" s="219"/>
      <c r="CY88" s="219"/>
      <c r="CZ88" s="219"/>
      <c r="DA88" s="219"/>
      <c r="DB88" s="219"/>
      <c r="DC88" s="219"/>
      <c r="DD88" s="219"/>
      <c r="DE88" s="219"/>
      <c r="DF88" s="219"/>
      <c r="DG88" s="219"/>
      <c r="DH88" s="219"/>
      <c r="DI88" s="219"/>
      <c r="DJ88" s="219"/>
      <c r="DK88" s="219"/>
      <c r="DL88" s="219"/>
    </row>
    <row r="89" spans="3:116" ht="19.5" customHeight="1">
      <c r="E89" s="664"/>
      <c r="F89" s="665"/>
      <c r="G89" s="665"/>
      <c r="H89" s="665"/>
      <c r="I89" s="665"/>
      <c r="J89" s="665"/>
      <c r="K89" s="665"/>
      <c r="L89" s="665"/>
      <c r="M89" s="665"/>
      <c r="N89" s="665"/>
      <c r="O89" s="665"/>
      <c r="P89" s="665"/>
      <c r="Q89" s="665"/>
      <c r="R89" s="665"/>
      <c r="S89" s="665"/>
      <c r="T89" s="665"/>
      <c r="U89" s="665"/>
      <c r="V89" s="665"/>
      <c r="W89" s="665"/>
      <c r="X89" s="665"/>
      <c r="Y89" s="665"/>
      <c r="Z89" s="665"/>
      <c r="AA89" s="665"/>
      <c r="AB89" s="665"/>
      <c r="AC89" s="665"/>
      <c r="AD89" s="665"/>
      <c r="AE89" s="665"/>
      <c r="AF89" s="665"/>
      <c r="AG89" s="666"/>
      <c r="AV89" s="296" t="str">
        <f>IF(AND(AN81=2,E89=""),3,"")</f>
        <v/>
      </c>
      <c r="CJ89" s="195"/>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row>
    <row r="90" spans="3:116" ht="19.5" customHeight="1">
      <c r="E90" s="667"/>
      <c r="F90" s="668"/>
      <c r="G90" s="668"/>
      <c r="H90" s="668"/>
      <c r="I90" s="668"/>
      <c r="J90" s="668"/>
      <c r="K90" s="668"/>
      <c r="L90" s="668"/>
      <c r="M90" s="668"/>
      <c r="N90" s="668"/>
      <c r="O90" s="668"/>
      <c r="P90" s="668"/>
      <c r="Q90" s="668"/>
      <c r="R90" s="668"/>
      <c r="S90" s="668"/>
      <c r="T90" s="668"/>
      <c r="U90" s="668"/>
      <c r="V90" s="668"/>
      <c r="W90" s="668"/>
      <c r="X90" s="668"/>
      <c r="Y90" s="668"/>
      <c r="Z90" s="668"/>
      <c r="AA90" s="668"/>
      <c r="AB90" s="668"/>
      <c r="AC90" s="668"/>
      <c r="AD90" s="668"/>
      <c r="AE90" s="668"/>
      <c r="AF90" s="668"/>
      <c r="AG90" s="669"/>
      <c r="CJ90" s="195"/>
      <c r="CL90" s="219"/>
      <c r="CM90" s="219"/>
      <c r="CN90" s="219"/>
      <c r="CO90" s="219"/>
      <c r="CP90" s="219"/>
      <c r="CQ90" s="219"/>
      <c r="CR90" s="219"/>
      <c r="CS90" s="219"/>
      <c r="CT90" s="219"/>
      <c r="CU90" s="219"/>
      <c r="CV90" s="219"/>
      <c r="CW90" s="219"/>
      <c r="CX90" s="219"/>
      <c r="CY90" s="219"/>
      <c r="CZ90" s="219"/>
      <c r="DA90" s="219"/>
      <c r="DB90" s="219"/>
      <c r="DC90" s="219"/>
      <c r="DD90" s="219"/>
      <c r="DE90" s="219"/>
      <c r="DF90" s="219"/>
      <c r="DG90" s="219"/>
      <c r="DH90" s="219"/>
      <c r="DI90" s="219"/>
      <c r="DJ90" s="219"/>
      <c r="DK90" s="219"/>
      <c r="DL90" s="219"/>
    </row>
    <row r="91" spans="3:116" ht="19.5" customHeight="1">
      <c r="E91" s="667"/>
      <c r="F91" s="668"/>
      <c r="G91" s="668"/>
      <c r="H91" s="668"/>
      <c r="I91" s="668"/>
      <c r="J91" s="668"/>
      <c r="K91" s="668"/>
      <c r="L91" s="668"/>
      <c r="M91" s="668"/>
      <c r="N91" s="668"/>
      <c r="O91" s="668"/>
      <c r="P91" s="668"/>
      <c r="Q91" s="668"/>
      <c r="R91" s="668"/>
      <c r="S91" s="668"/>
      <c r="T91" s="668"/>
      <c r="U91" s="668"/>
      <c r="V91" s="668"/>
      <c r="W91" s="668"/>
      <c r="X91" s="668"/>
      <c r="Y91" s="668"/>
      <c r="Z91" s="668"/>
      <c r="AA91" s="668"/>
      <c r="AB91" s="668"/>
      <c r="AC91" s="668"/>
      <c r="AD91" s="668"/>
      <c r="AE91" s="668"/>
      <c r="AF91" s="668"/>
      <c r="AG91" s="669"/>
      <c r="CJ91" s="195"/>
      <c r="CL91" s="219"/>
      <c r="CM91" s="219"/>
      <c r="CN91" s="219"/>
      <c r="CO91" s="219"/>
      <c r="CP91" s="219"/>
      <c r="CQ91" s="219"/>
      <c r="CR91" s="219"/>
      <c r="CS91" s="219"/>
      <c r="CT91" s="219"/>
      <c r="CU91" s="219"/>
      <c r="CV91" s="219"/>
      <c r="CW91" s="219"/>
      <c r="CX91" s="219"/>
      <c r="CY91" s="219"/>
      <c r="CZ91" s="219"/>
      <c r="DA91" s="219"/>
      <c r="DB91" s="219"/>
      <c r="DC91" s="219"/>
      <c r="DD91" s="219"/>
      <c r="DE91" s="219"/>
      <c r="DF91" s="219"/>
      <c r="DG91" s="219"/>
      <c r="DH91" s="219"/>
      <c r="DI91" s="219"/>
      <c r="DJ91" s="219"/>
      <c r="DK91" s="219"/>
      <c r="DL91" s="219"/>
    </row>
    <row r="92" spans="3:116" ht="19.5" customHeight="1">
      <c r="E92" s="670"/>
      <c r="F92" s="671"/>
      <c r="G92" s="671"/>
      <c r="H92" s="671"/>
      <c r="I92" s="671"/>
      <c r="J92" s="671"/>
      <c r="K92" s="671"/>
      <c r="L92" s="671"/>
      <c r="M92" s="671"/>
      <c r="N92" s="671"/>
      <c r="O92" s="671"/>
      <c r="P92" s="671"/>
      <c r="Q92" s="671"/>
      <c r="R92" s="671"/>
      <c r="S92" s="671"/>
      <c r="T92" s="671"/>
      <c r="U92" s="671"/>
      <c r="V92" s="671"/>
      <c r="W92" s="671"/>
      <c r="X92" s="671"/>
      <c r="Y92" s="671"/>
      <c r="Z92" s="671"/>
      <c r="AA92" s="671"/>
      <c r="AB92" s="671"/>
      <c r="AC92" s="671"/>
      <c r="AD92" s="671"/>
      <c r="AE92" s="671"/>
      <c r="AF92" s="671"/>
      <c r="AG92" s="672"/>
      <c r="AN92" s="11"/>
      <c r="CJ92" s="195"/>
      <c r="CL92" s="219"/>
      <c r="CM92" s="219"/>
      <c r="CN92" s="219"/>
      <c r="CO92" s="219"/>
      <c r="CP92" s="219"/>
      <c r="CQ92" s="219"/>
      <c r="CR92" s="219"/>
      <c r="CS92" s="219"/>
      <c r="CT92" s="219"/>
      <c r="CU92" s="219"/>
      <c r="CV92" s="219"/>
      <c r="CW92" s="219"/>
      <c r="CX92" s="219"/>
      <c r="CY92" s="219"/>
      <c r="CZ92" s="219"/>
      <c r="DA92" s="219"/>
      <c r="DB92" s="219"/>
      <c r="DC92" s="219"/>
      <c r="DD92" s="219"/>
      <c r="DE92" s="219"/>
      <c r="DF92" s="219"/>
      <c r="DG92" s="219"/>
      <c r="DH92" s="219"/>
      <c r="DI92" s="219"/>
      <c r="DJ92" s="219"/>
      <c r="DK92" s="219"/>
      <c r="DL92" s="219"/>
    </row>
    <row r="93" spans="3:116" ht="3" customHeight="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CJ93" s="195"/>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row>
    <row r="94" spans="3:116" ht="4.5" customHeight="1">
      <c r="CJ94" s="195"/>
      <c r="CL94" s="219"/>
      <c r="CM94" s="219"/>
      <c r="CN94" s="219"/>
      <c r="CO94" s="219"/>
      <c r="CP94" s="219"/>
      <c r="CQ94" s="219"/>
      <c r="CR94" s="219"/>
      <c r="CS94" s="219"/>
      <c r="CT94" s="219"/>
      <c r="CU94" s="219"/>
      <c r="CV94" s="219"/>
      <c r="CW94" s="219"/>
      <c r="CX94" s="219"/>
      <c r="CY94" s="219"/>
      <c r="CZ94" s="219"/>
      <c r="DA94" s="219"/>
      <c r="DB94" s="219"/>
      <c r="DC94" s="219"/>
      <c r="DD94" s="219"/>
      <c r="DE94" s="219"/>
      <c r="DF94" s="219"/>
      <c r="DG94" s="219"/>
      <c r="DH94" s="219"/>
      <c r="DI94" s="219"/>
      <c r="DJ94" s="219"/>
      <c r="DK94" s="219"/>
      <c r="DL94" s="219"/>
    </row>
    <row r="95" spans="3:116" ht="19.5" customHeight="1">
      <c r="D95" s="9" t="s">
        <v>9198</v>
      </c>
      <c r="N95" s="181"/>
      <c r="O95" s="232" t="s">
        <v>5979</v>
      </c>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N95" s="790"/>
      <c r="AO95" s="791"/>
      <c r="AP95" s="792"/>
      <c r="CJ95" s="195"/>
      <c r="CL95" s="219"/>
      <c r="CM95" s="219"/>
      <c r="CN95" s="219"/>
      <c r="CO95" s="219"/>
      <c r="CP95" s="219"/>
      <c r="CQ95" s="219"/>
      <c r="CR95" s="219"/>
      <c r="CS95" s="219"/>
      <c r="CT95" s="219"/>
      <c r="CU95" s="219"/>
      <c r="CV95" s="219"/>
      <c r="CW95" s="219"/>
      <c r="CX95" s="219"/>
      <c r="CY95" s="219"/>
      <c r="CZ95" s="219"/>
      <c r="DA95" s="219"/>
      <c r="DB95" s="219"/>
      <c r="DC95" s="219"/>
      <c r="DD95" s="219"/>
      <c r="DE95" s="219"/>
      <c r="DF95" s="219"/>
      <c r="DG95" s="219"/>
      <c r="DH95" s="219"/>
      <c r="DI95" s="219"/>
      <c r="DJ95" s="219"/>
      <c r="DK95" s="219"/>
      <c r="DL95" s="219"/>
    </row>
    <row r="96" spans="3:116" ht="4.5" customHeight="1" thickBot="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N96" s="793"/>
      <c r="AO96" s="794"/>
      <c r="AP96" s="795"/>
      <c r="CJ96" s="195"/>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row>
    <row r="97" spans="1:152" ht="19.5" customHeight="1">
      <c r="E97" s="661"/>
      <c r="F97" s="662"/>
      <c r="G97" s="662"/>
      <c r="H97" s="662"/>
      <c r="I97" s="662"/>
      <c r="J97" s="662"/>
      <c r="K97" s="663"/>
      <c r="L97" s="23" t="s">
        <v>5978</v>
      </c>
      <c r="N97" s="181"/>
      <c r="O97" s="181"/>
      <c r="P97" s="181"/>
      <c r="Q97" s="181"/>
      <c r="R97" s="181"/>
      <c r="S97" s="181"/>
      <c r="T97" s="181"/>
      <c r="U97" s="336"/>
      <c r="V97" s="336"/>
      <c r="W97" s="336"/>
      <c r="X97" s="336"/>
      <c r="Y97" s="336"/>
      <c r="Z97" s="336"/>
      <c r="AA97" s="336"/>
      <c r="AB97" s="336"/>
      <c r="AC97" s="211"/>
      <c r="AD97" s="181"/>
      <c r="AE97" s="181"/>
      <c r="AF97" s="181"/>
      <c r="AG97" s="181"/>
      <c r="AH97" s="181"/>
      <c r="AI97" s="181"/>
      <c r="AJ97" s="181"/>
      <c r="AK97" s="181"/>
      <c r="AL97" s="181"/>
      <c r="AN97" s="796"/>
      <c r="AO97" s="797"/>
      <c r="AP97" s="798"/>
      <c r="AV97" s="296" t="str">
        <f>IF(AND(AN81=2,E97=""),3,"")</f>
        <v/>
      </c>
      <c r="AW97" s="296" t="str">
        <f>IF(AND(AN81=2,AN95=""),3,"")</f>
        <v/>
      </c>
      <c r="CJ97" s="195"/>
      <c r="CL97" s="219"/>
      <c r="CM97" s="219"/>
      <c r="CN97" s="219"/>
      <c r="CO97" s="219"/>
      <c r="CP97" s="219"/>
      <c r="CQ97" s="219"/>
      <c r="CR97" s="219"/>
      <c r="CS97" s="219"/>
      <c r="CT97" s="219"/>
      <c r="CU97" s="219"/>
      <c r="CV97" s="219"/>
      <c r="CW97" s="219"/>
      <c r="CX97" s="219"/>
      <c r="CY97" s="219"/>
      <c r="CZ97" s="219"/>
      <c r="DA97" s="219"/>
      <c r="DB97" s="219"/>
      <c r="DC97" s="219"/>
      <c r="DD97" s="219"/>
      <c r="DE97" s="219"/>
      <c r="DF97" s="219"/>
      <c r="DG97" s="219"/>
      <c r="DH97" s="219"/>
      <c r="DI97" s="219"/>
      <c r="DJ97" s="219"/>
      <c r="DK97" s="219"/>
      <c r="DL97" s="219"/>
    </row>
    <row r="98" spans="1:152" ht="4.5" customHeight="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CJ98" s="195"/>
      <c r="CL98" s="219"/>
      <c r="CM98" s="219"/>
      <c r="CN98" s="219"/>
      <c r="CO98" s="219"/>
      <c r="CP98" s="219"/>
      <c r="CQ98" s="219"/>
      <c r="CR98" s="219"/>
      <c r="CS98" s="219"/>
      <c r="CT98" s="219"/>
      <c r="CU98" s="219"/>
      <c r="CV98" s="219"/>
      <c r="CW98" s="219"/>
      <c r="CX98" s="219"/>
      <c r="CY98" s="219"/>
      <c r="CZ98" s="219"/>
      <c r="DA98" s="219"/>
      <c r="DB98" s="219"/>
      <c r="DC98" s="219"/>
      <c r="DD98" s="219"/>
      <c r="DE98" s="219"/>
      <c r="DF98" s="219"/>
      <c r="DG98" s="219"/>
      <c r="DH98" s="219"/>
      <c r="DI98" s="219"/>
      <c r="DJ98" s="219"/>
      <c r="DK98" s="219"/>
      <c r="DL98" s="219"/>
    </row>
    <row r="99" spans="1:152" ht="4.5" customHeight="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CJ99" s="195"/>
    </row>
    <row r="100" spans="1:152" s="4" customFormat="1" ht="15" customHeight="1">
      <c r="A100" s="278" t="str">
        <f>IF($J$43="選択してください","","("&amp;$J$46&amp;" "&amp;$J$43&amp;")")</f>
        <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457" t="s">
        <v>7028</v>
      </c>
      <c r="AN100" s="458"/>
      <c r="AO100" s="458"/>
      <c r="AP100" s="458"/>
      <c r="AQ100" s="459"/>
      <c r="AR100" s="227" t="s">
        <v>7136</v>
      </c>
      <c r="AS100" s="221">
        <f>COUNTIF(AV107:AZ167,3)</f>
        <v>0</v>
      </c>
      <c r="AT100" s="227" t="s">
        <v>8216</v>
      </c>
      <c r="AU100" s="221" t="s">
        <v>3454</v>
      </c>
      <c r="AV100" s="209"/>
      <c r="AW100" s="209"/>
      <c r="AX100" s="211"/>
      <c r="AY100" s="211"/>
      <c r="AZ100" s="211"/>
      <c r="BA100" s="211"/>
      <c r="BB100" s="211"/>
      <c r="BC100" s="211"/>
      <c r="BD100" s="211"/>
      <c r="BE100" s="211"/>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2"/>
      <c r="CB100" s="212"/>
      <c r="CC100" s="212"/>
      <c r="CD100" s="212"/>
      <c r="CE100" s="212"/>
      <c r="CF100" s="212"/>
      <c r="CG100" s="212"/>
      <c r="CH100" s="212"/>
      <c r="CI100" s="212"/>
      <c r="CJ100" s="195"/>
      <c r="CK100" s="213"/>
      <c r="CL100" s="16"/>
      <c r="CM100" s="219"/>
      <c r="CN100" s="219"/>
      <c r="CO100" s="219"/>
      <c r="CP100" s="219"/>
      <c r="CQ100" s="219"/>
      <c r="CR100" s="219"/>
      <c r="CS100" s="219"/>
      <c r="CT100" s="219"/>
      <c r="CU100" s="219"/>
      <c r="CV100" s="219"/>
      <c r="CW100" s="219"/>
      <c r="CX100" s="219"/>
      <c r="CY100" s="219"/>
      <c r="CZ100" s="219"/>
      <c r="DA100" s="219"/>
      <c r="DB100" s="219"/>
      <c r="DC100" s="219"/>
      <c r="DD100" s="219"/>
      <c r="DE100" s="219"/>
      <c r="DF100" s="219"/>
      <c r="DG100" s="219"/>
      <c r="DH100" s="219"/>
      <c r="DI100" s="219"/>
      <c r="DJ100" s="219"/>
      <c r="DK100" s="219"/>
      <c r="DL100" s="219"/>
      <c r="DM100" s="255"/>
      <c r="DN100" s="255"/>
      <c r="DO100" s="255"/>
      <c r="DP100" s="101"/>
      <c r="DQ100" s="101"/>
      <c r="DR100" s="101"/>
      <c r="DS100" s="101"/>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row>
    <row r="101" spans="1:152" ht="19.5" customHeight="1">
      <c r="A101" s="16"/>
      <c r="B101" s="16" t="s">
        <v>5984</v>
      </c>
      <c r="C101" s="16"/>
      <c r="D101" s="16"/>
      <c r="E101" s="16"/>
      <c r="F101" s="16"/>
      <c r="G101" s="16"/>
      <c r="H101" s="16"/>
      <c r="I101" s="16"/>
      <c r="J101" s="16"/>
      <c r="K101" s="16"/>
      <c r="L101" s="16"/>
      <c r="M101" s="16"/>
      <c r="N101" s="16"/>
      <c r="O101" s="16"/>
      <c r="P101" s="603" t="str">
        <f>IF(AR62=2,"４ページ（２）に進んでください",IF(AR62=3,"４ページ（３）に進んでください",""))</f>
        <v/>
      </c>
      <c r="Q101" s="603"/>
      <c r="R101" s="603"/>
      <c r="S101" s="603"/>
      <c r="T101" s="603"/>
      <c r="U101" s="603"/>
      <c r="V101" s="603"/>
      <c r="W101" s="603"/>
      <c r="X101" s="603"/>
      <c r="Y101" s="603"/>
      <c r="Z101" s="603"/>
      <c r="AA101" s="603"/>
      <c r="AB101" s="603"/>
      <c r="AC101" s="603"/>
      <c r="AD101" s="603"/>
      <c r="AE101" s="603"/>
      <c r="AF101" s="603"/>
      <c r="AG101" s="603"/>
      <c r="AH101" s="603"/>
      <c r="AI101" s="603"/>
      <c r="AJ101" s="603"/>
      <c r="AK101" s="603"/>
      <c r="AL101" s="16"/>
      <c r="AM101" s="460"/>
      <c r="AN101" s="461"/>
      <c r="AO101" s="461"/>
      <c r="AP101" s="461"/>
      <c r="AQ101" s="462"/>
      <c r="AR101" s="228" t="s">
        <v>7137</v>
      </c>
      <c r="AS101" s="222">
        <f>COUNTIF(AV107:AZ167,1)</f>
        <v>0</v>
      </c>
      <c r="AT101" s="228">
        <f>IF(AR62=1,1,0)</f>
        <v>0</v>
      </c>
      <c r="AU101" s="222">
        <f>IF(AT101=1,0,1)</f>
        <v>1</v>
      </c>
      <c r="AV101" s="209"/>
      <c r="AZ101" s="209"/>
      <c r="BA101" s="407" t="s">
        <v>929</v>
      </c>
      <c r="BB101" s="407"/>
      <c r="BC101" s="408"/>
      <c r="BD101" s="408"/>
      <c r="BE101" s="408"/>
      <c r="CJ101" s="195"/>
      <c r="CK101" s="265" t="s">
        <v>4183</v>
      </c>
      <c r="CM101" s="213"/>
      <c r="CN101" s="213"/>
      <c r="CO101" s="213"/>
      <c r="CP101" s="213"/>
      <c r="CQ101" s="213"/>
      <c r="CR101" s="213"/>
      <c r="CS101" s="213"/>
      <c r="CT101" s="213"/>
      <c r="CU101" s="213"/>
      <c r="CV101" s="213"/>
      <c r="CW101" s="213"/>
      <c r="CX101" s="213"/>
      <c r="CY101" s="213"/>
      <c r="CZ101" s="213"/>
      <c r="DA101" s="213"/>
      <c r="DB101" s="213"/>
      <c r="DC101" s="213"/>
      <c r="DD101" s="213"/>
      <c r="DE101" s="213"/>
      <c r="DF101" s="213"/>
      <c r="DG101" s="213"/>
      <c r="DH101" s="213"/>
      <c r="DI101" s="101"/>
      <c r="DJ101" s="101"/>
      <c r="DK101" s="101"/>
      <c r="DL101" s="101"/>
      <c r="DM101" s="255"/>
      <c r="DN101" s="255"/>
      <c r="DO101" s="255"/>
    </row>
    <row r="102" spans="1:152" ht="19.5" customHeight="1">
      <c r="A102" s="16"/>
      <c r="B102" s="16"/>
      <c r="C102" s="676" t="s">
        <v>6276</v>
      </c>
      <c r="D102" s="676"/>
      <c r="E102" s="676"/>
      <c r="F102" s="676"/>
      <c r="G102" s="676"/>
      <c r="H102" s="676"/>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10"/>
      <c r="AM102" s="280"/>
      <c r="AN102" s="280"/>
      <c r="AO102" s="280"/>
      <c r="AP102" s="280"/>
      <c r="AQ102" s="280"/>
      <c r="AZ102" s="209"/>
      <c r="BA102" s="407"/>
      <c r="BB102" s="407"/>
      <c r="BC102" s="408"/>
      <c r="BD102" s="408"/>
      <c r="BE102" s="408"/>
      <c r="BJ102" s="212"/>
      <c r="BK102" s="212" t="s">
        <v>7135</v>
      </c>
      <c r="CJ102" s="195"/>
      <c r="CL102" s="744" t="s">
        <v>1911</v>
      </c>
      <c r="CM102" s="745"/>
      <c r="CN102" s="745"/>
      <c r="CO102" s="745"/>
      <c r="CP102" s="745"/>
      <c r="CQ102" s="745"/>
      <c r="CR102" s="745"/>
      <c r="CS102" s="745"/>
      <c r="CT102" s="745"/>
      <c r="CU102" s="745"/>
      <c r="CV102" s="745"/>
      <c r="CW102" s="745"/>
      <c r="CX102" s="745"/>
      <c r="CY102" s="745"/>
      <c r="CZ102" s="745"/>
      <c r="DA102" s="745"/>
      <c r="DB102" s="745"/>
      <c r="DC102" s="745"/>
      <c r="DD102" s="745"/>
      <c r="DE102" s="745"/>
      <c r="DF102" s="745"/>
      <c r="DG102" s="745"/>
      <c r="DH102" s="745"/>
      <c r="DI102" s="745"/>
      <c r="DJ102" s="745"/>
      <c r="DK102" s="746"/>
      <c r="DL102" s="255"/>
      <c r="DM102" s="255"/>
      <c r="DN102" s="255"/>
      <c r="DS102" s="8"/>
      <c r="EV102"/>
    </row>
    <row r="103" spans="1:152" ht="3" customHeight="1">
      <c r="BA103" s="408"/>
      <c r="BB103" s="408"/>
      <c r="BC103" s="408"/>
      <c r="BD103" s="408"/>
      <c r="BE103" s="408"/>
      <c r="BJ103" s="212"/>
      <c r="BK103" s="212"/>
      <c r="CJ103" s="195"/>
      <c r="CL103" s="424"/>
      <c r="CM103" s="425"/>
      <c r="CN103" s="425"/>
      <c r="CO103" s="425"/>
      <c r="CP103" s="425"/>
      <c r="CQ103" s="425"/>
      <c r="CR103" s="425"/>
      <c r="CS103" s="425"/>
      <c r="CT103" s="425"/>
      <c r="CU103" s="425"/>
      <c r="CV103" s="425"/>
      <c r="CW103" s="425"/>
      <c r="CX103" s="425"/>
      <c r="CY103" s="425"/>
      <c r="CZ103" s="425"/>
      <c r="DA103" s="425"/>
      <c r="DB103" s="425"/>
      <c r="DC103" s="425"/>
      <c r="DD103" s="425"/>
      <c r="DE103" s="425"/>
      <c r="DF103" s="425"/>
      <c r="DG103" s="425"/>
      <c r="DH103" s="425"/>
      <c r="DI103" s="425"/>
      <c r="DJ103" s="425"/>
      <c r="DK103" s="428"/>
      <c r="DL103" s="255"/>
      <c r="DM103" s="255"/>
      <c r="DN103" s="255"/>
      <c r="DS103" s="8"/>
      <c r="EV103"/>
    </row>
    <row r="104" spans="1:152" ht="15" customHeight="1">
      <c r="C104" s="26"/>
      <c r="D104" s="677" t="s">
        <v>5985</v>
      </c>
      <c r="E104" s="677"/>
      <c r="F104" s="677"/>
      <c r="G104" s="677"/>
      <c r="H104" s="677"/>
      <c r="I104" s="677"/>
      <c r="J104" s="677"/>
      <c r="K104" s="677"/>
      <c r="L104" s="677"/>
      <c r="M104" s="677"/>
      <c r="N104" s="677"/>
      <c r="O104" s="677"/>
      <c r="P104" s="677"/>
      <c r="Q104" s="27"/>
      <c r="AR104" s="224" t="s">
        <v>1493</v>
      </c>
      <c r="AS104" s="246">
        <f>IF(AND(BA107+BB117+BA125+BA128+BA131+BA134+BB144=0,OR(Q159=2,BB159=0),OR(Q167=2,BB167+BD167=0)),1,0)</f>
        <v>0</v>
      </c>
      <c r="BA104" s="408"/>
      <c r="BB104" s="408"/>
      <c r="BC104" s="408"/>
      <c r="BD104" s="408"/>
      <c r="BE104" s="408"/>
      <c r="BJ104" s="212"/>
      <c r="BK104" s="297">
        <f>MAX(BG107,BF107)</f>
        <v>0</v>
      </c>
      <c r="CJ104" s="195"/>
      <c r="CL104" s="774" t="s">
        <v>9209</v>
      </c>
      <c r="CM104" s="531"/>
      <c r="CN104" s="531" t="s">
        <v>9207</v>
      </c>
      <c r="CO104" s="531"/>
      <c r="CP104" s="531"/>
      <c r="CQ104" s="531"/>
      <c r="CR104" s="531"/>
      <c r="CS104" s="531"/>
      <c r="CT104" s="531"/>
      <c r="CU104" s="531"/>
      <c r="CV104" s="531"/>
      <c r="CW104" s="531"/>
      <c r="CX104" s="531"/>
      <c r="CY104" s="531"/>
      <c r="CZ104" s="531"/>
      <c r="DA104" s="531"/>
      <c r="DB104" s="531"/>
      <c r="DC104" s="531"/>
      <c r="DD104" s="531"/>
      <c r="DE104" s="531"/>
      <c r="DF104" s="531"/>
      <c r="DG104" s="531"/>
      <c r="DH104" s="531"/>
      <c r="DI104" s="531"/>
      <c r="DJ104" s="531"/>
      <c r="DK104" s="532"/>
      <c r="DL104" s="255"/>
      <c r="DM104" s="255"/>
      <c r="DN104" s="255"/>
      <c r="DS104" s="8"/>
      <c r="EV104"/>
    </row>
    <row r="105" spans="1:152" ht="15" customHeight="1">
      <c r="C105" s="30"/>
      <c r="D105" s="34"/>
      <c r="E105" s="34"/>
      <c r="F105" s="34"/>
      <c r="G105" s="34"/>
      <c r="H105" s="34"/>
      <c r="I105" s="34"/>
      <c r="J105" s="99"/>
      <c r="K105" s="674" t="s">
        <v>5986</v>
      </c>
      <c r="L105" s="674"/>
      <c r="M105" s="674"/>
      <c r="N105" s="674"/>
      <c r="O105" s="674"/>
      <c r="P105" s="674"/>
      <c r="Q105" s="675"/>
      <c r="U105" s="563" t="s">
        <v>7228</v>
      </c>
      <c r="V105" s="564"/>
      <c r="W105" s="564"/>
      <c r="X105" s="564"/>
      <c r="Y105" s="564"/>
      <c r="Z105" s="564"/>
      <c r="AA105" s="564"/>
      <c r="AB105" s="564"/>
      <c r="AC105" s="564"/>
      <c r="AD105" s="564"/>
      <c r="AE105" s="564"/>
      <c r="AF105" s="564"/>
      <c r="AG105" s="564"/>
      <c r="AH105" s="564"/>
      <c r="AI105" s="564"/>
      <c r="AJ105" s="564"/>
      <c r="AK105" s="564"/>
      <c r="AL105" s="564"/>
      <c r="AM105" s="565"/>
      <c r="AR105" s="212" t="s">
        <v>8215</v>
      </c>
      <c r="AS105" s="212" t="s">
        <v>1491</v>
      </c>
      <c r="BA105" s="408"/>
      <c r="BB105" s="408"/>
      <c r="BC105" s="408"/>
      <c r="BD105" s="408"/>
      <c r="BE105" s="408"/>
      <c r="BF105" s="209" t="s">
        <v>809</v>
      </c>
      <c r="BG105" s="209" t="s">
        <v>5313</v>
      </c>
      <c r="BH105" s="209" t="s">
        <v>1492</v>
      </c>
      <c r="BI105" s="209" t="s">
        <v>1495</v>
      </c>
      <c r="BJ105" s="209" t="s">
        <v>930</v>
      </c>
      <c r="BL105" s="209" t="s">
        <v>1497</v>
      </c>
      <c r="BM105" s="209" t="s">
        <v>1494</v>
      </c>
      <c r="BN105" s="209" t="s">
        <v>930</v>
      </c>
      <c r="CJ105" s="195"/>
      <c r="CL105" s="774" t="s">
        <v>9210</v>
      </c>
      <c r="CM105" s="531"/>
      <c r="CN105" s="531" t="s">
        <v>9205</v>
      </c>
      <c r="CO105" s="531"/>
      <c r="CP105" s="531"/>
      <c r="CQ105" s="531"/>
      <c r="CR105" s="531"/>
      <c r="CS105" s="531"/>
      <c r="CT105" s="531"/>
      <c r="CU105" s="531"/>
      <c r="CV105" s="531"/>
      <c r="CW105" s="531"/>
      <c r="CX105" s="531"/>
      <c r="CY105" s="531"/>
      <c r="CZ105" s="531"/>
      <c r="DA105" s="531"/>
      <c r="DB105" s="531"/>
      <c r="DC105" s="531"/>
      <c r="DD105" s="531"/>
      <c r="DE105" s="531"/>
      <c r="DF105" s="531"/>
      <c r="DG105" s="531"/>
      <c r="DH105" s="531"/>
      <c r="DI105" s="531"/>
      <c r="DJ105" s="531"/>
      <c r="DK105" s="532"/>
      <c r="DL105" s="255"/>
      <c r="DM105" s="255"/>
      <c r="DN105" s="255"/>
      <c r="DS105" s="8"/>
      <c r="EV105"/>
    </row>
    <row r="106" spans="1:152" ht="3" customHeight="1" thickBot="1">
      <c r="C106" s="28"/>
      <c r="D106" s="24"/>
      <c r="E106" s="24"/>
      <c r="F106" s="24"/>
      <c r="G106" s="24"/>
      <c r="H106" s="24"/>
      <c r="I106" s="24"/>
      <c r="J106" s="35"/>
      <c r="K106" s="16"/>
      <c r="L106" s="16"/>
      <c r="M106" s="16"/>
      <c r="N106" s="16"/>
      <c r="O106" s="16"/>
      <c r="P106" s="16"/>
      <c r="Q106" s="29"/>
      <c r="U106" s="566"/>
      <c r="V106" s="567"/>
      <c r="W106" s="567"/>
      <c r="X106" s="567"/>
      <c r="Y106" s="567"/>
      <c r="Z106" s="567"/>
      <c r="AA106" s="567"/>
      <c r="AB106" s="567"/>
      <c r="AC106" s="567"/>
      <c r="AD106" s="567"/>
      <c r="AE106" s="567"/>
      <c r="AF106" s="567"/>
      <c r="AG106" s="567"/>
      <c r="AH106" s="567"/>
      <c r="AI106" s="567"/>
      <c r="AJ106" s="567"/>
      <c r="AK106" s="567"/>
      <c r="AL106" s="567"/>
      <c r="AM106" s="568"/>
      <c r="AR106" s="212"/>
      <c r="AS106" s="212"/>
      <c r="BA106" s="408"/>
      <c r="BB106" s="408"/>
      <c r="BC106" s="408"/>
      <c r="BD106" s="408"/>
      <c r="BE106" s="408"/>
      <c r="CJ106" s="195"/>
      <c r="CL106" s="424"/>
      <c r="CM106" s="425"/>
      <c r="CN106" s="531"/>
      <c r="CO106" s="531"/>
      <c r="CP106" s="531"/>
      <c r="CQ106" s="531"/>
      <c r="CR106" s="531"/>
      <c r="CS106" s="531"/>
      <c r="CT106" s="531"/>
      <c r="CU106" s="531"/>
      <c r="CV106" s="531"/>
      <c r="CW106" s="531"/>
      <c r="CX106" s="531"/>
      <c r="CY106" s="531"/>
      <c r="CZ106" s="531"/>
      <c r="DA106" s="531"/>
      <c r="DB106" s="531"/>
      <c r="DC106" s="531"/>
      <c r="DD106" s="531"/>
      <c r="DE106" s="531"/>
      <c r="DF106" s="531"/>
      <c r="DG106" s="531"/>
      <c r="DH106" s="531"/>
      <c r="DI106" s="531"/>
      <c r="DJ106" s="531"/>
      <c r="DK106" s="532"/>
      <c r="DL106" s="255"/>
      <c r="DM106" s="255"/>
      <c r="DN106" s="255"/>
      <c r="DS106" s="8"/>
      <c r="EV106"/>
    </row>
    <row r="107" spans="1:152" ht="19.5" customHeight="1">
      <c r="C107" s="28"/>
      <c r="D107" s="508"/>
      <c r="E107" s="509"/>
      <c r="F107" s="509"/>
      <c r="G107" s="509"/>
      <c r="H107" s="510"/>
      <c r="I107" s="25" t="s">
        <v>5978</v>
      </c>
      <c r="J107" s="35"/>
      <c r="K107" s="508"/>
      <c r="L107" s="509"/>
      <c r="M107" s="509"/>
      <c r="N107" s="509"/>
      <c r="O107" s="510"/>
      <c r="P107" s="17" t="s">
        <v>5978</v>
      </c>
      <c r="Q107" s="29"/>
      <c r="U107" s="569"/>
      <c r="V107" s="570"/>
      <c r="W107" s="570"/>
      <c r="X107" s="570"/>
      <c r="Y107" s="570"/>
      <c r="Z107" s="570"/>
      <c r="AA107" s="570"/>
      <c r="AB107" s="570"/>
      <c r="AC107" s="570"/>
      <c r="AD107" s="570"/>
      <c r="AE107" s="570"/>
      <c r="AF107" s="570"/>
      <c r="AG107" s="570"/>
      <c r="AH107" s="570"/>
      <c r="AI107" s="570"/>
      <c r="AJ107" s="570"/>
      <c r="AK107" s="570"/>
      <c r="AL107" s="570"/>
      <c r="AM107" s="571"/>
      <c r="AR107" s="313">
        <f>O117+Q125+Q128+Q131+Q134+O144+AE159+AC167+AM167</f>
        <v>0</v>
      </c>
      <c r="AS107" s="313">
        <f>V117+W125+W128+W131+W134+AF144</f>
        <v>0</v>
      </c>
      <c r="AV107" s="296" t="str">
        <f>IF(AND(BA107=0,SUM(BF107:BK107)&gt;0),1,IF(AND($AT$101=1,D107=""),3,""))</f>
        <v/>
      </c>
      <c r="AW107" s="296" t="str">
        <f>IF(AND(BB107=0,SUM(BL107:BQ107)&gt;0),1,IF(AND($AT$101=1,BB107=1),3,""))</f>
        <v/>
      </c>
      <c r="BA107" s="409">
        <f>IF(D107="",1,0)</f>
        <v>1</v>
      </c>
      <c r="BB107" s="410">
        <f>IF(K107="",1,0)</f>
        <v>1</v>
      </c>
      <c r="BC107" s="408"/>
      <c r="BD107" s="408"/>
      <c r="BE107" s="408"/>
      <c r="BF107" s="224">
        <f>IF(AND(BA107=0,$D$107&lt;$AR$107),1,0)</f>
        <v>0</v>
      </c>
      <c r="BG107" s="225">
        <f>IF(AND(AS104=1,D107&lt;&gt;AR107),1,0)</f>
        <v>0</v>
      </c>
      <c r="BH107" s="225">
        <f>IF($D$107&gt;100000,1,0)</f>
        <v>0</v>
      </c>
      <c r="BI107" s="225">
        <f>IF(AND(BA107=0,D107&lt;MAX(K107,AR107,AS107,1)),1,0)</f>
        <v>0</v>
      </c>
      <c r="BJ107" s="225">
        <f>AU101</f>
        <v>1</v>
      </c>
      <c r="BK107" s="246"/>
      <c r="BL107" s="224">
        <f>IF(AND(BA107=0,D107&lt;K107),1,0)</f>
        <v>0</v>
      </c>
      <c r="BM107" s="225">
        <f>IF(AND(BB107=0,K107&lt;AS107),1,0)</f>
        <v>0</v>
      </c>
      <c r="BN107" s="225">
        <f>AU101</f>
        <v>1</v>
      </c>
      <c r="BO107" s="225"/>
      <c r="BP107" s="225"/>
      <c r="BQ107" s="225"/>
      <c r="BR107" s="246"/>
      <c r="CJ107" s="195"/>
      <c r="CK107" s="223"/>
      <c r="CL107" s="424"/>
      <c r="CM107" s="425"/>
      <c r="CN107" s="531"/>
      <c r="CO107" s="531"/>
      <c r="CP107" s="531"/>
      <c r="CQ107" s="531"/>
      <c r="CR107" s="531"/>
      <c r="CS107" s="531"/>
      <c r="CT107" s="531"/>
      <c r="CU107" s="531"/>
      <c r="CV107" s="531"/>
      <c r="CW107" s="531"/>
      <c r="CX107" s="531"/>
      <c r="CY107" s="531"/>
      <c r="CZ107" s="531"/>
      <c r="DA107" s="531"/>
      <c r="DB107" s="531"/>
      <c r="DC107" s="531"/>
      <c r="DD107" s="531"/>
      <c r="DE107" s="531"/>
      <c r="DF107" s="531"/>
      <c r="DG107" s="531"/>
      <c r="DH107" s="531"/>
      <c r="DI107" s="531"/>
      <c r="DJ107" s="531"/>
      <c r="DK107" s="532"/>
      <c r="DL107" s="255"/>
      <c r="DM107" s="255"/>
      <c r="DN107" s="255"/>
      <c r="DS107" s="8"/>
      <c r="EV107"/>
    </row>
    <row r="108" spans="1:152" ht="3" customHeight="1">
      <c r="C108" s="30"/>
      <c r="D108" s="360"/>
      <c r="E108" s="360"/>
      <c r="F108" s="360"/>
      <c r="G108" s="360"/>
      <c r="H108" s="360"/>
      <c r="I108" s="31"/>
      <c r="J108" s="36"/>
      <c r="K108" s="32"/>
      <c r="L108" s="32"/>
      <c r="M108" s="32"/>
      <c r="N108" s="32"/>
      <c r="O108" s="32"/>
      <c r="P108" s="32"/>
      <c r="Q108" s="33"/>
      <c r="BA108" s="408"/>
      <c r="BB108" s="408"/>
      <c r="BC108" s="408"/>
      <c r="BD108" s="408"/>
      <c r="BE108" s="408"/>
      <c r="CJ108" s="195"/>
      <c r="CL108" s="424"/>
      <c r="CM108" s="425"/>
      <c r="CN108" s="531"/>
      <c r="CO108" s="531"/>
      <c r="CP108" s="531"/>
      <c r="CQ108" s="531"/>
      <c r="CR108" s="531"/>
      <c r="CS108" s="531"/>
      <c r="CT108" s="531"/>
      <c r="CU108" s="531"/>
      <c r="CV108" s="531"/>
      <c r="CW108" s="531"/>
      <c r="CX108" s="531"/>
      <c r="CY108" s="531"/>
      <c r="CZ108" s="531"/>
      <c r="DA108" s="531"/>
      <c r="DB108" s="531"/>
      <c r="DC108" s="531"/>
      <c r="DD108" s="531"/>
      <c r="DE108" s="531"/>
      <c r="DF108" s="531"/>
      <c r="DG108" s="531"/>
      <c r="DH108" s="531"/>
      <c r="DI108" s="531"/>
      <c r="DJ108" s="531"/>
      <c r="DK108" s="532"/>
      <c r="DL108" s="255"/>
      <c r="DM108" s="255"/>
      <c r="DN108" s="255"/>
      <c r="DS108" s="8"/>
      <c r="EV108"/>
    </row>
    <row r="109" spans="1:152" ht="3" customHeight="1">
      <c r="T109" s="572" t="str">
        <f>IF(BF117=1,"正規職員組合員対象数の内訳があいません",IF(BK104=1,"組合員総数と下記区分での組合員数の計があいません",""))</f>
        <v/>
      </c>
      <c r="U109" s="572"/>
      <c r="V109" s="572"/>
      <c r="W109" s="572"/>
      <c r="X109" s="572"/>
      <c r="Y109" s="572"/>
      <c r="Z109" s="572"/>
      <c r="AA109" s="572"/>
      <c r="AB109" s="572"/>
      <c r="AC109" s="572"/>
      <c r="AD109" s="572"/>
      <c r="AE109" s="572"/>
      <c r="AF109" s="572"/>
      <c r="AG109" s="572"/>
      <c r="AH109" s="572"/>
      <c r="AI109" s="572"/>
      <c r="AJ109" s="572"/>
      <c r="AK109" s="572"/>
      <c r="AL109" s="572"/>
      <c r="AM109" s="572"/>
      <c r="AN109" s="572"/>
      <c r="AO109" s="572"/>
      <c r="AP109" s="572"/>
      <c r="AQ109" s="572"/>
      <c r="BA109" s="408"/>
      <c r="BB109" s="408"/>
      <c r="BC109" s="408"/>
      <c r="BD109" s="408"/>
      <c r="BE109" s="408"/>
      <c r="CJ109" s="195"/>
      <c r="CL109" s="424"/>
      <c r="CM109" s="425"/>
      <c r="CN109" s="531"/>
      <c r="CO109" s="531"/>
      <c r="CP109" s="531"/>
      <c r="CQ109" s="531"/>
      <c r="CR109" s="531"/>
      <c r="CS109" s="531"/>
      <c r="CT109" s="531"/>
      <c r="CU109" s="531"/>
      <c r="CV109" s="531"/>
      <c r="CW109" s="531"/>
      <c r="CX109" s="531"/>
      <c r="CY109" s="531"/>
      <c r="CZ109" s="531"/>
      <c r="DA109" s="531"/>
      <c r="DB109" s="531"/>
      <c r="DC109" s="531"/>
      <c r="DD109" s="531"/>
      <c r="DE109" s="531"/>
      <c r="DF109" s="531"/>
      <c r="DG109" s="531"/>
      <c r="DH109" s="531"/>
      <c r="DI109" s="531"/>
      <c r="DJ109" s="531"/>
      <c r="DK109" s="532"/>
      <c r="DL109" s="255"/>
      <c r="DM109" s="255"/>
      <c r="DN109" s="255"/>
      <c r="DS109" s="8"/>
      <c r="EV109"/>
    </row>
    <row r="110" spans="1:152" ht="3" customHeight="1">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BA110" s="408"/>
      <c r="BB110" s="408"/>
      <c r="BC110" s="408"/>
      <c r="BD110" s="408"/>
      <c r="BE110" s="408"/>
      <c r="CJ110" s="195"/>
      <c r="CL110" s="424"/>
      <c r="CM110" s="425"/>
      <c r="CN110" s="531"/>
      <c r="CO110" s="531"/>
      <c r="CP110" s="531"/>
      <c r="CQ110" s="531"/>
      <c r="CR110" s="531"/>
      <c r="CS110" s="531"/>
      <c r="CT110" s="531"/>
      <c r="CU110" s="531"/>
      <c r="CV110" s="531"/>
      <c r="CW110" s="531"/>
      <c r="CX110" s="531"/>
      <c r="CY110" s="531"/>
      <c r="CZ110" s="531"/>
      <c r="DA110" s="531"/>
      <c r="DB110" s="531"/>
      <c r="DC110" s="531"/>
      <c r="DD110" s="531"/>
      <c r="DE110" s="531"/>
      <c r="DF110" s="531"/>
      <c r="DG110" s="531"/>
      <c r="DH110" s="531"/>
      <c r="DI110" s="531"/>
      <c r="DJ110" s="531"/>
      <c r="DK110" s="532"/>
      <c r="DL110" s="255"/>
      <c r="DM110" s="255"/>
      <c r="DN110" s="255"/>
      <c r="DS110" s="8"/>
      <c r="DW110" s="131"/>
      <c r="DX110" s="131"/>
      <c r="DY110" s="131"/>
      <c r="DZ110" s="131"/>
      <c r="EA110" s="131"/>
      <c r="EB110" s="131"/>
      <c r="EV110"/>
    </row>
    <row r="111" spans="1:152" ht="15.95" customHeight="1">
      <c r="E111" s="496" t="s">
        <v>5987</v>
      </c>
      <c r="F111" s="496"/>
      <c r="G111" s="496"/>
      <c r="H111" s="496"/>
      <c r="I111" s="496"/>
      <c r="J111" s="496"/>
      <c r="K111" s="496"/>
      <c r="L111" s="496"/>
      <c r="M111" s="496"/>
      <c r="N111" s="496"/>
      <c r="O111" s="496"/>
      <c r="P111" s="496"/>
      <c r="Q111" s="496"/>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BA111" s="408"/>
      <c r="BB111" s="408"/>
      <c r="BC111" s="408"/>
      <c r="BD111" s="408"/>
      <c r="BE111" s="408"/>
      <c r="CJ111" s="195"/>
      <c r="CL111" s="424"/>
      <c r="CM111" s="425"/>
      <c r="CN111" s="531"/>
      <c r="CO111" s="531"/>
      <c r="CP111" s="531"/>
      <c r="CQ111" s="531"/>
      <c r="CR111" s="531"/>
      <c r="CS111" s="531"/>
      <c r="CT111" s="531"/>
      <c r="CU111" s="531"/>
      <c r="CV111" s="531"/>
      <c r="CW111" s="531"/>
      <c r="CX111" s="531"/>
      <c r="CY111" s="531"/>
      <c r="CZ111" s="531"/>
      <c r="DA111" s="531"/>
      <c r="DB111" s="531"/>
      <c r="DC111" s="531"/>
      <c r="DD111" s="531"/>
      <c r="DE111" s="531"/>
      <c r="DF111" s="531"/>
      <c r="DG111" s="531"/>
      <c r="DH111" s="531"/>
      <c r="DI111" s="531"/>
      <c r="DJ111" s="531"/>
      <c r="DK111" s="532"/>
      <c r="DL111" s="255"/>
      <c r="DM111" s="255"/>
      <c r="DN111" s="255"/>
      <c r="DS111" s="8"/>
      <c r="DW111" s="131"/>
      <c r="DX111" s="131"/>
      <c r="DY111" s="131"/>
      <c r="DZ111" s="131"/>
      <c r="EA111" s="131"/>
      <c r="EB111" s="131"/>
      <c r="EV111"/>
    </row>
    <row r="112" spans="1:152" ht="3" customHeight="1">
      <c r="BA112" s="408"/>
      <c r="BB112" s="408"/>
      <c r="BC112" s="408"/>
      <c r="BD112" s="408"/>
      <c r="BE112" s="408"/>
      <c r="CJ112" s="195"/>
      <c r="CK112" s="213"/>
      <c r="CL112" s="424"/>
      <c r="CM112" s="425"/>
      <c r="CN112" s="425"/>
      <c r="CO112" s="425"/>
      <c r="CP112" s="425"/>
      <c r="CQ112" s="425"/>
      <c r="CR112" s="425"/>
      <c r="CS112" s="425"/>
      <c r="CT112" s="425"/>
      <c r="CU112" s="425"/>
      <c r="CV112" s="425"/>
      <c r="CW112" s="425"/>
      <c r="CX112" s="425"/>
      <c r="CY112" s="425"/>
      <c r="CZ112" s="425"/>
      <c r="DA112" s="425"/>
      <c r="DB112" s="425"/>
      <c r="DC112" s="425"/>
      <c r="DD112" s="425"/>
      <c r="DE112" s="425"/>
      <c r="DF112" s="425"/>
      <c r="DG112" s="425"/>
      <c r="DH112" s="425"/>
      <c r="DI112" s="425"/>
      <c r="DJ112" s="425"/>
      <c r="DK112" s="428"/>
      <c r="DL112" s="255"/>
      <c r="DM112" s="255"/>
      <c r="DN112" s="255"/>
      <c r="DS112" s="8"/>
      <c r="DW112" s="131"/>
      <c r="DX112" s="131"/>
      <c r="DY112" s="131"/>
      <c r="DZ112" s="131"/>
      <c r="EA112" s="131"/>
      <c r="EB112" s="131"/>
      <c r="EV112"/>
    </row>
    <row r="113" spans="5:152" ht="5.25" customHeight="1">
      <c r="G113" s="735" t="s">
        <v>7015</v>
      </c>
      <c r="H113" s="761" t="s">
        <v>7016</v>
      </c>
      <c r="I113" s="761"/>
      <c r="J113" s="761"/>
      <c r="K113" s="761"/>
      <c r="L113" s="761"/>
      <c r="M113" s="761"/>
      <c r="N113" s="46"/>
      <c r="O113" s="46"/>
      <c r="P113" s="46"/>
      <c r="Q113" s="46"/>
      <c r="R113" s="46"/>
      <c r="S113" s="46"/>
      <c r="T113" s="46"/>
      <c r="U113" s="46"/>
      <c r="V113" s="46"/>
      <c r="W113" s="46"/>
      <c r="X113" s="46"/>
      <c r="Y113" s="46"/>
      <c r="Z113" s="46"/>
      <c r="AA113" s="46"/>
      <c r="AB113" s="46"/>
      <c r="AC113" s="46"/>
      <c r="AD113" s="46"/>
      <c r="AE113" s="46"/>
      <c r="AF113" s="46"/>
      <c r="AG113" s="46"/>
      <c r="AH113" s="47"/>
      <c r="AK113" s="544" t="s">
        <v>4162</v>
      </c>
      <c r="AL113" s="761" t="s">
        <v>7017</v>
      </c>
      <c r="AM113" s="761"/>
      <c r="AN113" s="761"/>
      <c r="AO113" s="761"/>
      <c r="AP113" s="762"/>
      <c r="BA113" s="408"/>
      <c r="BB113" s="408"/>
      <c r="BC113" s="408"/>
      <c r="BD113" s="408"/>
      <c r="BE113" s="408"/>
      <c r="CJ113" s="195"/>
      <c r="CK113" s="213"/>
      <c r="CL113" s="554" t="s">
        <v>9211</v>
      </c>
      <c r="CM113" s="773"/>
      <c r="CN113" s="531" t="s">
        <v>9206</v>
      </c>
      <c r="CO113" s="531"/>
      <c r="CP113" s="531"/>
      <c r="CQ113" s="531"/>
      <c r="CR113" s="531"/>
      <c r="CS113" s="531"/>
      <c r="CT113" s="531"/>
      <c r="CU113" s="531"/>
      <c r="CV113" s="531"/>
      <c r="CW113" s="531"/>
      <c r="CX113" s="531"/>
      <c r="CY113" s="531"/>
      <c r="CZ113" s="531"/>
      <c r="DA113" s="531"/>
      <c r="DB113" s="531"/>
      <c r="DC113" s="531"/>
      <c r="DD113" s="531"/>
      <c r="DE113" s="531"/>
      <c r="DF113" s="531"/>
      <c r="DG113" s="531"/>
      <c r="DH113" s="531"/>
      <c r="DI113" s="531"/>
      <c r="DJ113" s="531"/>
      <c r="DK113" s="532"/>
      <c r="DL113" s="255"/>
      <c r="DM113" s="255"/>
      <c r="DN113" s="255"/>
      <c r="DS113" s="8"/>
      <c r="DW113" s="131"/>
      <c r="DX113" s="131"/>
      <c r="DY113" s="131"/>
      <c r="DZ113" s="131"/>
      <c r="EA113" s="131"/>
      <c r="EB113" s="131"/>
      <c r="EV113"/>
    </row>
    <row r="114" spans="5:152" ht="15" customHeight="1">
      <c r="G114" s="736"/>
      <c r="H114" s="763"/>
      <c r="I114" s="763"/>
      <c r="J114" s="763"/>
      <c r="K114" s="763"/>
      <c r="L114" s="763"/>
      <c r="M114" s="763"/>
      <c r="N114" s="93" t="s">
        <v>5989</v>
      </c>
      <c r="O114" s="688" t="s">
        <v>5991</v>
      </c>
      <c r="P114" s="688"/>
      <c r="Q114" s="688"/>
      <c r="R114" s="688"/>
      <c r="S114" s="688"/>
      <c r="T114" s="688"/>
      <c r="U114" s="688"/>
      <c r="V114" s="688"/>
      <c r="W114" s="688"/>
      <c r="X114" s="688"/>
      <c r="Y114" s="688"/>
      <c r="Z114" s="688"/>
      <c r="AA114" s="689"/>
      <c r="AB114" s="95" t="s">
        <v>5993</v>
      </c>
      <c r="AC114" s="756" t="s">
        <v>5994</v>
      </c>
      <c r="AD114" s="757"/>
      <c r="AE114" s="757"/>
      <c r="AF114" s="757"/>
      <c r="AG114" s="757"/>
      <c r="AH114" s="758"/>
      <c r="AK114" s="545"/>
      <c r="AL114" s="763"/>
      <c r="AM114" s="763"/>
      <c r="AN114" s="763"/>
      <c r="AO114" s="763"/>
      <c r="AP114" s="764"/>
      <c r="BA114" s="408"/>
      <c r="BB114" s="408"/>
      <c r="BC114" s="408"/>
      <c r="BD114" s="408"/>
      <c r="BE114" s="408"/>
      <c r="CJ114" s="195"/>
      <c r="CK114" s="213"/>
      <c r="CL114" s="554"/>
      <c r="CM114" s="773"/>
      <c r="CN114" s="531"/>
      <c r="CO114" s="531"/>
      <c r="CP114" s="531"/>
      <c r="CQ114" s="531"/>
      <c r="CR114" s="531"/>
      <c r="CS114" s="531"/>
      <c r="CT114" s="531"/>
      <c r="CU114" s="531"/>
      <c r="CV114" s="531"/>
      <c r="CW114" s="531"/>
      <c r="CX114" s="531"/>
      <c r="CY114" s="531"/>
      <c r="CZ114" s="531"/>
      <c r="DA114" s="531"/>
      <c r="DB114" s="531"/>
      <c r="DC114" s="531"/>
      <c r="DD114" s="531"/>
      <c r="DE114" s="531"/>
      <c r="DF114" s="531"/>
      <c r="DG114" s="531"/>
      <c r="DH114" s="531"/>
      <c r="DI114" s="531"/>
      <c r="DJ114" s="531"/>
      <c r="DK114" s="532"/>
      <c r="DL114" s="255"/>
      <c r="DM114" s="255"/>
      <c r="DN114" s="255"/>
      <c r="DS114" s="8"/>
      <c r="DW114" s="131"/>
      <c r="DX114" s="131"/>
      <c r="DY114" s="131"/>
      <c r="DZ114" s="131"/>
      <c r="EA114" s="131"/>
      <c r="EB114" s="131"/>
      <c r="EV114"/>
    </row>
    <row r="115" spans="5:152" ht="15" customHeight="1">
      <c r="G115" s="737"/>
      <c r="H115" s="765"/>
      <c r="I115" s="765"/>
      <c r="J115" s="765"/>
      <c r="K115" s="765"/>
      <c r="L115" s="765"/>
      <c r="M115" s="765"/>
      <c r="N115" s="52"/>
      <c r="O115" s="51"/>
      <c r="P115" s="51"/>
      <c r="Q115" s="51"/>
      <c r="R115" s="51"/>
      <c r="S115" s="51"/>
      <c r="T115" s="31"/>
      <c r="U115" s="94" t="s">
        <v>8205</v>
      </c>
      <c r="V115" s="754" t="s">
        <v>5992</v>
      </c>
      <c r="W115" s="754"/>
      <c r="X115" s="754"/>
      <c r="Y115" s="754"/>
      <c r="Z115" s="754"/>
      <c r="AA115" s="755"/>
      <c r="AB115" s="96"/>
      <c r="AC115" s="759"/>
      <c r="AD115" s="759"/>
      <c r="AE115" s="759"/>
      <c r="AF115" s="759"/>
      <c r="AG115" s="759"/>
      <c r="AH115" s="760"/>
      <c r="AK115" s="546"/>
      <c r="AL115" s="765"/>
      <c r="AM115" s="765"/>
      <c r="AN115" s="765"/>
      <c r="AO115" s="765"/>
      <c r="AP115" s="766"/>
      <c r="BA115" s="408"/>
      <c r="BB115" s="408"/>
      <c r="BC115" s="408"/>
      <c r="BD115" s="408"/>
      <c r="BE115" s="408"/>
      <c r="BF115" s="209" t="s">
        <v>810</v>
      </c>
      <c r="BG115" s="209" t="s">
        <v>1495</v>
      </c>
      <c r="BH115" s="209" t="s">
        <v>1496</v>
      </c>
      <c r="BL115" s="209" t="s">
        <v>5280</v>
      </c>
      <c r="BM115" s="209" t="s">
        <v>1495</v>
      </c>
      <c r="BN115" s="209" t="s">
        <v>1497</v>
      </c>
      <c r="BO115" s="209" t="s">
        <v>5313</v>
      </c>
      <c r="BP115" s="209" t="s">
        <v>930</v>
      </c>
      <c r="BS115" s="209" t="s">
        <v>1497</v>
      </c>
      <c r="BT115" s="209" t="s">
        <v>5281</v>
      </c>
      <c r="BU115" s="209" t="s">
        <v>930</v>
      </c>
      <c r="BX115" s="209" t="s">
        <v>5280</v>
      </c>
      <c r="BY115" s="209" t="s">
        <v>1497</v>
      </c>
      <c r="BZ115" s="209" t="s">
        <v>930</v>
      </c>
      <c r="CD115" s="209" t="s">
        <v>930</v>
      </c>
      <c r="CE115" s="209" t="s">
        <v>5998</v>
      </c>
      <c r="CJ115" s="195"/>
      <c r="CK115" s="213"/>
      <c r="CL115" s="424"/>
      <c r="CM115" s="425"/>
      <c r="CN115" s="531"/>
      <c r="CO115" s="531"/>
      <c r="CP115" s="531"/>
      <c r="CQ115" s="531"/>
      <c r="CR115" s="531"/>
      <c r="CS115" s="531"/>
      <c r="CT115" s="531"/>
      <c r="CU115" s="531"/>
      <c r="CV115" s="531"/>
      <c r="CW115" s="531"/>
      <c r="CX115" s="531"/>
      <c r="CY115" s="531"/>
      <c r="CZ115" s="531"/>
      <c r="DA115" s="531"/>
      <c r="DB115" s="531"/>
      <c r="DC115" s="531"/>
      <c r="DD115" s="531"/>
      <c r="DE115" s="531"/>
      <c r="DF115" s="531"/>
      <c r="DG115" s="531"/>
      <c r="DH115" s="531"/>
      <c r="DI115" s="531"/>
      <c r="DJ115" s="531"/>
      <c r="DK115" s="532"/>
      <c r="DL115" s="255"/>
      <c r="DM115" s="255"/>
      <c r="DN115" s="255"/>
      <c r="DS115" s="8"/>
      <c r="DW115" s="131"/>
      <c r="DX115" s="131"/>
      <c r="DY115" s="131"/>
      <c r="DZ115" s="131"/>
      <c r="EA115" s="131"/>
      <c r="EB115" s="131"/>
      <c r="EV115"/>
    </row>
    <row r="116" spans="5:152" ht="3" customHeight="1" thickBot="1">
      <c r="G116" s="48"/>
      <c r="H116" s="16"/>
      <c r="I116" s="16"/>
      <c r="J116" s="16"/>
      <c r="K116" s="16"/>
      <c r="L116" s="16"/>
      <c r="M116" s="16"/>
      <c r="N116" s="53"/>
      <c r="O116" s="24"/>
      <c r="P116" s="24"/>
      <c r="Q116" s="24"/>
      <c r="R116" s="24"/>
      <c r="S116" s="24"/>
      <c r="T116" s="24"/>
      <c r="U116" s="58"/>
      <c r="V116" s="16"/>
      <c r="W116" s="16"/>
      <c r="X116" s="16"/>
      <c r="Y116" s="16"/>
      <c r="Z116" s="16"/>
      <c r="AA116" s="54"/>
      <c r="AB116" s="16"/>
      <c r="AC116" s="16"/>
      <c r="AD116" s="16"/>
      <c r="AE116" s="16"/>
      <c r="AF116" s="16"/>
      <c r="AG116" s="16"/>
      <c r="AH116" s="29"/>
      <c r="AK116" s="39"/>
      <c r="AL116" s="18"/>
      <c r="AM116" s="18"/>
      <c r="AN116" s="16"/>
      <c r="AO116" s="61"/>
      <c r="AP116" s="250"/>
      <c r="BA116" s="408"/>
      <c r="BB116" s="408"/>
      <c r="BC116" s="408"/>
      <c r="BD116" s="408"/>
      <c r="BE116" s="408"/>
      <c r="CJ116" s="253"/>
      <c r="CK116" s="254"/>
      <c r="CL116" s="424"/>
      <c r="CM116" s="425"/>
      <c r="CN116" s="425"/>
      <c r="CO116" s="425"/>
      <c r="CP116" s="425"/>
      <c r="CQ116" s="425"/>
      <c r="CR116" s="425"/>
      <c r="CS116" s="425"/>
      <c r="CT116" s="425"/>
      <c r="CU116" s="425"/>
      <c r="CV116" s="425"/>
      <c r="CW116" s="425"/>
      <c r="CX116" s="425"/>
      <c r="CY116" s="425"/>
      <c r="CZ116" s="425"/>
      <c r="DA116" s="425"/>
      <c r="DB116" s="425"/>
      <c r="DC116" s="425"/>
      <c r="DD116" s="425"/>
      <c r="DE116" s="425"/>
      <c r="DF116" s="425"/>
      <c r="DG116" s="425"/>
      <c r="DH116" s="425"/>
      <c r="DI116" s="425"/>
      <c r="DJ116" s="425"/>
      <c r="DK116" s="428"/>
      <c r="DL116" s="255"/>
      <c r="DM116" s="255"/>
      <c r="DN116" s="255"/>
      <c r="DS116" s="8"/>
      <c r="DW116" s="131"/>
      <c r="DX116" s="131"/>
      <c r="DY116" s="131"/>
      <c r="DZ116" s="131"/>
      <c r="EA116" s="131"/>
      <c r="EB116" s="131"/>
      <c r="EV116"/>
    </row>
    <row r="117" spans="5:152" ht="19.5" customHeight="1">
      <c r="G117" s="48"/>
      <c r="H117" s="508"/>
      <c r="I117" s="509"/>
      <c r="J117" s="509"/>
      <c r="K117" s="509"/>
      <c r="L117" s="510"/>
      <c r="M117" s="17" t="s">
        <v>5978</v>
      </c>
      <c r="N117" s="53"/>
      <c r="O117" s="508"/>
      <c r="P117" s="509"/>
      <c r="Q117" s="509"/>
      <c r="R117" s="509"/>
      <c r="S117" s="510"/>
      <c r="T117" s="25" t="s">
        <v>5978</v>
      </c>
      <c r="U117" s="58"/>
      <c r="V117" s="508"/>
      <c r="W117" s="509"/>
      <c r="X117" s="509"/>
      <c r="Y117" s="509"/>
      <c r="Z117" s="510"/>
      <c r="AA117" s="55" t="s">
        <v>5978</v>
      </c>
      <c r="AB117" s="16"/>
      <c r="AC117" s="508"/>
      <c r="AD117" s="509"/>
      <c r="AE117" s="509"/>
      <c r="AF117" s="509"/>
      <c r="AG117" s="510"/>
      <c r="AH117" s="49" t="s">
        <v>5978</v>
      </c>
      <c r="AK117" s="39"/>
      <c r="AL117" s="646"/>
      <c r="AM117" s="647"/>
      <c r="AN117" s="647"/>
      <c r="AO117" s="648"/>
      <c r="AP117" s="41" t="s">
        <v>5978</v>
      </c>
      <c r="AV117" s="296" t="str">
        <f>IF(AND(BA117=0,SUM(BF117:BK117)&gt;0),1,IF(AND($AT$101=1,BA117=1),3,""))</f>
        <v/>
      </c>
      <c r="AW117" s="296" t="str">
        <f>IF(AND(BB117=0,SUM(BL117:BP117)&gt;0),1,IF(AND($AT$101=1,BB117=1),3,""))</f>
        <v/>
      </c>
      <c r="AX117" s="296" t="str">
        <f>IF(AND(BC117=0,SUM(BR117:BW117)&gt;0),1,IF(AND($AT$101=1,BC117=1),3,""))</f>
        <v/>
      </c>
      <c r="AY117" s="296" t="str">
        <f>IF(AND(BD117=0,SUM(BX117:CC117)&gt;0),1,IF(AND($AT$101=1,BD117=1),3,""))</f>
        <v/>
      </c>
      <c r="AZ117" s="296" t="str">
        <f>IF(AND(BE117=0,SUM(CD117:CG117)&gt;0),1,IF(AND($AT$101=1,BE117=1),3,""))</f>
        <v/>
      </c>
      <c r="BA117" s="411">
        <f>IF(H117="",1,0)</f>
        <v>1</v>
      </c>
      <c r="BB117" s="411">
        <f>IF(O117="",1,0)</f>
        <v>1</v>
      </c>
      <c r="BC117" s="411">
        <f>IF(V117="",1,0)</f>
        <v>1</v>
      </c>
      <c r="BD117" s="411">
        <f>IF(AC117="",1,0)</f>
        <v>1</v>
      </c>
      <c r="BE117" s="411">
        <f>IF(AL117="",1,0)</f>
        <v>1</v>
      </c>
      <c r="BF117" s="224">
        <f>IF(AND(SUM(BA117+BB117+BD117)=0,H117&lt;&gt;O117+AC117),1,0)</f>
        <v>0</v>
      </c>
      <c r="BG117" s="225">
        <f>IF(H117&lt;MAX(O117+AC117,V117,1),1,0)</f>
        <v>1</v>
      </c>
      <c r="BH117" s="225">
        <f>AU101</f>
        <v>1</v>
      </c>
      <c r="BI117" s="225"/>
      <c r="BJ117" s="225"/>
      <c r="BK117" s="246"/>
      <c r="BL117" s="224">
        <f>BF117</f>
        <v>0</v>
      </c>
      <c r="BM117" s="225">
        <f>IF(O117&lt;MAX(V117,1),1,0)</f>
        <v>1</v>
      </c>
      <c r="BN117" s="225">
        <f>IF(AND(BA117=0,O117+AC117&gt;H117),1,0)</f>
        <v>0</v>
      </c>
      <c r="BO117" s="225">
        <f>MAX(BF107:BG107)</f>
        <v>0</v>
      </c>
      <c r="BP117" s="225">
        <f>AU101</f>
        <v>1</v>
      </c>
      <c r="BQ117" s="225"/>
      <c r="BR117" s="246"/>
      <c r="BS117" s="224">
        <f>IF(AND(BA107+BA117+BB117&lt;3,V117&gt;MAX(D107,H117,O117)),1,0)</f>
        <v>0</v>
      </c>
      <c r="BT117" s="225">
        <f>BM107</f>
        <v>0</v>
      </c>
      <c r="BU117" s="225">
        <f>AU101</f>
        <v>1</v>
      </c>
      <c r="BV117" s="225"/>
      <c r="BW117" s="225"/>
      <c r="BX117" s="224">
        <f>BF117</f>
        <v>0</v>
      </c>
      <c r="BY117" s="225">
        <f>IF(AND(BA117=0,H117&lt;AC117+O117),1,0)</f>
        <v>0</v>
      </c>
      <c r="BZ117" s="225">
        <f>AU101</f>
        <v>1</v>
      </c>
      <c r="CA117" s="225"/>
      <c r="CB117" s="225"/>
      <c r="CC117" s="246"/>
      <c r="CD117" s="224">
        <f>AU101</f>
        <v>1</v>
      </c>
      <c r="CE117" s="225">
        <f>IF(AND(BE117=0,AL117=0),1,0)</f>
        <v>0</v>
      </c>
      <c r="CF117" s="225"/>
      <c r="CG117" s="225"/>
      <c r="CH117" s="225"/>
      <c r="CI117" s="246"/>
      <c r="CJ117" s="195"/>
      <c r="CK117" s="254"/>
      <c r="CL117" s="774" t="s">
        <v>9212</v>
      </c>
      <c r="CM117" s="531"/>
      <c r="CN117" s="531" t="s">
        <v>9208</v>
      </c>
      <c r="CO117" s="531"/>
      <c r="CP117" s="531"/>
      <c r="CQ117" s="531"/>
      <c r="CR117" s="531"/>
      <c r="CS117" s="531"/>
      <c r="CT117" s="531"/>
      <c r="CU117" s="531"/>
      <c r="CV117" s="531"/>
      <c r="CW117" s="531"/>
      <c r="CX117" s="531"/>
      <c r="CY117" s="531"/>
      <c r="CZ117" s="531"/>
      <c r="DA117" s="531"/>
      <c r="DB117" s="531"/>
      <c r="DC117" s="531"/>
      <c r="DD117" s="531"/>
      <c r="DE117" s="531"/>
      <c r="DF117" s="531"/>
      <c r="DG117" s="531"/>
      <c r="DH117" s="531"/>
      <c r="DI117" s="531"/>
      <c r="DJ117" s="531"/>
      <c r="DK117" s="532"/>
      <c r="DL117" s="255"/>
      <c r="DM117" s="255"/>
      <c r="DN117" s="255"/>
      <c r="DS117" s="8"/>
      <c r="DW117" s="131"/>
      <c r="DX117" s="131"/>
      <c r="DY117" s="131"/>
      <c r="DZ117" s="131"/>
      <c r="EA117" s="131"/>
      <c r="EB117" s="131"/>
      <c r="EV117"/>
    </row>
    <row r="118" spans="5:152" ht="3" customHeight="1">
      <c r="G118" s="50"/>
      <c r="H118" s="32"/>
      <c r="I118" s="32"/>
      <c r="J118" s="32"/>
      <c r="K118" s="32"/>
      <c r="L118" s="32"/>
      <c r="M118" s="32"/>
      <c r="N118" s="56"/>
      <c r="O118" s="31"/>
      <c r="P118" s="31"/>
      <c r="Q118" s="31"/>
      <c r="R118" s="31"/>
      <c r="S118" s="31"/>
      <c r="T118" s="31"/>
      <c r="U118" s="59"/>
      <c r="V118" s="361"/>
      <c r="W118" s="361"/>
      <c r="X118" s="361"/>
      <c r="Y118" s="361"/>
      <c r="Z118" s="361"/>
      <c r="AA118" s="57"/>
      <c r="AB118" s="32"/>
      <c r="AC118" s="32"/>
      <c r="AD118" s="32"/>
      <c r="AE118" s="32"/>
      <c r="AF118" s="32"/>
      <c r="AG118" s="32"/>
      <c r="AH118" s="33"/>
      <c r="AK118" s="42"/>
      <c r="AL118" s="43"/>
      <c r="AM118" s="43"/>
      <c r="AN118" s="43"/>
      <c r="AO118" s="32"/>
      <c r="AP118" s="33"/>
      <c r="BA118" s="408"/>
      <c r="BB118" s="408"/>
      <c r="BC118" s="408"/>
      <c r="BD118" s="408"/>
      <c r="BE118" s="408"/>
      <c r="CJ118" s="266"/>
      <c r="CK118" s="267"/>
      <c r="CL118" s="429"/>
      <c r="CM118" s="430"/>
      <c r="CN118" s="531"/>
      <c r="CO118" s="531"/>
      <c r="CP118" s="531"/>
      <c r="CQ118" s="531"/>
      <c r="CR118" s="531"/>
      <c r="CS118" s="531"/>
      <c r="CT118" s="531"/>
      <c r="CU118" s="531"/>
      <c r="CV118" s="531"/>
      <c r="CW118" s="531"/>
      <c r="CX118" s="531"/>
      <c r="CY118" s="531"/>
      <c r="CZ118" s="531"/>
      <c r="DA118" s="531"/>
      <c r="DB118" s="531"/>
      <c r="DC118" s="531"/>
      <c r="DD118" s="531"/>
      <c r="DE118" s="531"/>
      <c r="DF118" s="531"/>
      <c r="DG118" s="531"/>
      <c r="DH118" s="531"/>
      <c r="DI118" s="531"/>
      <c r="DJ118" s="531"/>
      <c r="DK118" s="532"/>
      <c r="DL118" s="101"/>
      <c r="DM118" s="101"/>
      <c r="DS118" s="8"/>
      <c r="EV118"/>
    </row>
    <row r="119" spans="5:152" ht="4.5" customHeight="1" thickBot="1">
      <c r="BA119" s="408"/>
      <c r="BB119" s="408"/>
      <c r="BC119" s="408"/>
      <c r="BD119" s="408"/>
      <c r="BE119" s="408"/>
      <c r="CJ119" s="266"/>
      <c r="CK119" s="267"/>
      <c r="CL119" s="429"/>
      <c r="CM119" s="430"/>
      <c r="CN119" s="531"/>
      <c r="CO119" s="531"/>
      <c r="CP119" s="531"/>
      <c r="CQ119" s="531"/>
      <c r="CR119" s="531"/>
      <c r="CS119" s="531"/>
      <c r="CT119" s="531"/>
      <c r="CU119" s="531"/>
      <c r="CV119" s="531"/>
      <c r="CW119" s="531"/>
      <c r="CX119" s="531"/>
      <c r="CY119" s="531"/>
      <c r="CZ119" s="531"/>
      <c r="DA119" s="531"/>
      <c r="DB119" s="531"/>
      <c r="DC119" s="531"/>
      <c r="DD119" s="531"/>
      <c r="DE119" s="531"/>
      <c r="DF119" s="531"/>
      <c r="DG119" s="531"/>
      <c r="DH119" s="531"/>
      <c r="DI119" s="531"/>
      <c r="DJ119" s="531"/>
      <c r="DK119" s="532"/>
      <c r="DL119" s="219"/>
      <c r="DM119" s="219"/>
      <c r="DN119" s="219"/>
      <c r="DS119" s="8"/>
      <c r="EV119"/>
    </row>
    <row r="120" spans="5:152" ht="15.95" customHeight="1">
      <c r="E120" s="690" t="s">
        <v>6056</v>
      </c>
      <c r="F120" s="690"/>
      <c r="G120" s="690"/>
      <c r="H120" s="690"/>
      <c r="I120" s="690"/>
      <c r="J120" s="690"/>
      <c r="K120" s="690"/>
      <c r="L120" s="690"/>
      <c r="M120" s="690"/>
      <c r="N120" s="690"/>
      <c r="O120" s="690"/>
      <c r="P120" s="690"/>
      <c r="Q120" s="690"/>
      <c r="R120" s="690"/>
      <c r="S120" s="690"/>
      <c r="T120" s="690"/>
      <c r="U120" s="690"/>
      <c r="V120" s="690"/>
      <c r="W120" s="690"/>
      <c r="X120" s="690"/>
      <c r="Y120" s="690"/>
      <c r="Z120" s="690"/>
      <c r="AA120" s="690"/>
      <c r="AB120" s="690"/>
      <c r="AC120" s="690"/>
      <c r="AD120" s="690"/>
      <c r="AE120" s="690"/>
      <c r="AF120" s="690"/>
      <c r="AG120" s="690"/>
      <c r="AH120" s="690"/>
      <c r="AI120" s="690"/>
      <c r="AJ120" s="690"/>
      <c r="AK120" s="690"/>
      <c r="AL120" s="690"/>
      <c r="AM120" s="690"/>
      <c r="AN120" s="690"/>
      <c r="AO120" s="690"/>
      <c r="AP120" s="690"/>
      <c r="AR120" s="341" t="s">
        <v>3451</v>
      </c>
      <c r="BA120" s="408"/>
      <c r="BB120" s="408"/>
      <c r="BC120" s="408"/>
      <c r="BD120" s="408"/>
      <c r="BE120" s="408"/>
      <c r="CJ120" s="266"/>
      <c r="CK120" s="267"/>
      <c r="CL120" s="429"/>
      <c r="CM120" s="430"/>
      <c r="CN120" s="531"/>
      <c r="CO120" s="531"/>
      <c r="CP120" s="531"/>
      <c r="CQ120" s="531"/>
      <c r="CR120" s="531"/>
      <c r="CS120" s="531"/>
      <c r="CT120" s="531"/>
      <c r="CU120" s="531"/>
      <c r="CV120" s="531"/>
      <c r="CW120" s="531"/>
      <c r="CX120" s="531"/>
      <c r="CY120" s="531"/>
      <c r="CZ120" s="531"/>
      <c r="DA120" s="531"/>
      <c r="DB120" s="531"/>
      <c r="DC120" s="531"/>
      <c r="DD120" s="531"/>
      <c r="DE120" s="531"/>
      <c r="DF120" s="531"/>
      <c r="DG120" s="531"/>
      <c r="DH120" s="531"/>
      <c r="DI120" s="531"/>
      <c r="DJ120" s="531"/>
      <c r="DK120" s="532"/>
      <c r="DL120" s="219"/>
      <c r="DM120" s="219"/>
      <c r="DN120" s="219"/>
      <c r="DS120" s="8"/>
      <c r="EV120"/>
    </row>
    <row r="121" spans="5:152" ht="3" customHeight="1">
      <c r="AR121" s="342"/>
      <c r="BA121" s="408"/>
      <c r="BB121" s="408"/>
      <c r="BC121" s="408"/>
      <c r="BD121" s="408"/>
      <c r="BE121" s="408"/>
      <c r="CJ121" s="195"/>
      <c r="CL121" s="437"/>
      <c r="CM121" s="438"/>
      <c r="CN121" s="425" t="s">
        <v>9204</v>
      </c>
      <c r="CO121" s="425"/>
      <c r="CP121" s="425"/>
      <c r="CQ121" s="425"/>
      <c r="CR121" s="425"/>
      <c r="CS121" s="425"/>
      <c r="CT121" s="425"/>
      <c r="CU121" s="425"/>
      <c r="CV121" s="425"/>
      <c r="CW121" s="425"/>
      <c r="CX121" s="425"/>
      <c r="CY121" s="425"/>
      <c r="CZ121" s="425"/>
      <c r="DA121" s="425"/>
      <c r="DB121" s="425"/>
      <c r="DC121" s="425"/>
      <c r="DD121" s="425"/>
      <c r="DE121" s="425"/>
      <c r="DF121" s="425"/>
      <c r="DG121" s="425"/>
      <c r="DH121" s="425"/>
      <c r="DI121" s="425"/>
      <c r="DJ121" s="425"/>
      <c r="DK121" s="428"/>
      <c r="DL121" s="219"/>
      <c r="DM121" s="219"/>
      <c r="DN121" s="219"/>
      <c r="DO121" s="101"/>
      <c r="DP121" s="101"/>
      <c r="DQ121" s="101"/>
      <c r="DS121" s="8"/>
      <c r="EV121"/>
    </row>
    <row r="122" spans="5:152" ht="15" customHeight="1" thickBot="1">
      <c r="P122" s="98" t="s">
        <v>5988</v>
      </c>
      <c r="Q122" s="799" t="s">
        <v>5996</v>
      </c>
      <c r="R122" s="799"/>
      <c r="S122" s="799"/>
      <c r="T122" s="799"/>
      <c r="U122" s="799"/>
      <c r="V122" s="799"/>
      <c r="W122" s="799"/>
      <c r="X122" s="799"/>
      <c r="Y122" s="799"/>
      <c r="Z122" s="799"/>
      <c r="AA122" s="800"/>
      <c r="AE122" s="768" t="s">
        <v>3452</v>
      </c>
      <c r="AF122" s="497"/>
      <c r="AG122" s="497"/>
      <c r="AH122" s="497"/>
      <c r="AI122" s="497"/>
      <c r="AJ122" s="497"/>
      <c r="AK122" s="497"/>
      <c r="AL122" s="497"/>
      <c r="AM122" s="497"/>
      <c r="AN122" s="497"/>
      <c r="AO122" s="497"/>
      <c r="AP122" s="498"/>
      <c r="AR122" s="343">
        <f>IF(SUM(Q125,Q128,Q131,Q134,W125,W128,W131,W134)&gt;0,1,0)</f>
        <v>0</v>
      </c>
      <c r="BA122" s="408"/>
      <c r="BB122" s="408"/>
      <c r="BC122" s="408"/>
      <c r="BD122" s="408"/>
      <c r="BE122" s="408"/>
      <c r="CJ122" s="253"/>
      <c r="CK122" s="254"/>
      <c r="CL122" s="747" t="s">
        <v>6083</v>
      </c>
      <c r="CM122" s="748"/>
      <c r="CN122" s="748"/>
      <c r="CO122" s="748"/>
      <c r="CP122" s="748"/>
      <c r="CQ122" s="748"/>
      <c r="CR122" s="748"/>
      <c r="CS122" s="748"/>
      <c r="CT122" s="748"/>
      <c r="CU122" s="748"/>
      <c r="CV122" s="748"/>
      <c r="CW122" s="748"/>
      <c r="CX122" s="748"/>
      <c r="CY122" s="748"/>
      <c r="CZ122" s="748"/>
      <c r="DA122" s="748"/>
      <c r="DB122" s="748"/>
      <c r="DC122" s="748"/>
      <c r="DD122" s="748"/>
      <c r="DE122" s="748"/>
      <c r="DF122" s="748"/>
      <c r="DG122" s="748"/>
      <c r="DH122" s="748"/>
      <c r="DI122" s="748"/>
      <c r="DJ122" s="748"/>
      <c r="DK122" s="749"/>
      <c r="DL122" s="219"/>
      <c r="DM122" s="219"/>
      <c r="DN122" s="219"/>
      <c r="DO122" s="101"/>
      <c r="DP122" s="101"/>
      <c r="DQ122" s="101"/>
      <c r="DS122" s="8"/>
      <c r="EV122"/>
    </row>
    <row r="123" spans="5:152" ht="21.75" customHeight="1">
      <c r="P123" s="77"/>
      <c r="Q123" s="31"/>
      <c r="R123" s="31"/>
      <c r="S123" s="31"/>
      <c r="T123" s="31"/>
      <c r="U123" s="31"/>
      <c r="V123" s="94" t="s">
        <v>5989</v>
      </c>
      <c r="W123" s="754" t="s">
        <v>5997</v>
      </c>
      <c r="X123" s="754"/>
      <c r="Y123" s="754"/>
      <c r="Z123" s="754"/>
      <c r="AA123" s="775"/>
      <c r="AE123" s="344"/>
      <c r="AF123" s="345"/>
      <c r="AG123" s="345"/>
      <c r="AH123" s="345"/>
      <c r="AI123" s="345"/>
      <c r="AJ123" s="345"/>
      <c r="AK123" s="776" t="s">
        <v>3453</v>
      </c>
      <c r="AL123" s="733"/>
      <c r="AM123" s="733"/>
      <c r="AN123" s="733"/>
      <c r="AO123" s="733"/>
      <c r="AP123" s="734"/>
      <c r="BA123" s="408"/>
      <c r="BB123" s="408"/>
      <c r="BC123" s="408"/>
      <c r="BD123" s="408"/>
      <c r="BE123" s="408"/>
      <c r="BF123" s="209" t="s">
        <v>1498</v>
      </c>
      <c r="BG123" s="209" t="s">
        <v>1495</v>
      </c>
      <c r="BH123" s="209" t="s">
        <v>930</v>
      </c>
      <c r="BL123" s="209" t="s">
        <v>1497</v>
      </c>
      <c r="BM123" s="209" t="s">
        <v>5281</v>
      </c>
      <c r="BN123" s="209" t="s">
        <v>1495</v>
      </c>
      <c r="BO123" s="209" t="s">
        <v>930</v>
      </c>
      <c r="BR123" s="209" t="s">
        <v>1497</v>
      </c>
      <c r="BS123" s="209" t="s">
        <v>1495</v>
      </c>
      <c r="BT123" s="209" t="s">
        <v>930</v>
      </c>
      <c r="BX123" s="209" t="s">
        <v>1497</v>
      </c>
      <c r="BY123" s="209" t="s">
        <v>930</v>
      </c>
      <c r="CJ123" s="253"/>
      <c r="CK123" s="254"/>
      <c r="CL123" s="437"/>
      <c r="CM123" s="438"/>
      <c r="CN123" s="531" t="s">
        <v>9204</v>
      </c>
      <c r="CO123" s="531"/>
      <c r="CP123" s="531"/>
      <c r="CQ123" s="531"/>
      <c r="CR123" s="531"/>
      <c r="CS123" s="531"/>
      <c r="CT123" s="531"/>
      <c r="CU123" s="531"/>
      <c r="CV123" s="531"/>
      <c r="CW123" s="531"/>
      <c r="CX123" s="531"/>
      <c r="CY123" s="531"/>
      <c r="CZ123" s="531"/>
      <c r="DA123" s="531"/>
      <c r="DB123" s="531"/>
      <c r="DC123" s="531"/>
      <c r="DD123" s="531"/>
      <c r="DE123" s="531"/>
      <c r="DF123" s="531"/>
      <c r="DG123" s="531"/>
      <c r="DH123" s="531"/>
      <c r="DI123" s="531"/>
      <c r="DJ123" s="531"/>
      <c r="DK123" s="532"/>
      <c r="DL123" s="219"/>
      <c r="DM123" s="219"/>
      <c r="DN123" s="219"/>
      <c r="DO123" s="101"/>
      <c r="DP123" s="101"/>
      <c r="DQ123" s="101"/>
      <c r="DS123" s="8"/>
      <c r="EV123"/>
    </row>
    <row r="124" spans="5:152" ht="3" customHeight="1" thickBot="1">
      <c r="G124" s="60"/>
      <c r="H124" s="61"/>
      <c r="I124" s="61"/>
      <c r="J124" s="61"/>
      <c r="K124" s="61"/>
      <c r="L124" s="61"/>
      <c r="M124" s="61"/>
      <c r="N124" s="61"/>
      <c r="O124" s="61"/>
      <c r="P124" s="82"/>
      <c r="Q124" s="62"/>
      <c r="R124" s="62"/>
      <c r="S124" s="62"/>
      <c r="T124" s="62"/>
      <c r="U124" s="83"/>
      <c r="V124" s="78"/>
      <c r="W124" s="61"/>
      <c r="X124" s="61"/>
      <c r="Y124" s="61"/>
      <c r="Z124" s="61"/>
      <c r="AA124" s="63"/>
      <c r="AE124" s="346"/>
      <c r="AF124" s="347"/>
      <c r="AG124" s="347"/>
      <c r="AH124" s="347"/>
      <c r="AI124" s="347"/>
      <c r="AJ124" s="347"/>
      <c r="AK124" s="348"/>
      <c r="AL124" s="347"/>
      <c r="AM124" s="347"/>
      <c r="AN124" s="347"/>
      <c r="AO124" s="347"/>
      <c r="AP124" s="349"/>
      <c r="BA124" s="408"/>
      <c r="BB124" s="408"/>
      <c r="BC124" s="408"/>
      <c r="BD124" s="408"/>
      <c r="BE124" s="408"/>
      <c r="CJ124" s="195"/>
      <c r="CL124" s="455" t="s">
        <v>6084</v>
      </c>
      <c r="CM124" s="456"/>
      <c r="CN124" s="531"/>
      <c r="CO124" s="531"/>
      <c r="CP124" s="531"/>
      <c r="CQ124" s="531"/>
      <c r="CR124" s="531"/>
      <c r="CS124" s="531"/>
      <c r="CT124" s="531"/>
      <c r="CU124" s="531"/>
      <c r="CV124" s="531"/>
      <c r="CW124" s="531"/>
      <c r="CX124" s="531"/>
      <c r="CY124" s="531"/>
      <c r="CZ124" s="531"/>
      <c r="DA124" s="531"/>
      <c r="DB124" s="531"/>
      <c r="DC124" s="531"/>
      <c r="DD124" s="531"/>
      <c r="DE124" s="531"/>
      <c r="DF124" s="531"/>
      <c r="DG124" s="531"/>
      <c r="DH124" s="531"/>
      <c r="DI124" s="531"/>
      <c r="DJ124" s="531"/>
      <c r="DK124" s="532"/>
      <c r="DL124" s="219"/>
      <c r="DM124" s="219"/>
      <c r="DN124" s="219"/>
      <c r="DO124" s="219"/>
      <c r="DP124" s="101"/>
      <c r="DQ124" s="101"/>
      <c r="DR124" s="101"/>
    </row>
    <row r="125" spans="5:152" ht="19.5" customHeight="1">
      <c r="G125" s="100" t="s">
        <v>8204</v>
      </c>
      <c r="H125" s="101"/>
      <c r="I125" s="16"/>
      <c r="J125" s="16"/>
      <c r="K125" s="16"/>
      <c r="L125" s="16"/>
      <c r="M125" s="16"/>
      <c r="N125" s="16"/>
      <c r="O125" s="16"/>
      <c r="P125" s="84"/>
      <c r="Q125" s="508"/>
      <c r="R125" s="509"/>
      <c r="S125" s="509"/>
      <c r="T125" s="510"/>
      <c r="U125" s="85" t="s">
        <v>5978</v>
      </c>
      <c r="V125" s="58"/>
      <c r="W125" s="508"/>
      <c r="X125" s="509"/>
      <c r="Y125" s="509"/>
      <c r="Z125" s="510"/>
      <c r="AA125" s="49" t="s">
        <v>5978</v>
      </c>
      <c r="AE125" s="346"/>
      <c r="AF125" s="508"/>
      <c r="AG125" s="509"/>
      <c r="AH125" s="509"/>
      <c r="AI125" s="510"/>
      <c r="AJ125" s="17" t="s">
        <v>5978</v>
      </c>
      <c r="AK125" s="348"/>
      <c r="AL125" s="508"/>
      <c r="AM125" s="509"/>
      <c r="AN125" s="509"/>
      <c r="AO125" s="510"/>
      <c r="AP125" s="41" t="s">
        <v>5978</v>
      </c>
      <c r="AV125" s="296" t="str">
        <f>IF(AND(BA125=0,SUM(BF125:BK125)&gt;0),1,IF(AND($AT$101=1,BA125=1),3,""))</f>
        <v/>
      </c>
      <c r="AW125" s="296" t="str">
        <f>IF(AND(BB125=0,SUM(BL125:BQ125)&gt;0),1,IF(AND($AT$101=1,BB125=1),3,""))</f>
        <v/>
      </c>
      <c r="AX125" s="296" t="str">
        <f>IF(AND(BC125=0,SUM(BR125:BW125)&gt;0),1,IF(AND($AT$101=1,SUM(Q125,W125)&gt;0,BC125=1),3,""))</f>
        <v/>
      </c>
      <c r="AY125" s="296" t="str">
        <f>IF(AND(BD125=0,SUM(BX125:CC125)&gt;0),1,IF(AND($AT$101=1,SUM(Q125,W125)&gt;0,BD125=1),3,""))</f>
        <v/>
      </c>
      <c r="BA125" s="409">
        <f>IF(Q125="",1,0)</f>
        <v>1</v>
      </c>
      <c r="BB125" s="411">
        <f>IF(W125="",1,0)</f>
        <v>1</v>
      </c>
      <c r="BC125" s="411">
        <f>IF(AF125="",1,0)</f>
        <v>1</v>
      </c>
      <c r="BD125" s="410">
        <f>IF(AL125="",1,0)</f>
        <v>1</v>
      </c>
      <c r="BE125" s="408"/>
      <c r="BF125" s="224">
        <f>$BO$117</f>
        <v>0</v>
      </c>
      <c r="BG125" s="225">
        <f>IF(Q125&lt;MAX(W125,AF125,AL125),1,0)</f>
        <v>0</v>
      </c>
      <c r="BH125" s="225">
        <f>$AU$101</f>
        <v>1</v>
      </c>
      <c r="BI125" s="225"/>
      <c r="BJ125" s="225"/>
      <c r="BK125" s="246"/>
      <c r="BL125" s="224">
        <f>IF(AND($BA$107+$BB$107+BA125&lt;3,W125&gt;MIN($D$107,$K$107,Q125)),1,0)</f>
        <v>0</v>
      </c>
      <c r="BM125" s="225">
        <f>$BM$107</f>
        <v>0</v>
      </c>
      <c r="BN125" s="225">
        <f>IF(AND(BD125=0,W125&lt;AL125),1,0)</f>
        <v>0</v>
      </c>
      <c r="BO125" s="225">
        <f>$AU$101</f>
        <v>1</v>
      </c>
      <c r="BP125" s="225"/>
      <c r="BQ125" s="225"/>
      <c r="BR125" s="224">
        <f>IF(AND($BA$107+BA125&lt;2,AF125&gt;MAX($D$107,Q125)),1,0)</f>
        <v>0</v>
      </c>
      <c r="BS125" s="225">
        <f>IF(AF125&lt;AL125,1,0)</f>
        <v>0</v>
      </c>
      <c r="BT125" s="225">
        <f>$AU$101</f>
        <v>1</v>
      </c>
      <c r="BU125" s="225"/>
      <c r="BV125" s="225"/>
      <c r="BW125" s="225"/>
      <c r="BX125" s="224">
        <f>IF(AND($BA$107+$BB$107+BA125+BB125+BC125&lt;5,AL125&gt;MIN($D$107,$K$107,Q125,W125,AF125)),1,0)</f>
        <v>0</v>
      </c>
      <c r="BY125" s="225">
        <f>$AU$101</f>
        <v>1</v>
      </c>
      <c r="BZ125" s="225"/>
      <c r="CA125" s="225"/>
      <c r="CB125" s="225"/>
      <c r="CC125" s="246"/>
      <c r="CD125" s="224"/>
      <c r="CE125" s="225"/>
      <c r="CF125" s="225"/>
      <c r="CG125" s="225"/>
      <c r="CH125" s="225"/>
      <c r="CI125" s="246"/>
      <c r="CJ125" s="195"/>
      <c r="CL125" s="822" t="s">
        <v>6084</v>
      </c>
      <c r="CM125" s="823"/>
      <c r="CN125" s="823"/>
      <c r="CO125" s="823"/>
      <c r="CP125" s="823"/>
      <c r="CQ125" s="823"/>
      <c r="CR125" s="823"/>
      <c r="CS125" s="823"/>
      <c r="CT125" s="823"/>
      <c r="CU125" s="823"/>
      <c r="CV125" s="823"/>
      <c r="CW125" s="823"/>
      <c r="CX125" s="823"/>
      <c r="CY125" s="823"/>
      <c r="CZ125" s="823"/>
      <c r="DA125" s="823"/>
      <c r="DB125" s="823"/>
      <c r="DC125" s="823"/>
      <c r="DD125" s="823"/>
      <c r="DE125" s="823"/>
      <c r="DF125" s="823"/>
      <c r="DG125" s="823"/>
      <c r="DH125" s="823"/>
      <c r="DI125" s="823"/>
      <c r="DJ125" s="823"/>
      <c r="DK125" s="824"/>
      <c r="DL125" s="101"/>
      <c r="DM125" s="101"/>
      <c r="DN125" s="101"/>
      <c r="DO125" s="101"/>
      <c r="DP125" s="101"/>
      <c r="DQ125" s="101"/>
      <c r="DS125" s="8"/>
      <c r="EV125"/>
    </row>
    <row r="126" spans="5:152" ht="3" customHeight="1">
      <c r="G126" s="48"/>
      <c r="H126" s="16"/>
      <c r="I126" s="16"/>
      <c r="J126" s="16"/>
      <c r="K126" s="16"/>
      <c r="L126" s="16"/>
      <c r="M126" s="16"/>
      <c r="N126" s="16"/>
      <c r="O126" s="16"/>
      <c r="P126" s="84"/>
      <c r="Q126" s="24"/>
      <c r="R126" s="24"/>
      <c r="S126" s="24"/>
      <c r="T126" s="24"/>
      <c r="U126" s="86"/>
      <c r="V126" s="58"/>
      <c r="W126" s="16"/>
      <c r="X126" s="16"/>
      <c r="Y126" s="16"/>
      <c r="Z126" s="16"/>
      <c r="AA126" s="29"/>
      <c r="AE126" s="346"/>
      <c r="AF126" s="347"/>
      <c r="AG126" s="347"/>
      <c r="AH126" s="347"/>
      <c r="AI126" s="347"/>
      <c r="AJ126" s="405"/>
      <c r="AK126" s="348"/>
      <c r="AL126" s="347"/>
      <c r="AM126" s="347"/>
      <c r="AN126" s="347"/>
      <c r="AO126" s="347"/>
      <c r="AP126" s="406"/>
      <c r="BA126" s="408"/>
      <c r="BB126" s="408"/>
      <c r="BC126" s="408"/>
      <c r="BD126" s="408"/>
      <c r="BE126" s="408"/>
      <c r="CJ126" s="195"/>
      <c r="CL126" s="422"/>
      <c r="CM126" s="431"/>
      <c r="CN126" s="531" t="s">
        <v>6303</v>
      </c>
      <c r="CO126" s="769"/>
      <c r="CP126" s="769"/>
      <c r="CQ126" s="769"/>
      <c r="CR126" s="769"/>
      <c r="CS126" s="769"/>
      <c r="CT126" s="769"/>
      <c r="CU126" s="769"/>
      <c r="CV126" s="769"/>
      <c r="CW126" s="769"/>
      <c r="CX126" s="769"/>
      <c r="CY126" s="769"/>
      <c r="CZ126" s="769"/>
      <c r="DA126" s="769"/>
      <c r="DB126" s="769"/>
      <c r="DC126" s="769"/>
      <c r="DD126" s="769"/>
      <c r="DE126" s="769"/>
      <c r="DF126" s="769"/>
      <c r="DG126" s="769"/>
      <c r="DH126" s="769"/>
      <c r="DI126" s="769"/>
      <c r="DJ126" s="769"/>
      <c r="DK126" s="770"/>
      <c r="DL126" s="219"/>
      <c r="DM126" s="219"/>
      <c r="DN126" s="219"/>
      <c r="DO126" s="101"/>
      <c r="DP126" s="101"/>
      <c r="DQ126" s="101"/>
      <c r="DS126" s="8"/>
      <c r="EV126"/>
    </row>
    <row r="127" spans="5:152" ht="3" customHeight="1" thickBot="1">
      <c r="G127" s="64"/>
      <c r="H127" s="65"/>
      <c r="I127" s="65"/>
      <c r="J127" s="65"/>
      <c r="K127" s="65"/>
      <c r="L127" s="65"/>
      <c r="M127" s="65"/>
      <c r="N127" s="65"/>
      <c r="O127" s="65"/>
      <c r="P127" s="87"/>
      <c r="Q127" s="66"/>
      <c r="R127" s="66"/>
      <c r="S127" s="66"/>
      <c r="T127" s="66"/>
      <c r="U127" s="88"/>
      <c r="V127" s="79"/>
      <c r="W127" s="65"/>
      <c r="X127" s="65"/>
      <c r="Y127" s="65"/>
      <c r="Z127" s="65"/>
      <c r="AA127" s="67"/>
      <c r="AE127" s="346"/>
      <c r="AF127" s="347"/>
      <c r="AG127" s="347"/>
      <c r="AH127" s="347"/>
      <c r="AI127" s="347"/>
      <c r="AJ127" s="405"/>
      <c r="AK127" s="348"/>
      <c r="AL127" s="347"/>
      <c r="AM127" s="347"/>
      <c r="AN127" s="347"/>
      <c r="AO127" s="347"/>
      <c r="AP127" s="406"/>
      <c r="BA127" s="408"/>
      <c r="BB127" s="408"/>
      <c r="BC127" s="408"/>
      <c r="BD127" s="408"/>
      <c r="BE127" s="408"/>
      <c r="CJ127" s="195"/>
      <c r="CL127" s="422"/>
      <c r="CM127" s="431"/>
      <c r="CN127" s="769"/>
      <c r="CO127" s="769"/>
      <c r="CP127" s="769"/>
      <c r="CQ127" s="769"/>
      <c r="CR127" s="769"/>
      <c r="CS127" s="769"/>
      <c r="CT127" s="769"/>
      <c r="CU127" s="769"/>
      <c r="CV127" s="769"/>
      <c r="CW127" s="769"/>
      <c r="CX127" s="769"/>
      <c r="CY127" s="769"/>
      <c r="CZ127" s="769"/>
      <c r="DA127" s="769"/>
      <c r="DB127" s="769"/>
      <c r="DC127" s="769"/>
      <c r="DD127" s="769"/>
      <c r="DE127" s="769"/>
      <c r="DF127" s="769"/>
      <c r="DG127" s="769"/>
      <c r="DH127" s="769"/>
      <c r="DI127" s="769"/>
      <c r="DJ127" s="769"/>
      <c r="DK127" s="770"/>
      <c r="DL127" s="219"/>
      <c r="DM127" s="219"/>
      <c r="DN127" s="219"/>
      <c r="DO127" s="101"/>
      <c r="DP127" s="101"/>
      <c r="DQ127" s="101"/>
      <c r="DS127" s="8"/>
      <c r="EV127"/>
    </row>
    <row r="128" spans="5:152" ht="19.5" customHeight="1">
      <c r="G128" s="100" t="s">
        <v>8206</v>
      </c>
      <c r="H128" s="101"/>
      <c r="I128" s="16"/>
      <c r="J128" s="16"/>
      <c r="K128" s="16"/>
      <c r="L128" s="16"/>
      <c r="M128" s="16"/>
      <c r="N128" s="16"/>
      <c r="O128" s="16"/>
      <c r="P128" s="84"/>
      <c r="Q128" s="508"/>
      <c r="R128" s="509"/>
      <c r="S128" s="509"/>
      <c r="T128" s="510"/>
      <c r="U128" s="85" t="s">
        <v>5978</v>
      </c>
      <c r="V128" s="58"/>
      <c r="W128" s="508"/>
      <c r="X128" s="509"/>
      <c r="Y128" s="509"/>
      <c r="Z128" s="510"/>
      <c r="AA128" s="49" t="s">
        <v>5978</v>
      </c>
      <c r="AE128" s="346"/>
      <c r="AF128" s="508"/>
      <c r="AG128" s="509"/>
      <c r="AH128" s="509"/>
      <c r="AI128" s="510"/>
      <c r="AJ128" s="17" t="s">
        <v>5978</v>
      </c>
      <c r="AK128" s="348"/>
      <c r="AL128" s="508"/>
      <c r="AM128" s="509"/>
      <c r="AN128" s="509"/>
      <c r="AO128" s="510"/>
      <c r="AP128" s="41" t="s">
        <v>5978</v>
      </c>
      <c r="AV128" s="296" t="str">
        <f>IF(AND(BA128=0,SUM(BF128:BK128)&gt;0),1,IF(AND($AT$101=1,BA128=1),3,""))</f>
        <v/>
      </c>
      <c r="AW128" s="296" t="str">
        <f>IF(AND(BB128=0,SUM(BL128:BQ128)&gt;0),1,IF(AND($AT$101=1,BB128=1),3,""))</f>
        <v/>
      </c>
      <c r="AX128" s="296" t="str">
        <f>IF(AND(BC128=0,SUM(BR128:BW128)&gt;0),1,IF(AND($AT$101=1,SUM(Q128,W128)&gt;0,BC128=1),3,""))</f>
        <v/>
      </c>
      <c r="AY128" s="296" t="str">
        <f>IF(AND(BD128=0,SUM(BX128:CC128)&gt;0),1,IF(AND($AT$101=1,SUM(Q128,W128)&gt;0,BD128=1),3,""))</f>
        <v/>
      </c>
      <c r="BA128" s="409">
        <f>IF(Q128="",1,0)</f>
        <v>1</v>
      </c>
      <c r="BB128" s="411">
        <f>IF(W128="",1,0)</f>
        <v>1</v>
      </c>
      <c r="BC128" s="411">
        <f>IF(AF128="",1,0)</f>
        <v>1</v>
      </c>
      <c r="BD128" s="410">
        <f>IF(AL128="",1,0)</f>
        <v>1</v>
      </c>
      <c r="BE128" s="408"/>
      <c r="BF128" s="224">
        <f>$BO$117</f>
        <v>0</v>
      </c>
      <c r="BG128" s="225">
        <f>IF(Q128&lt;MAX(W128,AF128,AL128),1,0)</f>
        <v>0</v>
      </c>
      <c r="BH128" s="225">
        <f>$AU$101</f>
        <v>1</v>
      </c>
      <c r="BI128" s="225"/>
      <c r="BJ128" s="225"/>
      <c r="BK128" s="246"/>
      <c r="BL128" s="224">
        <f>IF(AND($BA$107+$BB$107+BA128&lt;3,W128&gt;MIN($D$107,$K$107,Q128)),1,0)</f>
        <v>0</v>
      </c>
      <c r="BM128" s="225">
        <f>$BM$107</f>
        <v>0</v>
      </c>
      <c r="BN128" s="225">
        <f>IF(AND(BD128=0,W128&lt;AL128),1,0)</f>
        <v>0</v>
      </c>
      <c r="BO128" s="225">
        <f>$AU$101</f>
        <v>1</v>
      </c>
      <c r="BP128" s="225"/>
      <c r="BQ128" s="225"/>
      <c r="BR128" s="224">
        <f>IF(AND($BA$107+BA128&lt;2,AF128&gt;MAX($D$107,Q128)),1,0)</f>
        <v>0</v>
      </c>
      <c r="BS128" s="225">
        <f>IF(AF128&lt;AL128,1,0)</f>
        <v>0</v>
      </c>
      <c r="BT128" s="225">
        <f>$AU$101</f>
        <v>1</v>
      </c>
      <c r="BU128" s="225"/>
      <c r="BV128" s="225"/>
      <c r="BW128" s="225"/>
      <c r="BX128" s="224">
        <f>IF(AND($BA$107+$BB$107+BA128+BB128+BC128&lt;5,AL128&gt;MIN($D$107,$K$107,Q128,W128,AF128)),1,0)</f>
        <v>0</v>
      </c>
      <c r="BY128" s="225">
        <f>$AU$101</f>
        <v>1</v>
      </c>
      <c r="BZ128" s="225"/>
      <c r="CA128" s="225"/>
      <c r="CB128" s="225"/>
      <c r="CC128" s="246"/>
      <c r="CD128" s="224"/>
      <c r="CE128" s="225"/>
      <c r="CF128" s="225"/>
      <c r="CG128" s="225"/>
      <c r="CH128" s="225"/>
      <c r="CI128" s="246"/>
      <c r="CJ128" s="195"/>
      <c r="CL128" s="422"/>
      <c r="CM128" s="431"/>
      <c r="CN128" s="769"/>
      <c r="CO128" s="769"/>
      <c r="CP128" s="769"/>
      <c r="CQ128" s="769"/>
      <c r="CR128" s="769"/>
      <c r="CS128" s="769"/>
      <c r="CT128" s="769"/>
      <c r="CU128" s="769"/>
      <c r="CV128" s="769"/>
      <c r="CW128" s="769"/>
      <c r="CX128" s="769"/>
      <c r="CY128" s="769"/>
      <c r="CZ128" s="769"/>
      <c r="DA128" s="769"/>
      <c r="DB128" s="769"/>
      <c r="DC128" s="769"/>
      <c r="DD128" s="769"/>
      <c r="DE128" s="769"/>
      <c r="DF128" s="769"/>
      <c r="DG128" s="769"/>
      <c r="DH128" s="769"/>
      <c r="DI128" s="769"/>
      <c r="DJ128" s="769"/>
      <c r="DK128" s="770"/>
      <c r="DL128" s="219"/>
      <c r="DM128" s="219"/>
      <c r="DN128" s="219"/>
      <c r="DO128" s="101"/>
      <c r="DP128" s="101"/>
      <c r="DQ128" s="101"/>
      <c r="DS128" s="8"/>
      <c r="EV128"/>
    </row>
    <row r="129" spans="5:152" ht="3" customHeight="1">
      <c r="G129" s="48"/>
      <c r="H129" s="16"/>
      <c r="I129" s="16"/>
      <c r="J129" s="16"/>
      <c r="K129" s="16"/>
      <c r="L129" s="16"/>
      <c r="M129" s="16"/>
      <c r="N129" s="16"/>
      <c r="O129" s="16"/>
      <c r="P129" s="84"/>
      <c r="Q129" s="24"/>
      <c r="R129" s="72"/>
      <c r="S129" s="24"/>
      <c r="T129" s="24"/>
      <c r="U129" s="86"/>
      <c r="V129" s="58"/>
      <c r="W129" s="16"/>
      <c r="X129" s="16"/>
      <c r="Y129" s="16"/>
      <c r="Z129" s="16"/>
      <c r="AA129" s="29"/>
      <c r="AE129" s="346"/>
      <c r="AF129" s="347"/>
      <c r="AG129" s="347"/>
      <c r="AH129" s="347"/>
      <c r="AI129" s="347"/>
      <c r="AJ129" s="405"/>
      <c r="AK129" s="348"/>
      <c r="AL129" s="347"/>
      <c r="AM129" s="347"/>
      <c r="AN129" s="347"/>
      <c r="AO129" s="347"/>
      <c r="AP129" s="406"/>
      <c r="BA129" s="408"/>
      <c r="BB129" s="408"/>
      <c r="BC129" s="408"/>
      <c r="BD129" s="408"/>
      <c r="BE129" s="408"/>
      <c r="CJ129" s="195"/>
      <c r="CL129" s="422"/>
      <c r="CM129" s="431"/>
      <c r="CN129" s="769"/>
      <c r="CO129" s="769"/>
      <c r="CP129" s="769"/>
      <c r="CQ129" s="769"/>
      <c r="CR129" s="769"/>
      <c r="CS129" s="769"/>
      <c r="CT129" s="769"/>
      <c r="CU129" s="769"/>
      <c r="CV129" s="769"/>
      <c r="CW129" s="769"/>
      <c r="CX129" s="769"/>
      <c r="CY129" s="769"/>
      <c r="CZ129" s="769"/>
      <c r="DA129" s="769"/>
      <c r="DB129" s="769"/>
      <c r="DC129" s="769"/>
      <c r="DD129" s="769"/>
      <c r="DE129" s="769"/>
      <c r="DF129" s="769"/>
      <c r="DG129" s="769"/>
      <c r="DH129" s="769"/>
      <c r="DI129" s="769"/>
      <c r="DJ129" s="769"/>
      <c r="DK129" s="770"/>
      <c r="DS129" s="8"/>
      <c r="EV129"/>
    </row>
    <row r="130" spans="5:152" ht="3" customHeight="1" thickBot="1">
      <c r="G130" s="73"/>
      <c r="H130" s="74"/>
      <c r="I130" s="74"/>
      <c r="J130" s="74"/>
      <c r="K130" s="74"/>
      <c r="L130" s="74"/>
      <c r="M130" s="74"/>
      <c r="N130" s="74"/>
      <c r="O130" s="74"/>
      <c r="P130" s="89"/>
      <c r="Q130" s="75"/>
      <c r="R130" s="75"/>
      <c r="S130" s="75"/>
      <c r="T130" s="75"/>
      <c r="U130" s="90"/>
      <c r="V130" s="80"/>
      <c r="W130" s="74"/>
      <c r="X130" s="74"/>
      <c r="Y130" s="74"/>
      <c r="Z130" s="74"/>
      <c r="AA130" s="76"/>
      <c r="AE130" s="346"/>
      <c r="AF130" s="347"/>
      <c r="AG130" s="347"/>
      <c r="AH130" s="347"/>
      <c r="AI130" s="347"/>
      <c r="AJ130" s="405"/>
      <c r="AK130" s="348"/>
      <c r="AL130" s="347"/>
      <c r="AM130" s="347"/>
      <c r="AN130" s="347"/>
      <c r="AO130" s="347"/>
      <c r="AP130" s="406"/>
      <c r="BA130" s="408"/>
      <c r="BB130" s="408"/>
      <c r="BC130" s="408"/>
      <c r="BD130" s="408"/>
      <c r="BE130" s="408"/>
      <c r="CJ130" s="195"/>
      <c r="CL130" s="443"/>
      <c r="CM130" s="444"/>
      <c r="CN130" s="771"/>
      <c r="CO130" s="771"/>
      <c r="CP130" s="771"/>
      <c r="CQ130" s="771"/>
      <c r="CR130" s="771"/>
      <c r="CS130" s="771"/>
      <c r="CT130" s="771"/>
      <c r="CU130" s="771"/>
      <c r="CV130" s="771"/>
      <c r="CW130" s="771"/>
      <c r="CX130" s="771"/>
      <c r="CY130" s="771"/>
      <c r="CZ130" s="771"/>
      <c r="DA130" s="771"/>
      <c r="DB130" s="771"/>
      <c r="DC130" s="771"/>
      <c r="DD130" s="771"/>
      <c r="DE130" s="771"/>
      <c r="DF130" s="771"/>
      <c r="DG130" s="771"/>
      <c r="DH130" s="771"/>
      <c r="DI130" s="771"/>
      <c r="DJ130" s="771"/>
      <c r="DK130" s="772"/>
      <c r="DS130" s="8"/>
      <c r="EV130"/>
    </row>
    <row r="131" spans="5:152" ht="19.5" customHeight="1">
      <c r="G131" s="100" t="s">
        <v>8207</v>
      </c>
      <c r="H131" s="101"/>
      <c r="I131" s="16"/>
      <c r="J131" s="16"/>
      <c r="K131" s="16"/>
      <c r="L131" s="16"/>
      <c r="M131" s="16"/>
      <c r="N131" s="16"/>
      <c r="O131" s="16"/>
      <c r="P131" s="84"/>
      <c r="Q131" s="508"/>
      <c r="R131" s="509"/>
      <c r="S131" s="509"/>
      <c r="T131" s="510"/>
      <c r="U131" s="85" t="s">
        <v>5978</v>
      </c>
      <c r="V131" s="58"/>
      <c r="W131" s="508"/>
      <c r="X131" s="509"/>
      <c r="Y131" s="509"/>
      <c r="Z131" s="510"/>
      <c r="AA131" s="49" t="s">
        <v>5978</v>
      </c>
      <c r="AE131" s="346"/>
      <c r="AF131" s="508"/>
      <c r="AG131" s="509"/>
      <c r="AH131" s="509"/>
      <c r="AI131" s="510"/>
      <c r="AJ131" s="17" t="s">
        <v>5978</v>
      </c>
      <c r="AK131" s="348"/>
      <c r="AL131" s="508"/>
      <c r="AM131" s="509"/>
      <c r="AN131" s="509"/>
      <c r="AO131" s="510"/>
      <c r="AP131" s="41" t="s">
        <v>5978</v>
      </c>
      <c r="AV131" s="296" t="str">
        <f>IF(AND(BA131=0,SUM(BF131:BK131)&gt;0),1,IF(AND($AT$101=1,BA131=1),3,""))</f>
        <v/>
      </c>
      <c r="AW131" s="296" t="str">
        <f>IF(AND(BB131=0,SUM(BL131:BQ131)&gt;0),1,IF(AND($AT$101=1,BB131=1),3,""))</f>
        <v/>
      </c>
      <c r="AX131" s="296" t="str">
        <f>IF(AND(BC131=0,SUM(BR131:BW131)&gt;0),1,IF(AND($AT$101=1,SUM(Q131,W131)&gt;0,BC131=1),3,""))</f>
        <v/>
      </c>
      <c r="AY131" s="296" t="str">
        <f>IF(AND(BD131=0,SUM(BX131:CC131)&gt;0),1,IF(AND($AT$101=1,SUM(Q131,W131)&gt;0,BD131=1),3,""))</f>
        <v/>
      </c>
      <c r="BA131" s="409">
        <f>IF(Q131="",1,0)</f>
        <v>1</v>
      </c>
      <c r="BB131" s="411">
        <f>IF(W131="",1,0)</f>
        <v>1</v>
      </c>
      <c r="BC131" s="411">
        <f>IF(AF131="",1,0)</f>
        <v>1</v>
      </c>
      <c r="BD131" s="410">
        <f>IF(AL131="",1,0)</f>
        <v>1</v>
      </c>
      <c r="BE131" s="408"/>
      <c r="BF131" s="224">
        <f>$BO$117</f>
        <v>0</v>
      </c>
      <c r="BG131" s="225">
        <f>IF(Q131&lt;MAX(W131,AF131,AL131),1,0)</f>
        <v>0</v>
      </c>
      <c r="BH131" s="225">
        <f>$AU$101</f>
        <v>1</v>
      </c>
      <c r="BI131" s="225"/>
      <c r="BJ131" s="225"/>
      <c r="BK131" s="246"/>
      <c r="BL131" s="224">
        <f>IF(AND($BA$107+$BB$107+BA131&lt;3,W131&gt;MIN($D$107,$K$107,Q131)),1,0)</f>
        <v>0</v>
      </c>
      <c r="BM131" s="225">
        <f>$BM$107</f>
        <v>0</v>
      </c>
      <c r="BN131" s="225">
        <f>IF(AND(BD131=0,W131&lt;AL131),1,0)</f>
        <v>0</v>
      </c>
      <c r="BO131" s="225">
        <f>$AU$101</f>
        <v>1</v>
      </c>
      <c r="BP131" s="225"/>
      <c r="BQ131" s="225"/>
      <c r="BR131" s="224">
        <f>IF(AND($BA$107+BA131&lt;2,AF131&gt;MAX($D$107,Q131)),1,0)</f>
        <v>0</v>
      </c>
      <c r="BS131" s="225">
        <f>IF(AF131&lt;AL131,1,0)</f>
        <v>0</v>
      </c>
      <c r="BT131" s="225">
        <f>$AU$101</f>
        <v>1</v>
      </c>
      <c r="BU131" s="225"/>
      <c r="BV131" s="225"/>
      <c r="BW131" s="225"/>
      <c r="BX131" s="224">
        <f>IF(AND($BA$107+$BB$107+BA131+BB131+BC131&lt;5,AL131&gt;MIN($D$107,$K$107,Q131,W131,AF131)),1,0)</f>
        <v>0</v>
      </c>
      <c r="BY131" s="225">
        <f>$AU$101</f>
        <v>1</v>
      </c>
      <c r="BZ131" s="225"/>
      <c r="CA131" s="225"/>
      <c r="CB131" s="225"/>
      <c r="CC131" s="246"/>
      <c r="CD131" s="224"/>
      <c r="CE131" s="225"/>
      <c r="CF131" s="225"/>
      <c r="CG131" s="225"/>
      <c r="CH131" s="225"/>
      <c r="CI131" s="246"/>
      <c r="CJ131" s="195"/>
      <c r="CK131" s="263" t="s">
        <v>6085</v>
      </c>
      <c r="CO131" s="219"/>
      <c r="CP131" s="219"/>
      <c r="CQ131" s="219"/>
      <c r="CR131" s="219"/>
      <c r="CS131" s="219"/>
      <c r="CT131" s="219"/>
      <c r="CU131" s="219"/>
      <c r="CV131" s="219"/>
      <c r="CW131" s="219"/>
      <c r="CX131" s="219"/>
      <c r="CY131" s="219"/>
      <c r="CZ131" s="219"/>
      <c r="DA131" s="219"/>
      <c r="DB131" s="219"/>
      <c r="DC131" s="219"/>
      <c r="DD131" s="219"/>
      <c r="DE131" s="219"/>
      <c r="DF131" s="219"/>
      <c r="DG131" s="219"/>
      <c r="DH131" s="219"/>
      <c r="DI131" s="219"/>
      <c r="DJ131" s="219"/>
      <c r="DK131" s="219"/>
      <c r="DS131" s="8"/>
      <c r="EV131"/>
    </row>
    <row r="132" spans="5:152" ht="3" customHeight="1">
      <c r="G132" s="68"/>
      <c r="H132" s="69"/>
      <c r="I132" s="69"/>
      <c r="J132" s="69"/>
      <c r="K132" s="69"/>
      <c r="L132" s="69"/>
      <c r="M132" s="69"/>
      <c r="N132" s="69"/>
      <c r="O132" s="69"/>
      <c r="P132" s="91"/>
      <c r="Q132" s="70"/>
      <c r="R132" s="70"/>
      <c r="S132" s="70"/>
      <c r="T132" s="70"/>
      <c r="U132" s="92"/>
      <c r="V132" s="81"/>
      <c r="W132" s="69"/>
      <c r="X132" s="69"/>
      <c r="Y132" s="69"/>
      <c r="Z132" s="69"/>
      <c r="AA132" s="71"/>
      <c r="AE132" s="346"/>
      <c r="AF132" s="347"/>
      <c r="AG132" s="347"/>
      <c r="AH132" s="347"/>
      <c r="AI132" s="347"/>
      <c r="AJ132" s="405"/>
      <c r="AK132" s="348"/>
      <c r="AL132" s="347"/>
      <c r="AM132" s="347"/>
      <c r="AN132" s="347"/>
      <c r="AO132" s="347"/>
      <c r="AP132" s="406"/>
      <c r="BA132" s="408"/>
      <c r="BB132" s="408"/>
      <c r="BC132" s="408"/>
      <c r="BD132" s="408"/>
      <c r="BE132" s="408"/>
      <c r="CJ132" s="195"/>
      <c r="CO132" s="219"/>
      <c r="CP132" s="219"/>
      <c r="CQ132" s="219"/>
      <c r="CR132" s="219"/>
      <c r="CS132" s="219"/>
      <c r="CT132" s="219"/>
      <c r="CU132" s="219"/>
      <c r="CV132" s="219"/>
      <c r="CW132" s="219"/>
      <c r="CX132" s="219"/>
      <c r="CY132" s="219"/>
      <c r="CZ132" s="219"/>
      <c r="DA132" s="219"/>
      <c r="DB132" s="219"/>
      <c r="DC132" s="219"/>
      <c r="DD132" s="219"/>
      <c r="DE132" s="219"/>
      <c r="DF132" s="219"/>
      <c r="DG132" s="219"/>
      <c r="DH132" s="219"/>
      <c r="DI132" s="219"/>
      <c r="DJ132" s="219"/>
      <c r="DK132" s="219"/>
      <c r="DL132" s="258"/>
    </row>
    <row r="133" spans="5:152" ht="3" customHeight="1" thickBot="1">
      <c r="G133" s="48"/>
      <c r="H133" s="16"/>
      <c r="I133" s="16"/>
      <c r="J133" s="16"/>
      <c r="K133" s="16"/>
      <c r="L133" s="16"/>
      <c r="M133" s="16"/>
      <c r="N133" s="16"/>
      <c r="O133" s="16"/>
      <c r="P133" s="84"/>
      <c r="Q133" s="24"/>
      <c r="R133" s="24"/>
      <c r="S133" s="24"/>
      <c r="T133" s="24"/>
      <c r="U133" s="86"/>
      <c r="V133" s="58"/>
      <c r="W133" s="16"/>
      <c r="X133" s="16"/>
      <c r="Y133" s="16"/>
      <c r="Z133" s="16"/>
      <c r="AA133" s="29"/>
      <c r="AE133" s="346"/>
      <c r="AF133" s="347"/>
      <c r="AG133" s="347"/>
      <c r="AH133" s="347"/>
      <c r="AI133" s="347"/>
      <c r="AJ133" s="405"/>
      <c r="AK133" s="348"/>
      <c r="AL133" s="347"/>
      <c r="AM133" s="347"/>
      <c r="AN133" s="347"/>
      <c r="AO133" s="347"/>
      <c r="AP133" s="406"/>
      <c r="BA133" s="408"/>
      <c r="BB133" s="408"/>
      <c r="BC133" s="408"/>
      <c r="BD133" s="408"/>
      <c r="BE133" s="408"/>
      <c r="CJ133" s="195"/>
      <c r="CK133" s="219"/>
      <c r="CL133" s="522" t="s">
        <v>1909</v>
      </c>
      <c r="CM133" s="523"/>
      <c r="CN133" s="523"/>
      <c r="CO133" s="523"/>
      <c r="CP133" s="523"/>
      <c r="CQ133" s="523"/>
      <c r="CR133" s="523"/>
      <c r="CS133" s="523"/>
      <c r="CT133" s="523"/>
      <c r="CU133" s="523"/>
      <c r="CV133" s="523"/>
      <c r="CW133" s="523"/>
      <c r="CX133" s="523"/>
      <c r="CY133" s="523"/>
      <c r="CZ133" s="523"/>
      <c r="DA133" s="523"/>
      <c r="DB133" s="523"/>
      <c r="DC133" s="523"/>
      <c r="DD133" s="523"/>
      <c r="DE133" s="523"/>
      <c r="DF133" s="523"/>
      <c r="DG133" s="523"/>
      <c r="DH133" s="523"/>
      <c r="DI133" s="523"/>
      <c r="DJ133" s="523"/>
      <c r="DK133" s="524"/>
      <c r="DL133" s="258"/>
    </row>
    <row r="134" spans="5:152" ht="19.5" customHeight="1">
      <c r="G134" s="100" t="s">
        <v>5327</v>
      </c>
      <c r="H134" s="101"/>
      <c r="I134" s="101"/>
      <c r="J134" s="16"/>
      <c r="K134" s="16"/>
      <c r="L134" s="16"/>
      <c r="M134" s="16"/>
      <c r="N134" s="16"/>
      <c r="O134" s="16"/>
      <c r="P134" s="84"/>
      <c r="Q134" s="508"/>
      <c r="R134" s="509"/>
      <c r="S134" s="509"/>
      <c r="T134" s="510"/>
      <c r="U134" s="85" t="s">
        <v>5978</v>
      </c>
      <c r="V134" s="58"/>
      <c r="W134" s="508"/>
      <c r="X134" s="509"/>
      <c r="Y134" s="509"/>
      <c r="Z134" s="510"/>
      <c r="AA134" s="49" t="s">
        <v>5978</v>
      </c>
      <c r="AE134" s="346"/>
      <c r="AF134" s="508"/>
      <c r="AG134" s="509"/>
      <c r="AH134" s="509"/>
      <c r="AI134" s="510"/>
      <c r="AJ134" s="17" t="s">
        <v>5978</v>
      </c>
      <c r="AK134" s="348"/>
      <c r="AL134" s="508"/>
      <c r="AM134" s="509"/>
      <c r="AN134" s="509"/>
      <c r="AO134" s="510"/>
      <c r="AP134" s="41" t="s">
        <v>5978</v>
      </c>
      <c r="AV134" s="296" t="str">
        <f>IF(AND(BA134=0,SUM(BF134:BK134)&gt;0),1,IF(AND($AT$101=1,BA134=1),3,""))</f>
        <v/>
      </c>
      <c r="AW134" s="296" t="str">
        <f>IF(AND(BB134=0,SUM(BL134:BQ134)&gt;0),1,IF(AND($AT$101=1,BB134=1),3,""))</f>
        <v/>
      </c>
      <c r="AX134" s="296" t="str">
        <f>IF(AND(BC134=0,SUM(BR134:BW134)&gt;0),1,IF(AND($AT$101=1,SUM(Q134,W134)&gt;0,BC134=1),3,""))</f>
        <v/>
      </c>
      <c r="AY134" s="296" t="str">
        <f>IF(AND(BD134=0,SUM(BX134:CC134)&gt;0),1,IF(AND($AT$101=1,SUM(Q134,W134)&gt;0,BD134=1),3,""))</f>
        <v/>
      </c>
      <c r="BA134" s="409">
        <f>IF(Q134="",1,0)</f>
        <v>1</v>
      </c>
      <c r="BB134" s="411">
        <f>IF(W134="",1,0)</f>
        <v>1</v>
      </c>
      <c r="BC134" s="411">
        <f>IF(AF134="",1,0)</f>
        <v>1</v>
      </c>
      <c r="BD134" s="410">
        <f>IF(AL134="",1,0)</f>
        <v>1</v>
      </c>
      <c r="BE134" s="408"/>
      <c r="BF134" s="224">
        <f>$BO$117</f>
        <v>0</v>
      </c>
      <c r="BG134" s="225">
        <f>IF(Q134&lt;MAX(W134,AF134,AL134),1,0)</f>
        <v>0</v>
      </c>
      <c r="BH134" s="225">
        <f>$AU$101</f>
        <v>1</v>
      </c>
      <c r="BI134" s="225"/>
      <c r="BJ134" s="225"/>
      <c r="BK134" s="246"/>
      <c r="BL134" s="224">
        <f>IF(AND($BA$107+$BB$107+BA134&lt;3,W134&gt;MIN($D$107,$K$107,Q134)),1,0)</f>
        <v>0</v>
      </c>
      <c r="BM134" s="225">
        <f>$BM$107</f>
        <v>0</v>
      </c>
      <c r="BN134" s="225">
        <f>IF(AND(BD134=0,W134&lt;AL134),1,0)</f>
        <v>0</v>
      </c>
      <c r="BO134" s="225">
        <f>$AU$101</f>
        <v>1</v>
      </c>
      <c r="BP134" s="225"/>
      <c r="BQ134" s="225"/>
      <c r="BR134" s="224">
        <f>IF(AND($BA$107+BA134&lt;2,AF134&gt;MAX($D$107,Q134)),1,0)</f>
        <v>0</v>
      </c>
      <c r="BS134" s="225">
        <f>IF(AF134&lt;AL134,1,0)</f>
        <v>0</v>
      </c>
      <c r="BT134" s="225">
        <f>$AU$101</f>
        <v>1</v>
      </c>
      <c r="BU134" s="225"/>
      <c r="BV134" s="225"/>
      <c r="BW134" s="225"/>
      <c r="BX134" s="224">
        <f>IF(AND($BA$107+$BB$107+BA134+BB134+BC134&lt;5,AL134&gt;MIN($D$107,$K$107,Q134,W134,AF134)),1,0)</f>
        <v>0</v>
      </c>
      <c r="BY134" s="225">
        <f>$AU$101</f>
        <v>1</v>
      </c>
      <c r="BZ134" s="225"/>
      <c r="CA134" s="225"/>
      <c r="CB134" s="225"/>
      <c r="CC134" s="246"/>
      <c r="CD134" s="224"/>
      <c r="CE134" s="225"/>
      <c r="CF134" s="225"/>
      <c r="CG134" s="225"/>
      <c r="CH134" s="225"/>
      <c r="CI134" s="246"/>
      <c r="CJ134" s="195"/>
      <c r="CL134" s="525"/>
      <c r="CM134" s="526"/>
      <c r="CN134" s="526"/>
      <c r="CO134" s="526"/>
      <c r="CP134" s="526"/>
      <c r="CQ134" s="526"/>
      <c r="CR134" s="526"/>
      <c r="CS134" s="526"/>
      <c r="CT134" s="526"/>
      <c r="CU134" s="526"/>
      <c r="CV134" s="526"/>
      <c r="CW134" s="526"/>
      <c r="CX134" s="526"/>
      <c r="CY134" s="526"/>
      <c r="CZ134" s="526"/>
      <c r="DA134" s="526"/>
      <c r="DB134" s="526"/>
      <c r="DC134" s="526"/>
      <c r="DD134" s="526"/>
      <c r="DE134" s="526"/>
      <c r="DF134" s="526"/>
      <c r="DG134" s="526"/>
      <c r="DH134" s="526"/>
      <c r="DI134" s="526"/>
      <c r="DJ134" s="526"/>
      <c r="DK134" s="527"/>
    </row>
    <row r="135" spans="5:152" ht="3" customHeight="1">
      <c r="G135" s="50"/>
      <c r="H135" s="32"/>
      <c r="I135" s="32"/>
      <c r="J135" s="32"/>
      <c r="K135" s="32"/>
      <c r="L135" s="32"/>
      <c r="M135" s="32"/>
      <c r="N135" s="32"/>
      <c r="O135" s="32"/>
      <c r="P135" s="77"/>
      <c r="Q135" s="360"/>
      <c r="R135" s="360"/>
      <c r="S135" s="360"/>
      <c r="T135" s="360"/>
      <c r="U135" s="362"/>
      <c r="V135" s="363"/>
      <c r="W135" s="361"/>
      <c r="X135" s="361"/>
      <c r="Y135" s="361"/>
      <c r="Z135" s="361"/>
      <c r="AA135" s="364"/>
      <c r="AB135" s="365"/>
      <c r="AC135" s="365"/>
      <c r="AD135" s="365"/>
      <c r="AE135" s="366"/>
      <c r="AF135" s="367"/>
      <c r="AG135" s="367"/>
      <c r="AH135" s="367"/>
      <c r="AI135" s="367"/>
      <c r="AJ135" s="367"/>
      <c r="AK135" s="368"/>
      <c r="AL135" s="367"/>
      <c r="AM135" s="367"/>
      <c r="AN135" s="367"/>
      <c r="AO135" s="367"/>
      <c r="AP135" s="350"/>
      <c r="BA135" s="408"/>
      <c r="BB135" s="408"/>
      <c r="BC135" s="408"/>
      <c r="BD135" s="408"/>
      <c r="BE135" s="408"/>
      <c r="CJ135" s="195"/>
      <c r="CK135" s="219"/>
      <c r="CL135" s="525"/>
      <c r="CM135" s="526"/>
      <c r="CN135" s="526"/>
      <c r="CO135" s="526"/>
      <c r="CP135" s="526"/>
      <c r="CQ135" s="526"/>
      <c r="CR135" s="526"/>
      <c r="CS135" s="526"/>
      <c r="CT135" s="526"/>
      <c r="CU135" s="526"/>
      <c r="CV135" s="526"/>
      <c r="CW135" s="526"/>
      <c r="CX135" s="526"/>
      <c r="CY135" s="526"/>
      <c r="CZ135" s="526"/>
      <c r="DA135" s="526"/>
      <c r="DB135" s="526"/>
      <c r="DC135" s="526"/>
      <c r="DD135" s="526"/>
      <c r="DE135" s="526"/>
      <c r="DF135" s="526"/>
      <c r="DG135" s="526"/>
      <c r="DH135" s="526"/>
      <c r="DI135" s="526"/>
      <c r="DJ135" s="526"/>
      <c r="DK135" s="527"/>
    </row>
    <row r="136" spans="5:152" ht="3" customHeight="1">
      <c r="N136" s="16"/>
      <c r="AE136" s="351"/>
      <c r="AF136" s="351"/>
      <c r="AG136" s="351"/>
      <c r="AH136" s="351"/>
      <c r="AI136" s="351"/>
      <c r="AJ136" s="351"/>
      <c r="AK136" s="351"/>
      <c r="AL136" s="351"/>
      <c r="AM136" s="351"/>
      <c r="AN136" s="351"/>
      <c r="AO136" s="351"/>
      <c r="AP136" s="351"/>
      <c r="BA136" s="408"/>
      <c r="BB136" s="408"/>
      <c r="BC136" s="408"/>
      <c r="BD136" s="408"/>
      <c r="BE136" s="408"/>
      <c r="CJ136" s="195"/>
      <c r="CK136" s="219"/>
      <c r="CL136" s="525"/>
      <c r="CM136" s="526"/>
      <c r="CN136" s="526"/>
      <c r="CO136" s="526"/>
      <c r="CP136" s="526"/>
      <c r="CQ136" s="526"/>
      <c r="CR136" s="526"/>
      <c r="CS136" s="526"/>
      <c r="CT136" s="526"/>
      <c r="CU136" s="526"/>
      <c r="CV136" s="526"/>
      <c r="CW136" s="526"/>
      <c r="CX136" s="526"/>
      <c r="CY136" s="526"/>
      <c r="CZ136" s="526"/>
      <c r="DA136" s="526"/>
      <c r="DB136" s="526"/>
      <c r="DC136" s="526"/>
      <c r="DD136" s="526"/>
      <c r="DE136" s="526"/>
      <c r="DF136" s="526"/>
      <c r="DG136" s="526"/>
      <c r="DH136" s="526"/>
      <c r="DI136" s="526"/>
      <c r="DJ136" s="526"/>
      <c r="DK136" s="527"/>
    </row>
    <row r="137" spans="5:152" ht="3" customHeight="1">
      <c r="BA137" s="408"/>
      <c r="BB137" s="408"/>
      <c r="BC137" s="408"/>
      <c r="BD137" s="408"/>
      <c r="BE137" s="408"/>
      <c r="CJ137" s="195"/>
      <c r="CK137" s="219"/>
      <c r="CL137" s="528"/>
      <c r="CM137" s="529"/>
      <c r="CN137" s="529"/>
      <c r="CO137" s="529"/>
      <c r="CP137" s="529"/>
      <c r="CQ137" s="529"/>
      <c r="CR137" s="529"/>
      <c r="CS137" s="529"/>
      <c r="CT137" s="529"/>
      <c r="CU137" s="529"/>
      <c r="CV137" s="529"/>
      <c r="CW137" s="529"/>
      <c r="CX137" s="529"/>
      <c r="CY137" s="529"/>
      <c r="CZ137" s="529"/>
      <c r="DA137" s="529"/>
      <c r="DB137" s="529"/>
      <c r="DC137" s="529"/>
      <c r="DD137" s="529"/>
      <c r="DE137" s="529"/>
      <c r="DF137" s="529"/>
      <c r="DG137" s="529"/>
      <c r="DH137" s="529"/>
      <c r="DI137" s="529"/>
      <c r="DJ137" s="529"/>
      <c r="DK137" s="530"/>
    </row>
    <row r="138" spans="5:152" ht="3" customHeight="1" thickBot="1">
      <c r="BA138" s="408"/>
      <c r="BB138" s="408"/>
      <c r="BC138" s="408"/>
      <c r="BD138" s="408"/>
      <c r="BE138" s="408"/>
      <c r="CJ138" s="195"/>
      <c r="CL138" s="219"/>
      <c r="CM138" s="219"/>
      <c r="CN138" s="219"/>
      <c r="CO138" s="219"/>
      <c r="CP138" s="219"/>
      <c r="CQ138" s="219"/>
      <c r="CR138" s="219"/>
      <c r="CS138" s="219"/>
      <c r="CT138" s="219"/>
      <c r="CU138" s="219"/>
      <c r="CV138" s="219"/>
      <c r="CW138" s="219"/>
      <c r="CX138" s="219"/>
      <c r="CY138" s="219"/>
      <c r="CZ138" s="219"/>
      <c r="DA138" s="219"/>
      <c r="DB138" s="219"/>
      <c r="DC138" s="219"/>
      <c r="DD138" s="219"/>
      <c r="DE138" s="219"/>
      <c r="DF138" s="219"/>
      <c r="DG138" s="219"/>
      <c r="DH138" s="219"/>
      <c r="DI138" s="219"/>
      <c r="DJ138" s="219"/>
      <c r="DK138" s="219"/>
      <c r="DL138" s="101"/>
    </row>
    <row r="139" spans="5:152" ht="15.95" customHeight="1">
      <c r="E139" s="496" t="s">
        <v>5049</v>
      </c>
      <c r="F139" s="496"/>
      <c r="G139" s="496"/>
      <c r="H139" s="496"/>
      <c r="I139" s="496"/>
      <c r="J139" s="496"/>
      <c r="K139" s="496"/>
      <c r="L139" s="496"/>
      <c r="M139" s="496"/>
      <c r="N139" s="496"/>
      <c r="O139" s="496"/>
      <c r="P139" s="496"/>
      <c r="Q139" s="496"/>
      <c r="R139" s="496"/>
      <c r="S139" s="496"/>
      <c r="T139" s="496"/>
      <c r="U139" s="496"/>
      <c r="V139" s="496"/>
      <c r="W139" s="496"/>
      <c r="X139" s="496"/>
      <c r="Y139" s="496"/>
      <c r="Z139" s="496"/>
      <c r="AA139" s="496"/>
      <c r="AB139" s="496"/>
      <c r="AC139" s="496"/>
      <c r="AD139" s="496"/>
      <c r="AR139" s="341" t="s">
        <v>3085</v>
      </c>
      <c r="AS139" s="212"/>
      <c r="AT139" s="212"/>
      <c r="BA139" s="408"/>
      <c r="BB139" s="408"/>
      <c r="BC139" s="408"/>
      <c r="BD139" s="408"/>
      <c r="BE139" s="408"/>
      <c r="CJ139" s="195"/>
      <c r="CK139" s="263" t="s">
        <v>6086</v>
      </c>
      <c r="CL139" s="219"/>
      <c r="CM139" s="219"/>
      <c r="CN139" s="219"/>
      <c r="CO139" s="219"/>
      <c r="CP139" s="219"/>
      <c r="CQ139" s="219"/>
      <c r="CR139" s="219"/>
      <c r="CS139" s="219"/>
      <c r="CT139" s="219"/>
      <c r="CU139" s="219"/>
      <c r="CV139" s="219"/>
      <c r="CW139" s="219"/>
      <c r="CX139" s="219"/>
      <c r="CY139" s="219"/>
      <c r="CZ139" s="219"/>
      <c r="DA139" s="219"/>
      <c r="DB139" s="219"/>
      <c r="DC139" s="219"/>
      <c r="DD139" s="219"/>
      <c r="DE139" s="219"/>
      <c r="DF139" s="219"/>
      <c r="DG139" s="219"/>
      <c r="DH139" s="219"/>
      <c r="DI139" s="219"/>
      <c r="DJ139" s="219"/>
      <c r="DK139" s="219"/>
      <c r="DL139" s="101"/>
    </row>
    <row r="140" spans="5:152" ht="3" customHeight="1">
      <c r="AR140" s="342"/>
      <c r="BA140" s="408"/>
      <c r="BB140" s="408"/>
      <c r="BC140" s="408"/>
      <c r="BD140" s="408"/>
      <c r="BE140" s="408"/>
      <c r="CJ140" s="195"/>
      <c r="CL140" s="219"/>
      <c r="CM140" s="219"/>
      <c r="CN140" s="219"/>
      <c r="CO140" s="219"/>
      <c r="CP140" s="219"/>
      <c r="CQ140" s="219"/>
      <c r="CR140" s="219"/>
      <c r="CS140" s="219"/>
      <c r="CT140" s="219"/>
      <c r="CU140" s="219"/>
      <c r="CV140" s="219"/>
      <c r="CW140" s="219"/>
      <c r="CX140" s="219"/>
      <c r="CY140" s="219"/>
      <c r="CZ140" s="219"/>
      <c r="DA140" s="219"/>
      <c r="DB140" s="219"/>
      <c r="DC140" s="219"/>
      <c r="DD140" s="219"/>
      <c r="DE140" s="219"/>
      <c r="DF140" s="219"/>
      <c r="DG140" s="219"/>
      <c r="DH140" s="219"/>
      <c r="DI140" s="219"/>
      <c r="DJ140" s="219"/>
      <c r="DK140" s="219"/>
      <c r="DL140" s="101"/>
    </row>
    <row r="141" spans="5:152" ht="15" customHeight="1" thickBot="1">
      <c r="G141" s="115" t="s">
        <v>5988</v>
      </c>
      <c r="H141" s="497" t="s">
        <v>5064</v>
      </c>
      <c r="I141" s="497"/>
      <c r="J141" s="497"/>
      <c r="K141" s="497"/>
      <c r="L141" s="497"/>
      <c r="M141" s="497"/>
      <c r="N141" s="497"/>
      <c r="O141" s="497"/>
      <c r="P141" s="497"/>
      <c r="Q141" s="497"/>
      <c r="R141" s="497"/>
      <c r="S141" s="497"/>
      <c r="T141" s="498"/>
      <c r="X141" s="115" t="s">
        <v>8205</v>
      </c>
      <c r="Y141" s="497" t="s">
        <v>5051</v>
      </c>
      <c r="Z141" s="497"/>
      <c r="AA141" s="497"/>
      <c r="AB141" s="497"/>
      <c r="AC141" s="497"/>
      <c r="AD141" s="497"/>
      <c r="AE141" s="497"/>
      <c r="AF141" s="497"/>
      <c r="AG141" s="497"/>
      <c r="AH141" s="497"/>
      <c r="AI141" s="497"/>
      <c r="AJ141" s="497"/>
      <c r="AK141" s="498"/>
      <c r="AR141" s="343">
        <f>IF(AND(H144+O144&gt;0,AT101=1),1,0)</f>
        <v>0</v>
      </c>
      <c r="BA141" s="408"/>
      <c r="BB141" s="408"/>
      <c r="BC141" s="408"/>
      <c r="BD141" s="408"/>
      <c r="BE141" s="408"/>
      <c r="CJ141" s="259"/>
      <c r="CL141" s="522" t="s">
        <v>6277</v>
      </c>
      <c r="CM141" s="523"/>
      <c r="CN141" s="523"/>
      <c r="CO141" s="523"/>
      <c r="CP141" s="523"/>
      <c r="CQ141" s="523"/>
      <c r="CR141" s="523"/>
      <c r="CS141" s="523"/>
      <c r="CT141" s="523"/>
      <c r="CU141" s="523"/>
      <c r="CV141" s="523"/>
      <c r="CW141" s="523"/>
      <c r="CX141" s="523"/>
      <c r="CY141" s="523"/>
      <c r="CZ141" s="523"/>
      <c r="DA141" s="523"/>
      <c r="DB141" s="523"/>
      <c r="DC141" s="523"/>
      <c r="DD141" s="523"/>
      <c r="DE141" s="523"/>
      <c r="DF141" s="523"/>
      <c r="DG141" s="523"/>
      <c r="DH141" s="523"/>
      <c r="DI141" s="523"/>
      <c r="DJ141" s="523"/>
      <c r="DK141" s="524"/>
      <c r="DL141" s="239"/>
    </row>
    <row r="142" spans="5:152" ht="15" customHeight="1">
      <c r="G142" s="116"/>
      <c r="H142" s="117"/>
      <c r="I142" s="117"/>
      <c r="J142" s="117"/>
      <c r="K142" s="117"/>
      <c r="L142" s="117"/>
      <c r="M142" s="118"/>
      <c r="N142" s="119" t="s">
        <v>5989</v>
      </c>
      <c r="O142" s="494" t="s">
        <v>5053</v>
      </c>
      <c r="P142" s="494"/>
      <c r="Q142" s="494"/>
      <c r="R142" s="494"/>
      <c r="S142" s="494"/>
      <c r="T142" s="495"/>
      <c r="X142" s="116"/>
      <c r="Y142" s="117"/>
      <c r="Z142" s="117"/>
      <c r="AA142" s="117"/>
      <c r="AB142" s="117"/>
      <c r="AC142" s="117"/>
      <c r="AD142" s="118"/>
      <c r="AE142" s="124" t="s">
        <v>5993</v>
      </c>
      <c r="AF142" s="733" t="s">
        <v>5054</v>
      </c>
      <c r="AG142" s="733"/>
      <c r="AH142" s="733"/>
      <c r="AI142" s="733"/>
      <c r="AJ142" s="733"/>
      <c r="AK142" s="734"/>
      <c r="BA142" s="408"/>
      <c r="BB142" s="408"/>
      <c r="BC142" s="408"/>
      <c r="BD142" s="408"/>
      <c r="BE142" s="408"/>
      <c r="BF142" s="209" t="s">
        <v>1495</v>
      </c>
      <c r="BG142" s="209" t="s">
        <v>930</v>
      </c>
      <c r="BL142" s="209" t="s">
        <v>1497</v>
      </c>
      <c r="BM142" s="209" t="s">
        <v>1741</v>
      </c>
      <c r="BN142" s="209" t="s">
        <v>1495</v>
      </c>
      <c r="BO142" s="209" t="s">
        <v>930</v>
      </c>
      <c r="BR142" s="209" t="s">
        <v>1497</v>
      </c>
      <c r="BS142" s="209" t="s">
        <v>1495</v>
      </c>
      <c r="BT142" s="209" t="s">
        <v>930</v>
      </c>
      <c r="BX142" s="209" t="s">
        <v>1497</v>
      </c>
      <c r="BY142" s="209" t="s">
        <v>5281</v>
      </c>
      <c r="BZ142" s="209" t="s">
        <v>930</v>
      </c>
      <c r="CJ142" s="259"/>
      <c r="CL142" s="525"/>
      <c r="CM142" s="526"/>
      <c r="CN142" s="526"/>
      <c r="CO142" s="526"/>
      <c r="CP142" s="526"/>
      <c r="CQ142" s="526"/>
      <c r="CR142" s="526"/>
      <c r="CS142" s="526"/>
      <c r="CT142" s="526"/>
      <c r="CU142" s="526"/>
      <c r="CV142" s="526"/>
      <c r="CW142" s="526"/>
      <c r="CX142" s="526"/>
      <c r="CY142" s="526"/>
      <c r="CZ142" s="526"/>
      <c r="DA142" s="526"/>
      <c r="DB142" s="526"/>
      <c r="DC142" s="526"/>
      <c r="DD142" s="526"/>
      <c r="DE142" s="526"/>
      <c r="DF142" s="526"/>
      <c r="DG142" s="526"/>
      <c r="DH142" s="526"/>
      <c r="DI142" s="526"/>
      <c r="DJ142" s="526"/>
      <c r="DK142" s="527"/>
      <c r="DL142" s="239"/>
    </row>
    <row r="143" spans="5:152" ht="3" customHeight="1" thickBot="1">
      <c r="G143" s="39"/>
      <c r="H143" s="16"/>
      <c r="I143" s="16"/>
      <c r="J143" s="16"/>
      <c r="K143" s="16"/>
      <c r="L143" s="16"/>
      <c r="M143" s="16"/>
      <c r="N143" s="107"/>
      <c r="O143" s="24"/>
      <c r="P143" s="24"/>
      <c r="Q143" s="24"/>
      <c r="R143" s="24"/>
      <c r="S143" s="24"/>
      <c r="T143" s="104"/>
      <c r="X143" s="120"/>
      <c r="Y143" s="113"/>
      <c r="Z143" s="113"/>
      <c r="AA143" s="113"/>
      <c r="AB143" s="113"/>
      <c r="AC143" s="113"/>
      <c r="AD143" s="113"/>
      <c r="AE143" s="125"/>
      <c r="AF143" s="113"/>
      <c r="AG143" s="113"/>
      <c r="AH143" s="113"/>
      <c r="AI143" s="113"/>
      <c r="AJ143" s="113"/>
      <c r="AK143" s="121"/>
      <c r="BA143" s="408"/>
      <c r="BB143" s="408"/>
      <c r="BC143" s="408"/>
      <c r="BD143" s="408"/>
      <c r="BE143" s="408"/>
      <c r="CJ143" s="195"/>
      <c r="CL143" s="528"/>
      <c r="CM143" s="529"/>
      <c r="CN143" s="529"/>
      <c r="CO143" s="529"/>
      <c r="CP143" s="529"/>
      <c r="CQ143" s="529"/>
      <c r="CR143" s="529"/>
      <c r="CS143" s="529"/>
      <c r="CT143" s="529"/>
      <c r="CU143" s="529"/>
      <c r="CV143" s="529"/>
      <c r="CW143" s="529"/>
      <c r="CX143" s="529"/>
      <c r="CY143" s="529"/>
      <c r="CZ143" s="529"/>
      <c r="DA143" s="529"/>
      <c r="DB143" s="529"/>
      <c r="DC143" s="529"/>
      <c r="DD143" s="529"/>
      <c r="DE143" s="529"/>
      <c r="DF143" s="529"/>
      <c r="DG143" s="529"/>
      <c r="DH143" s="529"/>
      <c r="DI143" s="529"/>
      <c r="DJ143" s="529"/>
      <c r="DK143" s="530"/>
      <c r="DL143" s="239"/>
    </row>
    <row r="144" spans="5:152" ht="19.5" customHeight="1">
      <c r="G144" s="39"/>
      <c r="H144" s="508"/>
      <c r="I144" s="509"/>
      <c r="J144" s="509"/>
      <c r="K144" s="509"/>
      <c r="L144" s="510"/>
      <c r="M144" s="17" t="s">
        <v>5978</v>
      </c>
      <c r="N144" s="107"/>
      <c r="O144" s="508"/>
      <c r="P144" s="509"/>
      <c r="Q144" s="509"/>
      <c r="R144" s="509"/>
      <c r="S144" s="510"/>
      <c r="T144" s="105" t="s">
        <v>5978</v>
      </c>
      <c r="X144" s="39"/>
      <c r="Y144" s="508"/>
      <c r="Z144" s="509"/>
      <c r="AA144" s="509"/>
      <c r="AB144" s="509"/>
      <c r="AC144" s="510"/>
      <c r="AD144" s="17" t="s">
        <v>5978</v>
      </c>
      <c r="AE144" s="58"/>
      <c r="AF144" s="508"/>
      <c r="AG144" s="509"/>
      <c r="AH144" s="509"/>
      <c r="AI144" s="509"/>
      <c r="AJ144" s="510"/>
      <c r="AK144" s="41" t="s">
        <v>5978</v>
      </c>
      <c r="AV144" s="296" t="str">
        <f>IF(AND(BA144=0,SUM(BF144:BK144)&gt;0),1,IF(AND($AT$101=1,BA144=1),3,""))</f>
        <v/>
      </c>
      <c r="AW144" s="296" t="str">
        <f>IF(AND(BB144=0,SUM(BL144:BQ144)&gt;0),1,IF(AND($AT$101=1,BB144=1),3,""))</f>
        <v/>
      </c>
      <c r="AX144" s="296" t="str">
        <f>IF(AND(BC144=0,SUM(BR144:BW144)&gt;0),1,IF(AND($AT$101=1,AR141=1,BC144=1),3,""))</f>
        <v/>
      </c>
      <c r="AY144" s="296" t="str">
        <f>IF(AND(BD144=0,SUM(BX144:CC144)&gt;0),1,IF(AND($AT$101=1,AR141=1,BD144=1),3,""))</f>
        <v/>
      </c>
      <c r="BA144" s="409">
        <f>IF(H144="",1,0)</f>
        <v>1</v>
      </c>
      <c r="BB144" s="411">
        <f>IF(O144="",1,0)</f>
        <v>1</v>
      </c>
      <c r="BC144" s="411">
        <f>IF(Y144="",1,0)</f>
        <v>1</v>
      </c>
      <c r="BD144" s="410">
        <f>IF(AF144="",1,0)</f>
        <v>1</v>
      </c>
      <c r="BE144" s="408"/>
      <c r="BF144" s="224">
        <f>IF(H144&lt;MAX(O144,Y144,AF144),1,0)</f>
        <v>0</v>
      </c>
      <c r="BG144" s="225">
        <f>AU101</f>
        <v>1</v>
      </c>
      <c r="BH144" s="225"/>
      <c r="BI144" s="225"/>
      <c r="BJ144" s="225"/>
      <c r="BK144" s="246"/>
      <c r="BL144" s="224">
        <f>IF(AND(BA144=0,O144&gt;H144),1,0)</f>
        <v>0</v>
      </c>
      <c r="BM144" s="225">
        <f>BO117</f>
        <v>0</v>
      </c>
      <c r="BN144" s="225">
        <f>IF(O144&lt;MAX(S151+AC151+AM151,AF144),1,0)</f>
        <v>0</v>
      </c>
      <c r="BO144" s="225">
        <f>AU101</f>
        <v>1</v>
      </c>
      <c r="BP144" s="225"/>
      <c r="BQ144" s="225"/>
      <c r="BR144" s="224">
        <f>IF(AND(BA144=0,Y144&gt;H144),1,0)</f>
        <v>0</v>
      </c>
      <c r="BS144" s="225">
        <f>IF(Y144&lt;AF144,1,0)</f>
        <v>0</v>
      </c>
      <c r="BT144" s="225">
        <f>AU101</f>
        <v>1</v>
      </c>
      <c r="BU144" s="225"/>
      <c r="BV144" s="225"/>
      <c r="BW144" s="225"/>
      <c r="BX144" s="224">
        <f>IF(AND(BA107+BB107+BA144+BB144+BC144&lt;5,AF144&gt;MIN(D107,K107,H144,O144,Y144)),1,0)</f>
        <v>0</v>
      </c>
      <c r="BY144" s="225">
        <f>BM107</f>
        <v>0</v>
      </c>
      <c r="BZ144" s="225">
        <f>AU101</f>
        <v>1</v>
      </c>
      <c r="CA144" s="225"/>
      <c r="CB144" s="225"/>
      <c r="CC144" s="246"/>
      <c r="CJ144" s="195"/>
      <c r="DL144" s="101"/>
    </row>
    <row r="145" spans="5:116" ht="3" customHeight="1">
      <c r="G145" s="42"/>
      <c r="H145" s="43"/>
      <c r="I145" s="43"/>
      <c r="J145" s="43"/>
      <c r="K145" s="43"/>
      <c r="L145" s="43"/>
      <c r="M145" s="43"/>
      <c r="N145" s="108"/>
      <c r="O145" s="44"/>
      <c r="P145" s="44"/>
      <c r="Q145" s="44"/>
      <c r="R145" s="44"/>
      <c r="S145" s="44"/>
      <c r="T145" s="106"/>
      <c r="X145" s="42"/>
      <c r="Y145" s="43"/>
      <c r="Z145" s="43"/>
      <c r="AA145" s="43"/>
      <c r="AB145" s="43"/>
      <c r="AC145" s="43"/>
      <c r="AD145" s="43"/>
      <c r="AE145" s="103"/>
      <c r="AF145" s="43"/>
      <c r="AG145" s="43"/>
      <c r="AH145" s="43"/>
      <c r="AI145" s="43"/>
      <c r="AJ145" s="43"/>
      <c r="AK145" s="45"/>
      <c r="BA145" s="408"/>
      <c r="BB145" s="408"/>
      <c r="BC145" s="408"/>
      <c r="BD145" s="408"/>
      <c r="BE145" s="408"/>
      <c r="CJ145" s="195"/>
      <c r="DL145" s="101"/>
    </row>
    <row r="146" spans="5:116" ht="4.5" customHeight="1">
      <c r="G146" s="16"/>
      <c r="H146" s="16"/>
      <c r="I146" s="16"/>
      <c r="J146" s="16"/>
      <c r="K146" s="16"/>
      <c r="L146" s="16"/>
      <c r="M146" s="16"/>
      <c r="N146" s="16"/>
      <c r="O146" s="16"/>
      <c r="P146" s="16"/>
      <c r="Q146" s="16"/>
      <c r="R146" s="16"/>
      <c r="S146" s="16"/>
      <c r="T146" s="16"/>
      <c r="X146" s="16"/>
      <c r="Y146" s="16"/>
      <c r="Z146" s="16"/>
      <c r="AA146" s="16"/>
      <c r="AB146" s="16"/>
      <c r="AC146" s="16"/>
      <c r="AD146" s="16"/>
      <c r="AE146" s="16"/>
      <c r="AF146" s="16"/>
      <c r="AG146" s="16"/>
      <c r="AH146" s="16"/>
      <c r="AI146" s="16"/>
      <c r="AJ146" s="16"/>
      <c r="AK146" s="16"/>
      <c r="BA146" s="408"/>
      <c r="BB146" s="408"/>
      <c r="BC146" s="408"/>
      <c r="BD146" s="408"/>
      <c r="BE146" s="408"/>
      <c r="CJ146" s="195"/>
      <c r="DL146" s="101"/>
    </row>
    <row r="147" spans="5:116" ht="12.75" hidden="1" customHeight="1">
      <c r="AU147" s="8"/>
      <c r="BA147" s="408"/>
      <c r="BB147" s="408"/>
      <c r="BC147" s="408"/>
      <c r="BD147" s="408"/>
      <c r="BE147" s="408"/>
      <c r="CJ147" s="195"/>
      <c r="DL147" s="101"/>
    </row>
    <row r="148" spans="5:116" ht="24" hidden="1" customHeight="1">
      <c r="AU148" s="8"/>
      <c r="BA148" s="408"/>
      <c r="BB148" s="408"/>
      <c r="BC148" s="408"/>
      <c r="BD148" s="408"/>
      <c r="BE148" s="408"/>
      <c r="CJ148" s="195"/>
      <c r="CK148" s="260"/>
    </row>
    <row r="149" spans="5:116" ht="15" hidden="1" customHeight="1">
      <c r="AU149" s="8"/>
      <c r="BA149" s="408"/>
      <c r="BB149" s="408"/>
      <c r="BC149" s="408"/>
      <c r="BD149" s="408"/>
      <c r="BE149" s="408"/>
      <c r="CJ149" s="195"/>
      <c r="CK149" s="261"/>
      <c r="CL149" s="213"/>
      <c r="CM149" s="239"/>
      <c r="CN149" s="239"/>
      <c r="CO149" s="239"/>
      <c r="CP149" s="239"/>
      <c r="CQ149" s="239"/>
      <c r="CR149" s="239"/>
      <c r="CS149" s="239"/>
      <c r="CT149" s="239"/>
      <c r="CU149" s="239"/>
      <c r="CV149" s="239"/>
      <c r="CW149" s="239"/>
      <c r="CX149" s="239"/>
      <c r="CY149" s="239"/>
      <c r="CZ149" s="239"/>
      <c r="DA149" s="239"/>
      <c r="DB149" s="239"/>
      <c r="DC149" s="239"/>
      <c r="DD149" s="239"/>
      <c r="DE149" s="239"/>
      <c r="DF149" s="239"/>
      <c r="DG149" s="239"/>
      <c r="DH149" s="239"/>
      <c r="DI149" s="239"/>
      <c r="DJ149" s="239"/>
      <c r="DK149" s="239"/>
    </row>
    <row r="150" spans="5:116" ht="3" hidden="1" customHeight="1">
      <c r="AU150" s="8"/>
      <c r="BA150" s="408"/>
      <c r="BB150" s="408"/>
      <c r="BC150" s="408"/>
      <c r="BD150" s="408"/>
      <c r="BE150" s="408"/>
      <c r="CJ150" s="195"/>
      <c r="CK150" s="213"/>
      <c r="CL150" s="239"/>
      <c r="CM150" s="239"/>
      <c r="CN150" s="239"/>
      <c r="CO150" s="239"/>
      <c r="CP150" s="239"/>
      <c r="CQ150" s="239"/>
      <c r="CR150" s="239"/>
      <c r="CS150" s="239"/>
      <c r="CT150" s="239"/>
      <c r="CU150" s="239"/>
      <c r="CV150" s="239"/>
      <c r="CW150" s="239"/>
      <c r="CX150" s="239"/>
      <c r="CY150" s="239"/>
      <c r="CZ150" s="239"/>
      <c r="DA150" s="239"/>
      <c r="DB150" s="239"/>
      <c r="DC150" s="239"/>
      <c r="DD150" s="239"/>
      <c r="DE150" s="239"/>
      <c r="DF150" s="239"/>
      <c r="DG150" s="239"/>
      <c r="DH150" s="239"/>
      <c r="DI150" s="239"/>
      <c r="DJ150" s="239"/>
      <c r="DK150" s="239"/>
    </row>
    <row r="151" spans="5:116" ht="20.100000000000001" hidden="1" customHeight="1">
      <c r="AU151" s="8"/>
      <c r="BA151" s="408"/>
      <c r="BB151" s="408"/>
      <c r="BC151" s="408"/>
      <c r="BD151" s="408"/>
      <c r="BE151" s="408"/>
      <c r="CJ151" s="195"/>
      <c r="CK151" s="213"/>
      <c r="CL151" s="239"/>
      <c r="CM151" s="239"/>
      <c r="CN151" s="239"/>
      <c r="CO151" s="239"/>
      <c r="CP151" s="239"/>
      <c r="CQ151" s="239"/>
      <c r="CR151" s="239"/>
      <c r="CS151" s="239"/>
      <c r="CT151" s="239"/>
      <c r="CU151" s="239"/>
      <c r="CV151" s="239"/>
      <c r="CW151" s="239"/>
      <c r="CX151" s="239"/>
      <c r="CY151" s="239"/>
      <c r="CZ151" s="239"/>
      <c r="DA151" s="239"/>
      <c r="DB151" s="239"/>
      <c r="DC151" s="239"/>
      <c r="DD151" s="239"/>
      <c r="DE151" s="239"/>
      <c r="DF151" s="239"/>
      <c r="DG151" s="239"/>
      <c r="DH151" s="239"/>
      <c r="DI151" s="239"/>
      <c r="DJ151" s="239"/>
      <c r="DK151" s="239"/>
    </row>
    <row r="152" spans="5:116" ht="3" hidden="1" customHeight="1">
      <c r="AU152" s="8"/>
      <c r="BA152" s="408"/>
      <c r="BB152" s="408"/>
      <c r="BC152" s="408"/>
      <c r="BD152" s="408"/>
      <c r="BE152" s="408"/>
      <c r="CJ152" s="195"/>
      <c r="CK152" s="213"/>
      <c r="CL152" s="226"/>
      <c r="CM152" s="226"/>
      <c r="CN152" s="226"/>
      <c r="CO152" s="226"/>
      <c r="CP152" s="226"/>
      <c r="CQ152" s="226"/>
      <c r="CR152" s="226"/>
      <c r="CS152" s="226"/>
      <c r="CT152" s="226"/>
      <c r="CU152" s="226"/>
      <c r="CV152" s="226"/>
      <c r="CW152" s="226"/>
      <c r="CX152" s="226"/>
      <c r="CY152" s="226"/>
      <c r="CZ152" s="226"/>
      <c r="DA152" s="226"/>
      <c r="DB152" s="213"/>
      <c r="DC152" s="213"/>
      <c r="DD152" s="213"/>
      <c r="DE152" s="213"/>
      <c r="DF152" s="213"/>
      <c r="DG152" s="213"/>
      <c r="DH152" s="213"/>
      <c r="DI152" s="101"/>
      <c r="DJ152" s="101"/>
      <c r="DK152" s="101"/>
    </row>
    <row r="153" spans="5:116" ht="15.75" customHeight="1">
      <c r="E153" s="496" t="s">
        <v>1474</v>
      </c>
      <c r="F153" s="496"/>
      <c r="G153" s="496"/>
      <c r="H153" s="496"/>
      <c r="I153" s="496"/>
      <c r="J153" s="496"/>
      <c r="K153" s="496"/>
      <c r="L153" s="496"/>
      <c r="M153" s="496"/>
      <c r="N153" s="496"/>
      <c r="O153" s="496"/>
      <c r="P153" s="496"/>
      <c r="Q153" s="496"/>
      <c r="R153" s="496"/>
      <c r="S153" s="496"/>
      <c r="T153" s="496"/>
      <c r="U153" s="496"/>
      <c r="V153" s="496"/>
      <c r="W153" s="496"/>
      <c r="X153" s="496"/>
      <c r="Y153" s="496"/>
      <c r="Z153" s="496"/>
      <c r="AA153" s="496"/>
      <c r="AB153" s="496"/>
      <c r="AC153" s="496"/>
      <c r="AD153" s="496"/>
      <c r="AU153" s="181"/>
      <c r="BA153" s="408"/>
      <c r="BB153" s="408"/>
      <c r="BC153" s="408"/>
      <c r="BD153" s="408"/>
      <c r="BE153" s="408"/>
      <c r="CJ153" s="195"/>
      <c r="CK153" s="213"/>
      <c r="CL153" s="213"/>
      <c r="CM153" s="213"/>
      <c r="CN153" s="213"/>
      <c r="CO153" s="213"/>
      <c r="CP153" s="213"/>
      <c r="CQ153" s="213"/>
      <c r="CR153" s="213"/>
      <c r="CS153" s="213"/>
      <c r="CT153" s="213"/>
      <c r="CU153" s="213"/>
      <c r="CV153" s="213"/>
      <c r="CW153" s="213"/>
      <c r="CX153" s="213"/>
      <c r="CY153" s="213"/>
      <c r="CZ153" s="213"/>
      <c r="DA153" s="213"/>
      <c r="DB153" s="213"/>
      <c r="DC153" s="213"/>
      <c r="DD153" s="213"/>
      <c r="DE153" s="213"/>
      <c r="DF153" s="213"/>
      <c r="DG153" s="213"/>
      <c r="DH153" s="213"/>
      <c r="DI153" s="101"/>
      <c r="DJ153" s="101"/>
      <c r="DK153" s="101"/>
    </row>
    <row r="154" spans="5:116" ht="15.95" customHeight="1">
      <c r="E154" s="496"/>
      <c r="F154" s="496"/>
      <c r="G154" s="496"/>
      <c r="H154" s="496"/>
      <c r="I154" s="496"/>
      <c r="J154" s="496"/>
      <c r="K154" s="496"/>
      <c r="L154" s="496"/>
      <c r="M154" s="496"/>
      <c r="N154" s="496"/>
      <c r="O154" s="496"/>
      <c r="P154" s="496"/>
      <c r="Q154" s="496"/>
      <c r="R154" s="496"/>
      <c r="S154" s="496"/>
      <c r="T154" s="496"/>
      <c r="U154" s="496"/>
      <c r="V154" s="496"/>
      <c r="W154" s="496"/>
      <c r="X154" s="496"/>
      <c r="Y154" s="496"/>
      <c r="Z154" s="496"/>
      <c r="AA154" s="496"/>
      <c r="AB154" s="496"/>
      <c r="AC154" s="496"/>
      <c r="AD154" s="496"/>
      <c r="AU154" s="181"/>
      <c r="BA154" s="408"/>
      <c r="BB154" s="408"/>
      <c r="BC154" s="408"/>
      <c r="BD154" s="408"/>
      <c r="BE154" s="408"/>
      <c r="CJ154" s="195"/>
      <c r="CK154" s="213"/>
      <c r="CL154" s="213"/>
      <c r="CM154" s="213"/>
      <c r="CN154" s="213"/>
      <c r="CO154" s="213"/>
      <c r="CP154" s="213"/>
      <c r="CQ154" s="213"/>
      <c r="CR154" s="213"/>
      <c r="CS154" s="213"/>
      <c r="CT154" s="213"/>
      <c r="CU154" s="213"/>
      <c r="CV154" s="213"/>
      <c r="CW154" s="213"/>
      <c r="CX154" s="213"/>
      <c r="CY154" s="213"/>
      <c r="CZ154" s="213"/>
      <c r="DA154" s="213"/>
      <c r="DB154" s="213"/>
      <c r="DC154" s="213"/>
      <c r="DD154" s="213"/>
      <c r="DE154" s="213"/>
      <c r="DF154" s="213"/>
      <c r="DG154" s="213"/>
      <c r="DH154" s="213"/>
      <c r="DI154" s="101"/>
      <c r="DJ154" s="101"/>
      <c r="DK154" s="101"/>
    </row>
    <row r="155" spans="5:116" ht="3" customHeight="1">
      <c r="BA155" s="408"/>
      <c r="BB155" s="408"/>
      <c r="BC155" s="408"/>
      <c r="BD155" s="408"/>
      <c r="BE155" s="408"/>
      <c r="CJ155" s="195"/>
    </row>
    <row r="156" spans="5:116" ht="15" customHeight="1">
      <c r="G156" s="499" t="s">
        <v>2754</v>
      </c>
      <c r="H156" s="500"/>
      <c r="I156" s="500"/>
      <c r="J156" s="500"/>
      <c r="K156" s="500"/>
      <c r="L156" s="500"/>
      <c r="M156" s="500"/>
      <c r="N156" s="500"/>
      <c r="O156" s="500"/>
      <c r="P156" s="500"/>
      <c r="Q156" s="500"/>
      <c r="R156" s="500"/>
      <c r="S156" s="501"/>
      <c r="W156" s="115" t="s">
        <v>5988</v>
      </c>
      <c r="X156" s="497" t="s">
        <v>2755</v>
      </c>
      <c r="Y156" s="497"/>
      <c r="Z156" s="497"/>
      <c r="AA156" s="497"/>
      <c r="AB156" s="497"/>
      <c r="AC156" s="497"/>
      <c r="AD156" s="497"/>
      <c r="AE156" s="497"/>
      <c r="AF156" s="497"/>
      <c r="AG156" s="497"/>
      <c r="AH156" s="497"/>
      <c r="AI156" s="497"/>
      <c r="AJ156" s="498"/>
      <c r="BA156" s="408"/>
      <c r="BB156" s="408"/>
      <c r="BC156" s="408"/>
      <c r="BD156" s="408"/>
      <c r="BE156" s="408"/>
      <c r="CJ156" s="195"/>
      <c r="CK156" s="263" t="s">
        <v>1910</v>
      </c>
      <c r="CL156" s="219"/>
      <c r="CM156" s="219"/>
      <c r="CN156" s="219"/>
      <c r="CO156" s="219"/>
      <c r="CP156" s="219"/>
      <c r="CQ156" s="219"/>
      <c r="CR156" s="219"/>
      <c r="CS156" s="219"/>
      <c r="CT156" s="219"/>
      <c r="CU156" s="219"/>
      <c r="CV156" s="219"/>
      <c r="CW156" s="219"/>
      <c r="CX156" s="219"/>
      <c r="CY156" s="219"/>
      <c r="CZ156" s="219"/>
      <c r="DA156" s="219"/>
      <c r="DB156" s="219"/>
      <c r="DC156" s="219"/>
      <c r="DD156" s="219"/>
      <c r="DE156" s="219"/>
      <c r="DF156" s="219"/>
      <c r="DG156" s="219"/>
      <c r="DH156" s="219"/>
      <c r="DI156" s="219"/>
      <c r="DJ156" s="219"/>
      <c r="DK156" s="219"/>
    </row>
    <row r="157" spans="5:116" ht="15.95" customHeight="1">
      <c r="G157" s="502"/>
      <c r="H157" s="503"/>
      <c r="I157" s="503"/>
      <c r="J157" s="503"/>
      <c r="K157" s="503"/>
      <c r="L157" s="503"/>
      <c r="M157" s="503"/>
      <c r="N157" s="503"/>
      <c r="O157" s="503"/>
      <c r="P157" s="503"/>
      <c r="Q157" s="503"/>
      <c r="R157" s="503"/>
      <c r="S157" s="504"/>
      <c r="W157" s="116"/>
      <c r="X157" s="117"/>
      <c r="Y157" s="117"/>
      <c r="Z157" s="117"/>
      <c r="AA157" s="117"/>
      <c r="AB157" s="117"/>
      <c r="AC157" s="118"/>
      <c r="AD157" s="119" t="s">
        <v>5989</v>
      </c>
      <c r="AE157" s="494" t="s">
        <v>5053</v>
      </c>
      <c r="AF157" s="494"/>
      <c r="AG157" s="494"/>
      <c r="AH157" s="494"/>
      <c r="AI157" s="494"/>
      <c r="AJ157" s="495"/>
      <c r="BA157" s="408"/>
      <c r="BB157" s="408"/>
      <c r="BC157" s="408"/>
      <c r="BD157" s="408"/>
      <c r="BE157" s="408"/>
      <c r="BG157" s="209" t="s">
        <v>930</v>
      </c>
      <c r="BL157" s="209" t="s">
        <v>1742</v>
      </c>
      <c r="BM157" s="209" t="s">
        <v>930</v>
      </c>
      <c r="BR157" s="209" t="s">
        <v>1743</v>
      </c>
      <c r="BS157" s="209" t="s">
        <v>1741</v>
      </c>
      <c r="BT157" s="209" t="s">
        <v>930</v>
      </c>
      <c r="CJ157" s="229"/>
      <c r="CL157" s="522" t="s">
        <v>6285</v>
      </c>
      <c r="CM157" s="523"/>
      <c r="CN157" s="523"/>
      <c r="CO157" s="523"/>
      <c r="CP157" s="523"/>
      <c r="CQ157" s="523"/>
      <c r="CR157" s="523"/>
      <c r="CS157" s="523"/>
      <c r="CT157" s="523"/>
      <c r="CU157" s="523"/>
      <c r="CV157" s="523"/>
      <c r="CW157" s="523"/>
      <c r="CX157" s="523"/>
      <c r="CY157" s="523"/>
      <c r="CZ157" s="523"/>
      <c r="DA157" s="523"/>
      <c r="DB157" s="523"/>
      <c r="DC157" s="523"/>
      <c r="DD157" s="523"/>
      <c r="DE157" s="523"/>
      <c r="DF157" s="523"/>
      <c r="DG157" s="523"/>
      <c r="DH157" s="523"/>
      <c r="DI157" s="523"/>
      <c r="DJ157" s="523"/>
      <c r="DK157" s="524"/>
    </row>
    <row r="158" spans="5:116" ht="3" customHeight="1" thickBot="1">
      <c r="G158" s="197"/>
      <c r="H158" s="197"/>
      <c r="I158" s="197"/>
      <c r="J158" s="197"/>
      <c r="K158" s="197"/>
      <c r="L158" s="197"/>
      <c r="M158" s="197"/>
      <c r="N158" s="197"/>
      <c r="O158" s="197"/>
      <c r="P158" s="328"/>
      <c r="Q158" s="329"/>
      <c r="R158" s="329"/>
      <c r="S158" s="330"/>
      <c r="W158" s="120"/>
      <c r="X158" s="113"/>
      <c r="Y158" s="113"/>
      <c r="Z158" s="113"/>
      <c r="AA158" s="113"/>
      <c r="AB158" s="113"/>
      <c r="AC158" s="113"/>
      <c r="AD158" s="126"/>
      <c r="AE158" s="114"/>
      <c r="AF158" s="114"/>
      <c r="AG158" s="114"/>
      <c r="AH158" s="114"/>
      <c r="AI158" s="114"/>
      <c r="AJ158" s="122"/>
      <c r="BA158" s="408"/>
      <c r="BB158" s="408"/>
      <c r="BC158" s="408"/>
      <c r="BD158" s="408"/>
      <c r="BE158" s="408"/>
      <c r="CJ158" s="229"/>
      <c r="CL158" s="525"/>
      <c r="CM158" s="526"/>
      <c r="CN158" s="526"/>
      <c r="CO158" s="526"/>
      <c r="CP158" s="526"/>
      <c r="CQ158" s="526"/>
      <c r="CR158" s="526"/>
      <c r="CS158" s="526"/>
      <c r="CT158" s="526"/>
      <c r="CU158" s="526"/>
      <c r="CV158" s="526"/>
      <c r="CW158" s="526"/>
      <c r="CX158" s="526"/>
      <c r="CY158" s="526"/>
      <c r="CZ158" s="526"/>
      <c r="DA158" s="526"/>
      <c r="DB158" s="526"/>
      <c r="DC158" s="526"/>
      <c r="DD158" s="526"/>
      <c r="DE158" s="526"/>
      <c r="DF158" s="526"/>
      <c r="DG158" s="526"/>
      <c r="DH158" s="526"/>
      <c r="DI158" s="526"/>
      <c r="DJ158" s="526"/>
      <c r="DK158" s="527"/>
    </row>
    <row r="159" spans="5:116" ht="19.5" customHeight="1">
      <c r="G159" s="198"/>
      <c r="H159" s="198"/>
      <c r="I159" s="198"/>
      <c r="J159" s="198"/>
      <c r="K159" s="198"/>
      <c r="L159" s="198"/>
      <c r="M159" s="198"/>
      <c r="N159" s="198"/>
      <c r="O159" s="198"/>
      <c r="P159" s="327"/>
      <c r="Q159" s="539"/>
      <c r="R159" s="540"/>
      <c r="S159" s="331"/>
      <c r="W159" s="39"/>
      <c r="X159" s="508"/>
      <c r="Y159" s="509"/>
      <c r="Z159" s="509"/>
      <c r="AA159" s="509"/>
      <c r="AB159" s="510"/>
      <c r="AC159" s="17" t="s">
        <v>5978</v>
      </c>
      <c r="AD159" s="107"/>
      <c r="AE159" s="508"/>
      <c r="AF159" s="509"/>
      <c r="AG159" s="509"/>
      <c r="AH159" s="509"/>
      <c r="AI159" s="510"/>
      <c r="AJ159" s="241" t="s">
        <v>5978</v>
      </c>
      <c r="AV159" s="303" t="str">
        <f>IF(AND(Q159&lt;&gt;"",SUM(BF159:BK159)&gt;0),1,IF(AND($AT$101=1,Q159&lt;1),3,""))</f>
        <v/>
      </c>
      <c r="AW159" s="296" t="str">
        <f>IF(AND(BA159=0,SUM(BL159:BQ159)&gt;0),1,IF(AND($AT$101=1,Q159=1,BA159=1),3,""))</f>
        <v/>
      </c>
      <c r="AX159" s="296" t="str">
        <f>IF(AND(BB159=0,SUM(BR159:BW159)&gt;0),1,IF(AND($AT$101=1,Q159=1,BB159=1),3,""))</f>
        <v/>
      </c>
      <c r="BA159" s="409">
        <f>IF(X159="",1,0)</f>
        <v>1</v>
      </c>
      <c r="BB159" s="410">
        <f>IF(AE159="",1,0)</f>
        <v>1</v>
      </c>
      <c r="BC159" s="408"/>
      <c r="BD159" s="408"/>
      <c r="BE159" s="408"/>
      <c r="BF159" s="224"/>
      <c r="BG159" s="225">
        <f>IF(AT101=0,1,0)</f>
        <v>1</v>
      </c>
      <c r="BH159" s="225"/>
      <c r="BI159" s="225"/>
      <c r="BJ159" s="225"/>
      <c r="BK159" s="246"/>
      <c r="BL159" s="224">
        <f>IF(X159&lt;MAX(0,AE159),1,0)</f>
        <v>0</v>
      </c>
      <c r="BM159" s="225">
        <f>IF(OR(Q159=2,AT101=0),1,0)</f>
        <v>1</v>
      </c>
      <c r="BN159" s="225"/>
      <c r="BO159" s="225"/>
      <c r="BP159" s="225"/>
      <c r="BQ159" s="225"/>
      <c r="BR159" s="224">
        <f>IF(AND(BA159=0,AE159&gt;X159),1,0)</f>
        <v>0</v>
      </c>
      <c r="BS159" s="225">
        <f>BO117</f>
        <v>0</v>
      </c>
      <c r="BT159" s="225">
        <f>BM159</f>
        <v>1</v>
      </c>
      <c r="BU159" s="225"/>
      <c r="BV159" s="225"/>
      <c r="BW159" s="246"/>
      <c r="CJ159" s="229"/>
      <c r="CL159" s="525"/>
      <c r="CM159" s="526"/>
      <c r="CN159" s="526"/>
      <c r="CO159" s="526"/>
      <c r="CP159" s="526"/>
      <c r="CQ159" s="526"/>
      <c r="CR159" s="526"/>
      <c r="CS159" s="526"/>
      <c r="CT159" s="526"/>
      <c r="CU159" s="526"/>
      <c r="CV159" s="526"/>
      <c r="CW159" s="526"/>
      <c r="CX159" s="526"/>
      <c r="CY159" s="526"/>
      <c r="CZ159" s="526"/>
      <c r="DA159" s="526"/>
      <c r="DB159" s="526"/>
      <c r="DC159" s="526"/>
      <c r="DD159" s="526"/>
      <c r="DE159" s="526"/>
      <c r="DF159" s="526"/>
      <c r="DG159" s="526"/>
      <c r="DH159" s="526"/>
      <c r="DI159" s="526"/>
      <c r="DJ159" s="526"/>
      <c r="DK159" s="527"/>
    </row>
    <row r="160" spans="5:116" ht="3" customHeight="1">
      <c r="G160" s="198"/>
      <c r="H160" s="198"/>
      <c r="I160" s="198"/>
      <c r="J160" s="198"/>
      <c r="K160" s="198"/>
      <c r="L160" s="198"/>
      <c r="M160" s="198"/>
      <c r="N160" s="198"/>
      <c r="O160" s="198"/>
      <c r="P160" s="332"/>
      <c r="Q160" s="333"/>
      <c r="R160" s="333"/>
      <c r="S160" s="334"/>
      <c r="W160" s="42"/>
      <c r="X160" s="43"/>
      <c r="Y160" s="43"/>
      <c r="Z160" s="43"/>
      <c r="AA160" s="43"/>
      <c r="AB160" s="43"/>
      <c r="AC160" s="43"/>
      <c r="AD160" s="108"/>
      <c r="AE160" s="44"/>
      <c r="AF160" s="44"/>
      <c r="AG160" s="44"/>
      <c r="AH160" s="44"/>
      <c r="AI160" s="44"/>
      <c r="AJ160" s="106"/>
      <c r="BA160" s="408"/>
      <c r="BB160" s="408"/>
      <c r="BC160" s="408"/>
      <c r="BD160" s="408"/>
      <c r="BE160" s="408"/>
      <c r="CJ160" s="229"/>
      <c r="CL160" s="528"/>
      <c r="CM160" s="529"/>
      <c r="CN160" s="529"/>
      <c r="CO160" s="529"/>
      <c r="CP160" s="529"/>
      <c r="CQ160" s="529"/>
      <c r="CR160" s="529"/>
      <c r="CS160" s="529"/>
      <c r="CT160" s="529"/>
      <c r="CU160" s="529"/>
      <c r="CV160" s="529"/>
      <c r="CW160" s="529"/>
      <c r="CX160" s="529"/>
      <c r="CY160" s="529"/>
      <c r="CZ160" s="529"/>
      <c r="DA160" s="529"/>
      <c r="DB160" s="529"/>
      <c r="DC160" s="529"/>
      <c r="DD160" s="529"/>
      <c r="DE160" s="529"/>
      <c r="DF160" s="529"/>
      <c r="DG160" s="529"/>
      <c r="DH160" s="529"/>
      <c r="DI160" s="529"/>
      <c r="DJ160" s="529"/>
      <c r="DK160" s="530"/>
    </row>
    <row r="161" spans="1:152" ht="12" customHeight="1">
      <c r="BA161" s="408"/>
      <c r="BB161" s="408"/>
      <c r="BC161" s="408"/>
      <c r="BD161" s="408"/>
      <c r="BE161" s="408"/>
      <c r="CJ161" s="229"/>
      <c r="DL161" s="101"/>
    </row>
    <row r="162" spans="1:152" ht="15.95" customHeight="1">
      <c r="E162" s="496" t="s">
        <v>5055</v>
      </c>
      <c r="F162" s="496"/>
      <c r="G162" s="496"/>
      <c r="H162" s="496"/>
      <c r="I162" s="496"/>
      <c r="J162" s="496"/>
      <c r="K162" s="496"/>
      <c r="L162" s="496"/>
      <c r="M162" s="496"/>
      <c r="N162" s="496"/>
      <c r="O162" s="496"/>
      <c r="P162" s="496"/>
      <c r="Q162" s="496"/>
      <c r="R162" s="496"/>
      <c r="S162" s="496"/>
      <c r="T162" s="496"/>
      <c r="U162" s="496"/>
      <c r="V162" s="496"/>
      <c r="W162" s="496"/>
      <c r="X162" s="496"/>
      <c r="Y162" s="496"/>
      <c r="Z162" s="496"/>
      <c r="AA162" s="496"/>
      <c r="AB162" s="496"/>
      <c r="AC162" s="496"/>
      <c r="AD162" s="496"/>
      <c r="BA162" s="408"/>
      <c r="BB162" s="408"/>
      <c r="BC162" s="408"/>
      <c r="BD162" s="408"/>
      <c r="BE162" s="408"/>
      <c r="CJ162" s="229"/>
      <c r="CK162" s="263" t="s">
        <v>6087</v>
      </c>
      <c r="DL162" s="101"/>
    </row>
    <row r="163" spans="1:152" ht="3" customHeight="1">
      <c r="BA163" s="408"/>
      <c r="BB163" s="408"/>
      <c r="BC163" s="408"/>
      <c r="BD163" s="408"/>
      <c r="BE163" s="408"/>
      <c r="CJ163" s="229"/>
      <c r="DL163" s="101"/>
    </row>
    <row r="164" spans="1:152" ht="15" customHeight="1">
      <c r="G164" s="499" t="s">
        <v>5056</v>
      </c>
      <c r="H164" s="500"/>
      <c r="I164" s="500"/>
      <c r="J164" s="500"/>
      <c r="K164" s="500"/>
      <c r="L164" s="500"/>
      <c r="M164" s="500"/>
      <c r="N164" s="500"/>
      <c r="O164" s="500"/>
      <c r="P164" s="500"/>
      <c r="Q164" s="500"/>
      <c r="R164" s="500"/>
      <c r="S164" s="501"/>
      <c r="W164" s="128" t="s">
        <v>7018</v>
      </c>
      <c r="X164" s="497" t="s">
        <v>5057</v>
      </c>
      <c r="Y164" s="497"/>
      <c r="Z164" s="497"/>
      <c r="AA164" s="497"/>
      <c r="AB164" s="497"/>
      <c r="AC164" s="497"/>
      <c r="AD164" s="497"/>
      <c r="AE164" s="497"/>
      <c r="AF164" s="498"/>
      <c r="AG164" s="102" t="s">
        <v>7020</v>
      </c>
      <c r="AH164" s="497" t="s">
        <v>5058</v>
      </c>
      <c r="AI164" s="497"/>
      <c r="AJ164" s="497"/>
      <c r="AK164" s="497"/>
      <c r="AL164" s="497"/>
      <c r="AM164" s="497"/>
      <c r="AN164" s="497"/>
      <c r="AO164" s="497"/>
      <c r="AP164" s="498"/>
      <c r="BA164" s="408"/>
      <c r="BB164" s="408"/>
      <c r="BC164" s="408"/>
      <c r="BD164" s="408"/>
      <c r="BE164" s="408"/>
      <c r="CJ164" s="259"/>
      <c r="CL164" s="522" t="s">
        <v>1504</v>
      </c>
      <c r="CM164" s="523"/>
      <c r="CN164" s="523"/>
      <c r="CO164" s="523"/>
      <c r="CP164" s="523"/>
      <c r="CQ164" s="523"/>
      <c r="CR164" s="523"/>
      <c r="CS164" s="523"/>
      <c r="CT164" s="523"/>
      <c r="CU164" s="523"/>
      <c r="CV164" s="523"/>
      <c r="CW164" s="523"/>
      <c r="CX164" s="523"/>
      <c r="CY164" s="523"/>
      <c r="CZ164" s="523"/>
      <c r="DA164" s="523"/>
      <c r="DB164" s="523"/>
      <c r="DC164" s="523"/>
      <c r="DD164" s="523"/>
      <c r="DE164" s="523"/>
      <c r="DF164" s="523"/>
      <c r="DG164" s="523"/>
      <c r="DH164" s="523"/>
      <c r="DI164" s="523"/>
      <c r="DJ164" s="523"/>
      <c r="DK164" s="524"/>
      <c r="DL164" s="262"/>
    </row>
    <row r="165" spans="1:152" ht="15.95" customHeight="1">
      <c r="G165" s="502"/>
      <c r="H165" s="503"/>
      <c r="I165" s="503"/>
      <c r="J165" s="503"/>
      <c r="K165" s="503"/>
      <c r="L165" s="503"/>
      <c r="M165" s="503"/>
      <c r="N165" s="503"/>
      <c r="O165" s="503"/>
      <c r="P165" s="503"/>
      <c r="Q165" s="503"/>
      <c r="R165" s="503"/>
      <c r="S165" s="504"/>
      <c r="W165" s="129"/>
      <c r="X165" s="123"/>
      <c r="Y165" s="123"/>
      <c r="Z165" s="123"/>
      <c r="AA165" s="123"/>
      <c r="AB165" s="127" t="s">
        <v>7019</v>
      </c>
      <c r="AC165" s="494" t="s">
        <v>5996</v>
      </c>
      <c r="AD165" s="494"/>
      <c r="AE165" s="494"/>
      <c r="AF165" s="495"/>
      <c r="AG165" s="130"/>
      <c r="AH165" s="97"/>
      <c r="AI165" s="97"/>
      <c r="AJ165" s="97"/>
      <c r="AK165" s="97"/>
      <c r="AL165" s="127" t="s">
        <v>7021</v>
      </c>
      <c r="AM165" s="494" t="s">
        <v>5996</v>
      </c>
      <c r="AN165" s="494"/>
      <c r="AO165" s="494"/>
      <c r="AP165" s="495"/>
      <c r="BA165" s="408"/>
      <c r="BB165" s="408"/>
      <c r="BC165" s="408"/>
      <c r="BD165" s="408"/>
      <c r="BE165" s="408"/>
      <c r="BG165" s="209" t="s">
        <v>930</v>
      </c>
      <c r="BL165" s="209" t="s">
        <v>1742</v>
      </c>
      <c r="BM165" s="209" t="s">
        <v>930</v>
      </c>
      <c r="BR165" s="209" t="s">
        <v>1743</v>
      </c>
      <c r="BS165" s="209" t="s">
        <v>1741</v>
      </c>
      <c r="BT165" s="209" t="s">
        <v>930</v>
      </c>
      <c r="BX165" s="209" t="s">
        <v>1742</v>
      </c>
      <c r="BY165" s="209" t="s">
        <v>930</v>
      </c>
      <c r="CD165" s="209" t="s">
        <v>1743</v>
      </c>
      <c r="CE165" s="209" t="s">
        <v>1741</v>
      </c>
      <c r="CF165" s="209" t="s">
        <v>930</v>
      </c>
      <c r="CJ165" s="259"/>
      <c r="CL165" s="528"/>
      <c r="CM165" s="529"/>
      <c r="CN165" s="529"/>
      <c r="CO165" s="529"/>
      <c r="CP165" s="529"/>
      <c r="CQ165" s="529"/>
      <c r="CR165" s="529"/>
      <c r="CS165" s="529"/>
      <c r="CT165" s="529"/>
      <c r="CU165" s="529"/>
      <c r="CV165" s="529"/>
      <c r="CW165" s="529"/>
      <c r="CX165" s="529"/>
      <c r="CY165" s="529"/>
      <c r="CZ165" s="529"/>
      <c r="DA165" s="529"/>
      <c r="DB165" s="529"/>
      <c r="DC165" s="529"/>
      <c r="DD165" s="529"/>
      <c r="DE165" s="529"/>
      <c r="DF165" s="529"/>
      <c r="DG165" s="529"/>
      <c r="DH165" s="529"/>
      <c r="DI165" s="529"/>
      <c r="DJ165" s="529"/>
      <c r="DK165" s="530"/>
      <c r="DL165" s="262"/>
    </row>
    <row r="166" spans="1:152" ht="3" customHeight="1" thickBot="1">
      <c r="G166" s="143"/>
      <c r="H166" s="143"/>
      <c r="I166" s="143"/>
      <c r="J166" s="143"/>
      <c r="K166" s="143"/>
      <c r="L166" s="143"/>
      <c r="M166" s="143"/>
      <c r="N166" s="143"/>
      <c r="O166" s="143"/>
      <c r="P166" s="155"/>
      <c r="Q166" s="135"/>
      <c r="R166" s="135"/>
      <c r="S166" s="132"/>
      <c r="W166" s="39"/>
      <c r="X166" s="16"/>
      <c r="Y166" s="16"/>
      <c r="Z166" s="16"/>
      <c r="AA166" s="16"/>
      <c r="AB166" s="107"/>
      <c r="AC166" s="24"/>
      <c r="AD166" s="24"/>
      <c r="AE166" s="24"/>
      <c r="AF166" s="104"/>
      <c r="AG166" s="39"/>
      <c r="AH166" s="16"/>
      <c r="AI166" s="16"/>
      <c r="AJ166" s="16"/>
      <c r="AK166" s="16"/>
      <c r="AL166" s="107"/>
      <c r="AM166" s="24"/>
      <c r="AN166" s="24"/>
      <c r="AO166" s="24"/>
      <c r="AP166" s="104"/>
      <c r="BA166" s="408"/>
      <c r="BB166" s="408"/>
      <c r="BC166" s="408"/>
      <c r="BD166" s="408"/>
      <c r="BE166" s="408"/>
      <c r="CJ166" s="229"/>
      <c r="DL166" s="101"/>
    </row>
    <row r="167" spans="1:152" ht="19.5" customHeight="1">
      <c r="G167" s="16"/>
      <c r="H167" s="16"/>
      <c r="I167" s="16"/>
      <c r="J167" s="16"/>
      <c r="K167" s="16"/>
      <c r="L167" s="16"/>
      <c r="M167" s="16"/>
      <c r="N167" s="16"/>
      <c r="O167" s="16"/>
      <c r="P167" s="327"/>
      <c r="Q167" s="539"/>
      <c r="R167" s="540"/>
      <c r="S167" s="40"/>
      <c r="W167" s="39"/>
      <c r="X167" s="508"/>
      <c r="Y167" s="509"/>
      <c r="Z167" s="510"/>
      <c r="AA167" s="17" t="s">
        <v>5978</v>
      </c>
      <c r="AB167" s="107"/>
      <c r="AC167" s="508"/>
      <c r="AD167" s="509"/>
      <c r="AE167" s="510"/>
      <c r="AF167" s="105" t="s">
        <v>5978</v>
      </c>
      <c r="AG167" s="39"/>
      <c r="AH167" s="508"/>
      <c r="AI167" s="509"/>
      <c r="AJ167" s="510"/>
      <c r="AK167" s="17" t="s">
        <v>5978</v>
      </c>
      <c r="AL167" s="107"/>
      <c r="AM167" s="508"/>
      <c r="AN167" s="509"/>
      <c r="AO167" s="510"/>
      <c r="AP167" s="105" t="s">
        <v>5978</v>
      </c>
      <c r="AV167" s="296" t="str">
        <f>IF(AND(Q167&lt;&gt;"",SUM(BF167:BK167)&gt;0),1,IF(AND($AT$101=1,Q167&lt;1),3,""))</f>
        <v/>
      </c>
      <c r="AW167" s="352" t="str">
        <f>IF(AND(BA167=0,SUM(BL167:BQ167)&gt;0),1,IF(AND($AT$101=1,Q167=1,BA167=1),3,""))</f>
        <v/>
      </c>
      <c r="AX167" s="296" t="str">
        <f>IF(AND(BB167=0,SUM(BR167:BW167)&gt;0),1,IF(AND($AT$101=1,Q167=1,BB167=1),3,""))</f>
        <v/>
      </c>
      <c r="AY167" s="296" t="str">
        <f>IF(AND(BC167=0,SUM(BX167:CC167)&gt;0),1,IF(AND($AT$101=1,Q167=1,BC167=1),3,""))</f>
        <v/>
      </c>
      <c r="AZ167" s="296" t="str">
        <f>IF(AND(BD167=0,SUM(CD167:CI167)&gt;0),1,IF(AND($AT$101=1,Q167=1,BD167=1),3,""))</f>
        <v/>
      </c>
      <c r="BA167" s="409">
        <f>IF(X167="",1,0)</f>
        <v>1</v>
      </c>
      <c r="BB167" s="411">
        <f>IF(AC167="",1,0)</f>
        <v>1</v>
      </c>
      <c r="BC167" s="411">
        <f>IF(AH167="",1,0)</f>
        <v>1</v>
      </c>
      <c r="BD167" s="410">
        <f>IF(AM167="",1,0)</f>
        <v>1</v>
      </c>
      <c r="BE167" s="408"/>
      <c r="BF167" s="224"/>
      <c r="BG167" s="225">
        <f>IF(AT101=0,1,0)</f>
        <v>1</v>
      </c>
      <c r="BH167" s="225"/>
      <c r="BI167" s="225"/>
      <c r="BJ167" s="225"/>
      <c r="BK167" s="246"/>
      <c r="BL167" s="224">
        <f>IF(OR(AND(X167+AH167=0,BC167=0),X167&lt;AC167),1,0)</f>
        <v>0</v>
      </c>
      <c r="BM167" s="225">
        <f>IF(OR(AT101=0,Q167=2),1,0)</f>
        <v>1</v>
      </c>
      <c r="BN167" s="225"/>
      <c r="BO167" s="225"/>
      <c r="BP167" s="225"/>
      <c r="BQ167" s="225"/>
      <c r="BR167" s="224">
        <f>IF(AND(BA167=0,AC167&gt;X167),1,0)</f>
        <v>0</v>
      </c>
      <c r="BS167" s="225">
        <f>BO117</f>
        <v>0</v>
      </c>
      <c r="BT167" s="225">
        <f>BM167</f>
        <v>1</v>
      </c>
      <c r="BU167" s="225"/>
      <c r="BV167" s="225"/>
      <c r="BW167" s="225"/>
      <c r="BX167" s="224">
        <f>IF(OR(AND(X167+AH167=0,BA167=0),AH167&lt;AM167),1,0)</f>
        <v>0</v>
      </c>
      <c r="BY167" s="225">
        <f>BM167</f>
        <v>1</v>
      </c>
      <c r="BZ167" s="225"/>
      <c r="CA167" s="225"/>
      <c r="CB167" s="225"/>
      <c r="CC167" s="246"/>
      <c r="CD167" s="224">
        <f>IF(AND(BC167=0,AM167&gt;AH167),1,0)</f>
        <v>0</v>
      </c>
      <c r="CE167" s="225">
        <f>BO117</f>
        <v>0</v>
      </c>
      <c r="CF167" s="225">
        <f>BM167</f>
        <v>1</v>
      </c>
      <c r="CG167" s="225"/>
      <c r="CH167" s="225"/>
      <c r="CI167" s="246"/>
      <c r="CJ167" s="229"/>
      <c r="DL167" s="101"/>
    </row>
    <row r="168" spans="1:152" ht="3" customHeight="1">
      <c r="G168" s="16"/>
      <c r="H168" s="16"/>
      <c r="I168" s="16"/>
      <c r="J168" s="16"/>
      <c r="K168" s="16"/>
      <c r="L168" s="16"/>
      <c r="M168" s="16"/>
      <c r="N168" s="16"/>
      <c r="O168" s="16"/>
      <c r="P168" s="42"/>
      <c r="Q168" s="43"/>
      <c r="R168" s="43"/>
      <c r="S168" s="45"/>
      <c r="W168" s="42"/>
      <c r="X168" s="43"/>
      <c r="Y168" s="43"/>
      <c r="Z168" s="43"/>
      <c r="AA168" s="43"/>
      <c r="AB168" s="108"/>
      <c r="AC168" s="44"/>
      <c r="AD168" s="44"/>
      <c r="AE168" s="44"/>
      <c r="AF168" s="106"/>
      <c r="AG168" s="42"/>
      <c r="AH168" s="43"/>
      <c r="AI168" s="43"/>
      <c r="AJ168" s="43"/>
      <c r="AK168" s="43"/>
      <c r="AL168" s="108"/>
      <c r="AM168" s="44"/>
      <c r="AN168" s="44"/>
      <c r="AO168" s="44"/>
      <c r="AP168" s="106"/>
      <c r="BA168" s="408"/>
      <c r="BB168" s="408"/>
      <c r="BC168" s="408"/>
      <c r="BD168" s="408"/>
      <c r="BE168" s="408"/>
      <c r="CJ168" s="229"/>
    </row>
    <row r="169" spans="1:152" ht="4.5" customHeight="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BA169" s="408"/>
      <c r="BB169" s="408"/>
      <c r="BC169" s="408"/>
      <c r="BD169" s="408"/>
      <c r="BE169" s="408"/>
      <c r="CJ169" s="195"/>
    </row>
    <row r="170" spans="1:152" ht="17.25" customHeight="1">
      <c r="W170" s="603" t="str">
        <f>IF(AT101=1,"５ページに進んでください","")</f>
        <v/>
      </c>
      <c r="X170" s="603"/>
      <c r="Y170" s="603"/>
      <c r="Z170" s="603"/>
      <c r="AA170" s="603"/>
      <c r="AB170" s="603"/>
      <c r="AC170" s="603"/>
      <c r="AD170" s="603"/>
      <c r="AE170" s="603"/>
      <c r="AF170" s="603"/>
      <c r="AG170" s="603"/>
      <c r="AH170" s="603"/>
      <c r="AI170" s="603"/>
      <c r="AJ170" s="603"/>
      <c r="AK170" s="603"/>
      <c r="AL170" s="603"/>
      <c r="AM170" s="603"/>
      <c r="AN170" s="603"/>
      <c r="AO170" s="603"/>
      <c r="AP170" s="603"/>
      <c r="BA170" s="408"/>
      <c r="BB170" s="408"/>
      <c r="BC170" s="408"/>
      <c r="BD170" s="408"/>
      <c r="BE170" s="408"/>
      <c r="CJ170" s="195"/>
    </row>
    <row r="171" spans="1:152" s="4" customFormat="1" ht="15" customHeight="1">
      <c r="A171" s="278" t="str">
        <f>IF($J$43="選択してください","","("&amp;$J$46&amp;" "&amp;$J$43&amp;")")</f>
        <v/>
      </c>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457" t="s">
        <v>7029</v>
      </c>
      <c r="AN171" s="458"/>
      <c r="AO171" s="458"/>
      <c r="AP171" s="458"/>
      <c r="AQ171" s="459"/>
      <c r="AR171" s="227" t="s">
        <v>7136</v>
      </c>
      <c r="AS171" s="221">
        <f>COUNTIF(AV178:AZ248,3)</f>
        <v>0</v>
      </c>
      <c r="AT171" s="227" t="s">
        <v>928</v>
      </c>
      <c r="AU171" s="221"/>
      <c r="AV171" s="211"/>
      <c r="AW171" s="211"/>
      <c r="AX171" s="211"/>
      <c r="AY171" s="211"/>
      <c r="AZ171" s="211"/>
      <c r="BA171" s="413"/>
      <c r="BB171" s="413"/>
      <c r="BC171" s="413"/>
      <c r="BD171" s="413"/>
      <c r="BE171" s="413"/>
      <c r="BF171" s="212"/>
      <c r="BG171" s="212"/>
      <c r="BH171" s="212"/>
      <c r="BI171" s="212"/>
      <c r="BJ171" s="212"/>
      <c r="BK171" s="212"/>
      <c r="BL171" s="212"/>
      <c r="BM171" s="212"/>
      <c r="BN171" s="212"/>
      <c r="BO171" s="212"/>
      <c r="BP171" s="212"/>
      <c r="BQ171" s="212"/>
      <c r="BR171" s="212"/>
      <c r="BS171" s="212"/>
      <c r="BT171" s="212"/>
      <c r="BU171" s="212"/>
      <c r="BV171" s="212"/>
      <c r="BW171" s="212"/>
      <c r="BX171" s="212"/>
      <c r="BY171" s="212"/>
      <c r="BZ171" s="212"/>
      <c r="CA171" s="212"/>
      <c r="CB171" s="212"/>
      <c r="CC171" s="212"/>
      <c r="CD171" s="212"/>
      <c r="CE171" s="212"/>
      <c r="CF171" s="212"/>
      <c r="CG171" s="212"/>
      <c r="CH171" s="212"/>
      <c r="CI171" s="212"/>
      <c r="CJ171" s="195"/>
      <c r="CK171" s="213"/>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131"/>
      <c r="DJ171" s="131"/>
      <c r="DK171" s="131"/>
      <c r="DL171" s="257"/>
      <c r="DM171" s="101"/>
      <c r="DN171" s="101"/>
      <c r="DO171" s="101"/>
      <c r="DP171" s="101"/>
      <c r="DQ171" s="101"/>
      <c r="DR171" s="101"/>
      <c r="DS171" s="101"/>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row>
    <row r="172" spans="1:152" ht="42.75" customHeight="1">
      <c r="A172" s="16"/>
      <c r="B172" s="16"/>
      <c r="C172" s="607" t="s">
        <v>3147</v>
      </c>
      <c r="D172" s="607"/>
      <c r="E172" s="767" t="s">
        <v>6281</v>
      </c>
      <c r="F172" s="767"/>
      <c r="G172" s="767"/>
      <c r="H172" s="767"/>
      <c r="I172" s="767"/>
      <c r="J172" s="767"/>
      <c r="K172" s="767"/>
      <c r="L172" s="767"/>
      <c r="M172" s="767"/>
      <c r="N172" s="767"/>
      <c r="O172" s="767"/>
      <c r="P172" s="767"/>
      <c r="Q172" s="767"/>
      <c r="R172" s="767"/>
      <c r="S172" s="767"/>
      <c r="T172" s="767"/>
      <c r="U172" s="767"/>
      <c r="V172" s="767"/>
      <c r="W172" s="767"/>
      <c r="X172" s="767"/>
      <c r="Y172" s="767"/>
      <c r="Z172" s="767"/>
      <c r="AA172" s="767"/>
      <c r="AB172" s="767"/>
      <c r="AC172" s="767"/>
      <c r="AD172" s="767"/>
      <c r="AE172" s="767"/>
      <c r="AF172" s="767"/>
      <c r="AG172" s="767"/>
      <c r="AH172" s="767"/>
      <c r="AI172" s="767"/>
      <c r="AJ172" s="767"/>
      <c r="AK172" s="767"/>
      <c r="AL172" s="295"/>
      <c r="AM172" s="460"/>
      <c r="AN172" s="461"/>
      <c r="AO172" s="461"/>
      <c r="AP172" s="461"/>
      <c r="AQ172" s="462"/>
      <c r="AR172" s="228" t="s">
        <v>7137</v>
      </c>
      <c r="AS172" s="222">
        <f>COUNTIF(AV178:AZ248,1)</f>
        <v>0</v>
      </c>
      <c r="AT172" s="228">
        <f>IF(AR62=2,1,0)</f>
        <v>0</v>
      </c>
      <c r="AU172" s="222">
        <f>IF(AT172=0,1,0)</f>
        <v>1</v>
      </c>
      <c r="BA172" s="408"/>
      <c r="BB172" s="408"/>
      <c r="BC172" s="408"/>
      <c r="BD172" s="408"/>
      <c r="BE172" s="408"/>
      <c r="CJ172" s="195"/>
      <c r="CK172" s="277" t="s">
        <v>4183</v>
      </c>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57"/>
      <c r="DM172" s="199"/>
      <c r="DN172" s="199"/>
      <c r="DO172" s="101"/>
      <c r="DP172" s="101"/>
      <c r="DQ172" s="101"/>
    </row>
    <row r="173" spans="1:152"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280"/>
      <c r="AN173" s="280"/>
      <c r="AO173" s="280"/>
      <c r="AP173" s="280"/>
      <c r="AQ173" s="280"/>
      <c r="AR173" s="224" t="s">
        <v>3455</v>
      </c>
      <c r="AS173" s="246">
        <f>IF(AND(AT172=1,BA188+BD188+BE188+BA197+BC197+BA204+BC204+BE204&gt;0),1,0)</f>
        <v>0</v>
      </c>
      <c r="BA173" s="408"/>
      <c r="BB173" s="408"/>
      <c r="BC173" s="408"/>
      <c r="BD173" s="408"/>
      <c r="BE173" s="408"/>
      <c r="BJ173" s="220"/>
      <c r="BK173" s="221" t="s">
        <v>7135</v>
      </c>
      <c r="CJ173" s="195"/>
      <c r="CL173" s="744" t="s">
        <v>1911</v>
      </c>
      <c r="CM173" s="745"/>
      <c r="CN173" s="745"/>
      <c r="CO173" s="745"/>
      <c r="CP173" s="745"/>
      <c r="CQ173" s="745"/>
      <c r="CR173" s="745"/>
      <c r="CS173" s="745"/>
      <c r="CT173" s="745"/>
      <c r="CU173" s="745"/>
      <c r="CV173" s="745"/>
      <c r="CW173" s="745"/>
      <c r="CX173" s="745"/>
      <c r="CY173" s="745"/>
      <c r="CZ173" s="745"/>
      <c r="DA173" s="745"/>
      <c r="DB173" s="745"/>
      <c r="DC173" s="745"/>
      <c r="DD173" s="745"/>
      <c r="DE173" s="745"/>
      <c r="DF173" s="745"/>
      <c r="DG173" s="745"/>
      <c r="DH173" s="745"/>
      <c r="DI173" s="745"/>
      <c r="DJ173" s="745"/>
      <c r="DK173" s="746"/>
      <c r="DL173" s="257"/>
      <c r="DM173" s="199"/>
      <c r="DN173" s="199"/>
      <c r="DO173" s="101"/>
      <c r="DP173" s="101"/>
      <c r="DQ173" s="101"/>
    </row>
    <row r="174" spans="1:152" ht="3" customHeight="1">
      <c r="BA174" s="408"/>
      <c r="BB174" s="408"/>
      <c r="BC174" s="408"/>
      <c r="BD174" s="408"/>
      <c r="BE174" s="408"/>
      <c r="BJ174" s="220"/>
      <c r="BK174" s="220"/>
      <c r="CJ174" s="195"/>
      <c r="CL174" s="424"/>
      <c r="CM174" s="425"/>
      <c r="CN174" s="426"/>
      <c r="CO174" s="426"/>
      <c r="CP174" s="426"/>
      <c r="CQ174" s="426"/>
      <c r="CR174" s="426"/>
      <c r="CS174" s="426"/>
      <c r="CT174" s="426"/>
      <c r="CU174" s="426"/>
      <c r="CV174" s="426"/>
      <c r="CW174" s="426"/>
      <c r="CX174" s="426"/>
      <c r="CY174" s="426"/>
      <c r="CZ174" s="426"/>
      <c r="DA174" s="426"/>
      <c r="DB174" s="426"/>
      <c r="DC174" s="426"/>
      <c r="DD174" s="426"/>
      <c r="DE174" s="426"/>
      <c r="DF174" s="426"/>
      <c r="DG174" s="426"/>
      <c r="DH174" s="426"/>
      <c r="DI174" s="426"/>
      <c r="DJ174" s="426"/>
      <c r="DK174" s="427"/>
      <c r="DL174" s="257"/>
      <c r="DM174" s="199"/>
      <c r="DN174" s="199"/>
      <c r="DO174" s="101"/>
      <c r="DP174" s="101"/>
      <c r="DQ174" s="101"/>
    </row>
    <row r="175" spans="1:152" ht="15" customHeight="1">
      <c r="C175" s="144"/>
      <c r="D175" s="562" t="s">
        <v>5985</v>
      </c>
      <c r="E175" s="562"/>
      <c r="F175" s="562"/>
      <c r="G175" s="562"/>
      <c r="H175" s="562"/>
      <c r="I175" s="562"/>
      <c r="J175" s="562"/>
      <c r="K175" s="562"/>
      <c r="L175" s="562"/>
      <c r="M175" s="562"/>
      <c r="N175" s="562"/>
      <c r="O175" s="562"/>
      <c r="P175" s="562"/>
      <c r="Q175" s="145"/>
      <c r="AR175" s="224" t="s">
        <v>1493</v>
      </c>
      <c r="AS175" s="246">
        <f>IF(AND(BA178+BB188+BB197=0,OR(Q213=2,BB213=0),OR(Q221=2,BB221+BD221=0)),1,0)</f>
        <v>0</v>
      </c>
      <c r="AT175" s="212"/>
      <c r="BA175" s="408"/>
      <c r="BB175" s="408"/>
      <c r="BC175" s="408"/>
      <c r="BD175" s="408"/>
      <c r="BE175" s="408"/>
      <c r="BJ175" s="220"/>
      <c r="BK175" s="222">
        <f>MAX(BF178:BG178)</f>
        <v>0</v>
      </c>
      <c r="CJ175" s="195"/>
      <c r="CL175" s="774" t="s">
        <v>9209</v>
      </c>
      <c r="CM175" s="531"/>
      <c r="CN175" s="531" t="s">
        <v>9207</v>
      </c>
      <c r="CO175" s="531"/>
      <c r="CP175" s="531"/>
      <c r="CQ175" s="531"/>
      <c r="CR175" s="531"/>
      <c r="CS175" s="531"/>
      <c r="CT175" s="531"/>
      <c r="CU175" s="531"/>
      <c r="CV175" s="531"/>
      <c r="CW175" s="531"/>
      <c r="CX175" s="531"/>
      <c r="CY175" s="531"/>
      <c r="CZ175" s="531"/>
      <c r="DA175" s="531"/>
      <c r="DB175" s="531"/>
      <c r="DC175" s="531"/>
      <c r="DD175" s="531"/>
      <c r="DE175" s="531"/>
      <c r="DF175" s="531"/>
      <c r="DG175" s="531"/>
      <c r="DH175" s="531"/>
      <c r="DI175" s="531"/>
      <c r="DJ175" s="531"/>
      <c r="DK175" s="532"/>
      <c r="DL175" s="257"/>
      <c r="DM175" s="199"/>
      <c r="DN175" s="199"/>
      <c r="DO175" s="101"/>
      <c r="DP175" s="101"/>
      <c r="DQ175" s="101"/>
    </row>
    <row r="176" spans="1:152" ht="14.1" customHeight="1">
      <c r="C176" s="146"/>
      <c r="D176" s="147"/>
      <c r="E176" s="147"/>
      <c r="F176" s="147"/>
      <c r="G176" s="147"/>
      <c r="H176" s="147"/>
      <c r="I176" s="147"/>
      <c r="J176" s="139"/>
      <c r="K176" s="547" t="s">
        <v>5986</v>
      </c>
      <c r="L176" s="547"/>
      <c r="M176" s="547"/>
      <c r="N176" s="547"/>
      <c r="O176" s="547"/>
      <c r="P176" s="547"/>
      <c r="Q176" s="548"/>
      <c r="U176" s="563" t="s">
        <v>7228</v>
      </c>
      <c r="V176" s="564"/>
      <c r="W176" s="564"/>
      <c r="X176" s="564"/>
      <c r="Y176" s="564"/>
      <c r="Z176" s="564"/>
      <c r="AA176" s="564"/>
      <c r="AB176" s="564"/>
      <c r="AC176" s="564"/>
      <c r="AD176" s="564"/>
      <c r="AE176" s="564"/>
      <c r="AF176" s="564"/>
      <c r="AG176" s="564"/>
      <c r="AH176" s="564"/>
      <c r="AI176" s="564"/>
      <c r="AJ176" s="564"/>
      <c r="AK176" s="564"/>
      <c r="AL176" s="564"/>
      <c r="AM176" s="565"/>
      <c r="AR176" s="247" t="s">
        <v>1490</v>
      </c>
      <c r="AS176" s="247" t="s">
        <v>1491</v>
      </c>
      <c r="BA176" s="408"/>
      <c r="BB176" s="408"/>
      <c r="BC176" s="408"/>
      <c r="BD176" s="408"/>
      <c r="BE176" s="408"/>
      <c r="BF176" s="209" t="s">
        <v>8203</v>
      </c>
      <c r="BG176" s="209" t="s">
        <v>5313</v>
      </c>
      <c r="BH176" s="209" t="s">
        <v>3463</v>
      </c>
      <c r="BI176" s="209" t="s">
        <v>1495</v>
      </c>
      <c r="BJ176" s="209" t="s">
        <v>930</v>
      </c>
      <c r="BL176" s="209" t="s">
        <v>1497</v>
      </c>
      <c r="BM176" s="209" t="s">
        <v>1494</v>
      </c>
      <c r="BN176" s="209" t="s">
        <v>930</v>
      </c>
      <c r="CJ176" s="195"/>
      <c r="CL176" s="774" t="s">
        <v>9210</v>
      </c>
      <c r="CM176" s="531"/>
      <c r="CN176" s="531" t="s">
        <v>9205</v>
      </c>
      <c r="CO176" s="531"/>
      <c r="CP176" s="531"/>
      <c r="CQ176" s="531"/>
      <c r="CR176" s="531"/>
      <c r="CS176" s="531"/>
      <c r="CT176" s="531"/>
      <c r="CU176" s="531"/>
      <c r="CV176" s="531"/>
      <c r="CW176" s="531"/>
      <c r="CX176" s="531"/>
      <c r="CY176" s="531"/>
      <c r="CZ176" s="531"/>
      <c r="DA176" s="531"/>
      <c r="DB176" s="531"/>
      <c r="DC176" s="531"/>
      <c r="DD176" s="531"/>
      <c r="DE176" s="531"/>
      <c r="DF176" s="531"/>
      <c r="DG176" s="531"/>
      <c r="DH176" s="531"/>
      <c r="DI176" s="531"/>
      <c r="DJ176" s="531"/>
      <c r="DK176" s="532"/>
      <c r="DL176" s="257"/>
      <c r="DM176" s="199"/>
      <c r="DN176" s="199"/>
      <c r="DO176" s="101"/>
      <c r="DP176" s="101"/>
      <c r="DQ176" s="101"/>
    </row>
    <row r="177" spans="3:121" ht="3" customHeight="1" thickBot="1">
      <c r="C177" s="84"/>
      <c r="D177" s="24"/>
      <c r="E177" s="24"/>
      <c r="F177" s="24"/>
      <c r="G177" s="24"/>
      <c r="H177" s="24"/>
      <c r="I177" s="24"/>
      <c r="J177" s="58"/>
      <c r="K177" s="16"/>
      <c r="L177" s="16"/>
      <c r="M177" s="16"/>
      <c r="N177" s="16"/>
      <c r="O177" s="16"/>
      <c r="P177" s="16"/>
      <c r="Q177" s="40"/>
      <c r="U177" s="566"/>
      <c r="V177" s="567"/>
      <c r="W177" s="567"/>
      <c r="X177" s="567"/>
      <c r="Y177" s="567"/>
      <c r="Z177" s="567"/>
      <c r="AA177" s="567"/>
      <c r="AB177" s="567"/>
      <c r="AC177" s="567"/>
      <c r="AD177" s="567"/>
      <c r="AE177" s="567"/>
      <c r="AF177" s="567"/>
      <c r="AG177" s="567"/>
      <c r="AH177" s="567"/>
      <c r="AI177" s="567"/>
      <c r="AJ177" s="567"/>
      <c r="AK177" s="567"/>
      <c r="AL177" s="567"/>
      <c r="AM177" s="568"/>
      <c r="AR177" s="212"/>
      <c r="AS177" s="212"/>
      <c r="BA177" s="408"/>
      <c r="BB177" s="408"/>
      <c r="BC177" s="408"/>
      <c r="BD177" s="408"/>
      <c r="BE177" s="408"/>
      <c r="CJ177" s="195"/>
      <c r="CL177" s="424"/>
      <c r="CM177" s="425"/>
      <c r="CN177" s="531"/>
      <c r="CO177" s="531"/>
      <c r="CP177" s="531"/>
      <c r="CQ177" s="531"/>
      <c r="CR177" s="531"/>
      <c r="CS177" s="531"/>
      <c r="CT177" s="531"/>
      <c r="CU177" s="531"/>
      <c r="CV177" s="531"/>
      <c r="CW177" s="531"/>
      <c r="CX177" s="531"/>
      <c r="CY177" s="531"/>
      <c r="CZ177" s="531"/>
      <c r="DA177" s="531"/>
      <c r="DB177" s="531"/>
      <c r="DC177" s="531"/>
      <c r="DD177" s="531"/>
      <c r="DE177" s="531"/>
      <c r="DF177" s="531"/>
      <c r="DG177" s="531"/>
      <c r="DH177" s="531"/>
      <c r="DI177" s="531"/>
      <c r="DJ177" s="531"/>
      <c r="DK177" s="532"/>
      <c r="DL177" s="257"/>
      <c r="DM177" s="199"/>
      <c r="DN177" s="199"/>
      <c r="DO177" s="101"/>
      <c r="DP177" s="101"/>
      <c r="DQ177" s="101"/>
    </row>
    <row r="178" spans="3:121" ht="19.5" customHeight="1">
      <c r="C178" s="84"/>
      <c r="D178" s="508"/>
      <c r="E178" s="509"/>
      <c r="F178" s="509"/>
      <c r="G178" s="509"/>
      <c r="H178" s="510"/>
      <c r="I178" s="25" t="s">
        <v>5978</v>
      </c>
      <c r="J178" s="58"/>
      <c r="K178" s="508"/>
      <c r="L178" s="509"/>
      <c r="M178" s="509"/>
      <c r="N178" s="509"/>
      <c r="O178" s="510"/>
      <c r="P178" s="17" t="s">
        <v>5978</v>
      </c>
      <c r="Q178" s="40"/>
      <c r="U178" s="569"/>
      <c r="V178" s="570"/>
      <c r="W178" s="570"/>
      <c r="X178" s="570"/>
      <c r="Y178" s="570"/>
      <c r="Z178" s="570"/>
      <c r="AA178" s="570"/>
      <c r="AB178" s="570"/>
      <c r="AC178" s="570"/>
      <c r="AD178" s="570"/>
      <c r="AE178" s="570"/>
      <c r="AF178" s="570"/>
      <c r="AG178" s="570"/>
      <c r="AH178" s="570"/>
      <c r="AI178" s="570"/>
      <c r="AJ178" s="570"/>
      <c r="AK178" s="570"/>
      <c r="AL178" s="570"/>
      <c r="AM178" s="571"/>
      <c r="AR178" s="313">
        <f>O188+O197+AE213+AC221+AM221</f>
        <v>0</v>
      </c>
      <c r="AS178" s="313">
        <f>V188+AF197</f>
        <v>0</v>
      </c>
      <c r="AV178" s="296" t="str">
        <f>IF(AND(BA178=0,SUM(BF178:BK178)&gt;0),1,IF(AND($AT$172=1,BA178=1),3,""))</f>
        <v/>
      </c>
      <c r="AW178" s="296" t="str">
        <f>IF(AND(BB178=0,SUM(BL178:BQ178)&gt;0),1,IF(AND($AT$172=1,BB178=1),3,""))</f>
        <v/>
      </c>
      <c r="BA178" s="409">
        <f>IF(D178="",1,0)</f>
        <v>1</v>
      </c>
      <c r="BB178" s="410">
        <f>IF(K178="",1,0)</f>
        <v>1</v>
      </c>
      <c r="BC178" s="408"/>
      <c r="BD178" s="408"/>
      <c r="BE178" s="408"/>
      <c r="BF178" s="224">
        <f>IF(AND(BA178=0,$D$178&lt;AR178),1,0)</f>
        <v>0</v>
      </c>
      <c r="BG178" s="225">
        <f>IF(AND(AS175=1,D178&lt;&gt;AR178),1,0)</f>
        <v>0</v>
      </c>
      <c r="BH178" s="225">
        <f>IF(D178&gt;100000,1,0)</f>
        <v>0</v>
      </c>
      <c r="BI178" s="225">
        <f>IF(D178&lt;MAX(K178,AR178,AS178),1,0)</f>
        <v>0</v>
      </c>
      <c r="BJ178" s="225">
        <f>AU172</f>
        <v>1</v>
      </c>
      <c r="BK178" s="246"/>
      <c r="BL178" s="224">
        <f>IF(AND(BA178=0,D178&lt;K178),1,0)</f>
        <v>0</v>
      </c>
      <c r="BM178" s="225">
        <f>IF(AND(BB178=0,K178&lt;AS178),1,0)</f>
        <v>0</v>
      </c>
      <c r="BN178" s="225">
        <f>AU172</f>
        <v>1</v>
      </c>
      <c r="BO178" s="225"/>
      <c r="BP178" s="225"/>
      <c r="BQ178" s="246"/>
      <c r="CJ178" s="195"/>
      <c r="CL178" s="424"/>
      <c r="CM178" s="425"/>
      <c r="CN178" s="531"/>
      <c r="CO178" s="531"/>
      <c r="CP178" s="531"/>
      <c r="CQ178" s="531"/>
      <c r="CR178" s="531"/>
      <c r="CS178" s="531"/>
      <c r="CT178" s="531"/>
      <c r="CU178" s="531"/>
      <c r="CV178" s="531"/>
      <c r="CW178" s="531"/>
      <c r="CX178" s="531"/>
      <c r="CY178" s="531"/>
      <c r="CZ178" s="531"/>
      <c r="DA178" s="531"/>
      <c r="DB178" s="531"/>
      <c r="DC178" s="531"/>
      <c r="DD178" s="531"/>
      <c r="DE178" s="531"/>
      <c r="DF178" s="531"/>
      <c r="DG178" s="531"/>
      <c r="DH178" s="531"/>
      <c r="DI178" s="531"/>
      <c r="DJ178" s="531"/>
      <c r="DK178" s="532"/>
      <c r="DL178" s="257"/>
      <c r="DM178" s="199"/>
      <c r="DN178" s="199"/>
      <c r="DO178" s="101"/>
      <c r="DP178" s="101"/>
      <c r="DQ178" s="101"/>
    </row>
    <row r="179" spans="3:121" ht="3" customHeight="1">
      <c r="C179" s="146"/>
      <c r="D179" s="369"/>
      <c r="E179" s="369"/>
      <c r="F179" s="369"/>
      <c r="G179" s="369"/>
      <c r="H179" s="369"/>
      <c r="I179" s="44"/>
      <c r="J179" s="103"/>
      <c r="K179" s="43"/>
      <c r="L179" s="43"/>
      <c r="M179" s="43"/>
      <c r="N179" s="43"/>
      <c r="O179" s="43"/>
      <c r="P179" s="43"/>
      <c r="Q179" s="45"/>
      <c r="BA179" s="408"/>
      <c r="BB179" s="408"/>
      <c r="BC179" s="408"/>
      <c r="BD179" s="408"/>
      <c r="BE179" s="408"/>
      <c r="CJ179" s="195"/>
      <c r="CL179" s="424"/>
      <c r="CM179" s="425"/>
      <c r="CN179" s="531"/>
      <c r="CO179" s="531"/>
      <c r="CP179" s="531"/>
      <c r="CQ179" s="531"/>
      <c r="CR179" s="531"/>
      <c r="CS179" s="531"/>
      <c r="CT179" s="531"/>
      <c r="CU179" s="531"/>
      <c r="CV179" s="531"/>
      <c r="CW179" s="531"/>
      <c r="CX179" s="531"/>
      <c r="CY179" s="531"/>
      <c r="CZ179" s="531"/>
      <c r="DA179" s="531"/>
      <c r="DB179" s="531"/>
      <c r="DC179" s="531"/>
      <c r="DD179" s="531"/>
      <c r="DE179" s="531"/>
      <c r="DF179" s="531"/>
      <c r="DG179" s="531"/>
      <c r="DH179" s="531"/>
      <c r="DI179" s="531"/>
      <c r="DJ179" s="531"/>
      <c r="DK179" s="532"/>
      <c r="DL179" s="257"/>
      <c r="DM179" s="199"/>
      <c r="DN179" s="199"/>
      <c r="DO179" s="101"/>
      <c r="DP179" s="101"/>
      <c r="DQ179" s="101"/>
    </row>
    <row r="180" spans="3:121" ht="6.75" customHeight="1">
      <c r="T180" s="572" t="str">
        <f>IF(BF188=1,"正規職員組合員対象数の内訳があいません",IF(BK175=1,"組合員総数と下記区分での組合員数の計があいません",""))</f>
        <v/>
      </c>
      <c r="U180" s="572"/>
      <c r="V180" s="572"/>
      <c r="W180" s="572"/>
      <c r="X180" s="572"/>
      <c r="Y180" s="572"/>
      <c r="Z180" s="572"/>
      <c r="AA180" s="572"/>
      <c r="AB180" s="572"/>
      <c r="AC180" s="572"/>
      <c r="AD180" s="572"/>
      <c r="AE180" s="572"/>
      <c r="AF180" s="572"/>
      <c r="AG180" s="572"/>
      <c r="AH180" s="572"/>
      <c r="AI180" s="572"/>
      <c r="AJ180" s="572"/>
      <c r="AK180" s="572"/>
      <c r="AL180" s="572"/>
      <c r="AM180" s="572"/>
      <c r="AN180" s="572"/>
      <c r="AO180" s="572"/>
      <c r="AP180" s="572"/>
      <c r="AQ180" s="572"/>
      <c r="BA180" s="408"/>
      <c r="BB180" s="408"/>
      <c r="BC180" s="408"/>
      <c r="BD180" s="408"/>
      <c r="BE180" s="408"/>
      <c r="CJ180" s="195"/>
      <c r="CL180" s="424"/>
      <c r="CM180" s="425"/>
      <c r="CN180" s="531"/>
      <c r="CO180" s="531"/>
      <c r="CP180" s="531"/>
      <c r="CQ180" s="531"/>
      <c r="CR180" s="531"/>
      <c r="CS180" s="531"/>
      <c r="CT180" s="531"/>
      <c r="CU180" s="531"/>
      <c r="CV180" s="531"/>
      <c r="CW180" s="531"/>
      <c r="CX180" s="531"/>
      <c r="CY180" s="531"/>
      <c r="CZ180" s="531"/>
      <c r="DA180" s="531"/>
      <c r="DB180" s="531"/>
      <c r="DC180" s="531"/>
      <c r="DD180" s="531"/>
      <c r="DE180" s="531"/>
      <c r="DF180" s="531"/>
      <c r="DG180" s="531"/>
      <c r="DH180" s="531"/>
      <c r="DI180" s="531"/>
      <c r="DJ180" s="531"/>
      <c r="DK180" s="532"/>
      <c r="DL180" s="257"/>
      <c r="DM180" s="199"/>
      <c r="DN180" s="199"/>
      <c r="DO180" s="101"/>
      <c r="DP180" s="101"/>
      <c r="DQ180" s="101"/>
    </row>
    <row r="181" spans="3:121" ht="3" customHeight="1">
      <c r="T181" s="572"/>
      <c r="U181" s="572"/>
      <c r="V181" s="572"/>
      <c r="W181" s="572"/>
      <c r="X181" s="572"/>
      <c r="Y181" s="572"/>
      <c r="Z181" s="572"/>
      <c r="AA181" s="572"/>
      <c r="AB181" s="572"/>
      <c r="AC181" s="572"/>
      <c r="AD181" s="572"/>
      <c r="AE181" s="572"/>
      <c r="AF181" s="572"/>
      <c r="AG181" s="572"/>
      <c r="AH181" s="572"/>
      <c r="AI181" s="572"/>
      <c r="AJ181" s="572"/>
      <c r="AK181" s="572"/>
      <c r="AL181" s="572"/>
      <c r="AM181" s="572"/>
      <c r="AN181" s="572"/>
      <c r="AO181" s="572"/>
      <c r="AP181" s="572"/>
      <c r="AQ181" s="572"/>
      <c r="BA181" s="408"/>
      <c r="BB181" s="408"/>
      <c r="BC181" s="408"/>
      <c r="BD181" s="408"/>
      <c r="BE181" s="408"/>
      <c r="CJ181" s="195"/>
      <c r="CL181" s="424"/>
      <c r="CM181" s="425"/>
      <c r="CN181" s="531"/>
      <c r="CO181" s="531"/>
      <c r="CP181" s="531"/>
      <c r="CQ181" s="531"/>
      <c r="CR181" s="531"/>
      <c r="CS181" s="531"/>
      <c r="CT181" s="531"/>
      <c r="CU181" s="531"/>
      <c r="CV181" s="531"/>
      <c r="CW181" s="531"/>
      <c r="CX181" s="531"/>
      <c r="CY181" s="531"/>
      <c r="CZ181" s="531"/>
      <c r="DA181" s="531"/>
      <c r="DB181" s="531"/>
      <c r="DC181" s="531"/>
      <c r="DD181" s="531"/>
      <c r="DE181" s="531"/>
      <c r="DF181" s="531"/>
      <c r="DG181" s="531"/>
      <c r="DH181" s="531"/>
      <c r="DI181" s="531"/>
      <c r="DJ181" s="531"/>
      <c r="DK181" s="532"/>
      <c r="DL181" s="257"/>
      <c r="DM181" s="199"/>
      <c r="DN181" s="199"/>
      <c r="DO181" s="101"/>
      <c r="DP181" s="101"/>
      <c r="DQ181" s="101"/>
    </row>
    <row r="182" spans="3:121" ht="15" customHeight="1">
      <c r="E182" s="553" t="s">
        <v>5987</v>
      </c>
      <c r="F182" s="553"/>
      <c r="G182" s="553"/>
      <c r="H182" s="553"/>
      <c r="I182" s="553"/>
      <c r="J182" s="553"/>
      <c r="K182" s="553"/>
      <c r="L182" s="553"/>
      <c r="M182" s="553"/>
      <c r="N182" s="553"/>
      <c r="O182" s="553"/>
      <c r="P182" s="553"/>
      <c r="Q182" s="553"/>
      <c r="R182" s="553"/>
      <c r="T182" s="572"/>
      <c r="U182" s="572"/>
      <c r="V182" s="572"/>
      <c r="W182" s="572"/>
      <c r="X182" s="572"/>
      <c r="Y182" s="572"/>
      <c r="Z182" s="572"/>
      <c r="AA182" s="572"/>
      <c r="AB182" s="572"/>
      <c r="AC182" s="572"/>
      <c r="AD182" s="572"/>
      <c r="AE182" s="572"/>
      <c r="AF182" s="572"/>
      <c r="AG182" s="572"/>
      <c r="AH182" s="572"/>
      <c r="AI182" s="572"/>
      <c r="AJ182" s="572"/>
      <c r="AK182" s="572"/>
      <c r="AL182" s="572"/>
      <c r="AM182" s="572"/>
      <c r="AN182" s="572"/>
      <c r="AO182" s="572"/>
      <c r="AP182" s="572"/>
      <c r="AQ182" s="572"/>
      <c r="BA182" s="408"/>
      <c r="BB182" s="408"/>
      <c r="BC182" s="408"/>
      <c r="BD182" s="408"/>
      <c r="BE182" s="408"/>
      <c r="CJ182" s="195"/>
      <c r="CK182" s="223"/>
      <c r="CL182" s="424"/>
      <c r="CM182" s="425"/>
      <c r="CN182" s="531"/>
      <c r="CO182" s="531"/>
      <c r="CP182" s="531"/>
      <c r="CQ182" s="531"/>
      <c r="CR182" s="531"/>
      <c r="CS182" s="531"/>
      <c r="CT182" s="531"/>
      <c r="CU182" s="531"/>
      <c r="CV182" s="531"/>
      <c r="CW182" s="531"/>
      <c r="CX182" s="531"/>
      <c r="CY182" s="531"/>
      <c r="CZ182" s="531"/>
      <c r="DA182" s="531"/>
      <c r="DB182" s="531"/>
      <c r="DC182" s="531"/>
      <c r="DD182" s="531"/>
      <c r="DE182" s="531"/>
      <c r="DF182" s="531"/>
      <c r="DG182" s="531"/>
      <c r="DH182" s="531"/>
      <c r="DI182" s="531"/>
      <c r="DJ182" s="531"/>
      <c r="DK182" s="532"/>
      <c r="DL182" s="257"/>
      <c r="DM182" s="199"/>
      <c r="DN182" s="199"/>
      <c r="DO182" s="101"/>
      <c r="DP182" s="101"/>
      <c r="DQ182" s="101"/>
    </row>
    <row r="183" spans="3:121" ht="3" customHeight="1">
      <c r="BA183" s="408"/>
      <c r="BB183" s="408"/>
      <c r="BC183" s="408"/>
      <c r="BD183" s="408"/>
      <c r="BE183" s="408"/>
      <c r="CJ183" s="195"/>
      <c r="CL183" s="424"/>
      <c r="CM183" s="425"/>
      <c r="CN183" s="425"/>
      <c r="CO183" s="425"/>
      <c r="CP183" s="425"/>
      <c r="CQ183" s="425"/>
      <c r="CR183" s="425"/>
      <c r="CS183" s="425"/>
      <c r="CT183" s="425"/>
      <c r="CU183" s="425"/>
      <c r="CV183" s="425"/>
      <c r="CW183" s="425"/>
      <c r="CX183" s="425"/>
      <c r="CY183" s="425"/>
      <c r="CZ183" s="425"/>
      <c r="DA183" s="425"/>
      <c r="DB183" s="425"/>
      <c r="DC183" s="425"/>
      <c r="DD183" s="425"/>
      <c r="DE183" s="425"/>
      <c r="DF183" s="425"/>
      <c r="DG183" s="425"/>
      <c r="DH183" s="425"/>
      <c r="DI183" s="425"/>
      <c r="DJ183" s="425"/>
      <c r="DK183" s="428"/>
      <c r="DL183" s="257"/>
      <c r="DM183" s="199"/>
      <c r="DN183" s="199"/>
      <c r="DO183" s="101"/>
      <c r="DP183" s="101"/>
      <c r="DQ183" s="101"/>
    </row>
    <row r="184" spans="3:121" ht="8.25" customHeight="1">
      <c r="G184" s="718" t="s">
        <v>7022</v>
      </c>
      <c r="H184" s="751" t="s">
        <v>5990</v>
      </c>
      <c r="I184" s="751"/>
      <c r="J184" s="751"/>
      <c r="K184" s="751"/>
      <c r="L184" s="751"/>
      <c r="M184" s="751"/>
      <c r="N184" s="37"/>
      <c r="O184" s="37"/>
      <c r="P184" s="37"/>
      <c r="Q184" s="37"/>
      <c r="R184" s="37"/>
      <c r="S184" s="37"/>
      <c r="T184" s="37"/>
      <c r="U184" s="37"/>
      <c r="V184" s="37"/>
      <c r="W184" s="37"/>
      <c r="X184" s="37"/>
      <c r="Y184" s="37"/>
      <c r="Z184" s="37"/>
      <c r="AA184" s="37"/>
      <c r="AB184" s="37"/>
      <c r="AC184" s="37"/>
      <c r="AD184" s="37"/>
      <c r="AE184" s="37"/>
      <c r="AF184" s="37"/>
      <c r="AG184" s="37"/>
      <c r="AH184" s="38"/>
      <c r="AI184" s="131"/>
      <c r="AK184" s="544" t="s">
        <v>4163</v>
      </c>
      <c r="AL184" s="761" t="s">
        <v>5995</v>
      </c>
      <c r="AM184" s="761"/>
      <c r="AN184" s="761"/>
      <c r="AO184" s="761"/>
      <c r="AP184" s="762"/>
      <c r="BA184" s="408"/>
      <c r="BB184" s="408"/>
      <c r="BC184" s="408"/>
      <c r="BD184" s="408"/>
      <c r="BE184" s="408"/>
      <c r="CJ184" s="195"/>
      <c r="CL184" s="554" t="s">
        <v>9211</v>
      </c>
      <c r="CM184" s="773"/>
      <c r="CN184" s="531" t="s">
        <v>9206</v>
      </c>
      <c r="CO184" s="531"/>
      <c r="CP184" s="531"/>
      <c r="CQ184" s="531"/>
      <c r="CR184" s="531"/>
      <c r="CS184" s="531"/>
      <c r="CT184" s="531"/>
      <c r="CU184" s="531"/>
      <c r="CV184" s="531"/>
      <c r="CW184" s="531"/>
      <c r="CX184" s="531"/>
      <c r="CY184" s="531"/>
      <c r="CZ184" s="531"/>
      <c r="DA184" s="531"/>
      <c r="DB184" s="531"/>
      <c r="DC184" s="531"/>
      <c r="DD184" s="531"/>
      <c r="DE184" s="531"/>
      <c r="DF184" s="531"/>
      <c r="DG184" s="531"/>
      <c r="DH184" s="531"/>
      <c r="DI184" s="531"/>
      <c r="DJ184" s="531"/>
      <c r="DK184" s="532"/>
      <c r="DL184" s="257"/>
      <c r="DM184" s="199"/>
      <c r="DN184" s="199"/>
      <c r="DO184" s="101"/>
      <c r="DP184" s="101"/>
      <c r="DQ184" s="101"/>
    </row>
    <row r="185" spans="3:121" ht="14.1" customHeight="1">
      <c r="G185" s="719"/>
      <c r="H185" s="752"/>
      <c r="I185" s="752"/>
      <c r="J185" s="752"/>
      <c r="K185" s="752"/>
      <c r="L185" s="752"/>
      <c r="M185" s="752"/>
      <c r="N185" s="148" t="s">
        <v>7023</v>
      </c>
      <c r="O185" s="644" t="s">
        <v>5991</v>
      </c>
      <c r="P185" s="644"/>
      <c r="Q185" s="644"/>
      <c r="R185" s="644"/>
      <c r="S185" s="644"/>
      <c r="T185" s="644"/>
      <c r="U185" s="644"/>
      <c r="V185" s="644"/>
      <c r="W185" s="644"/>
      <c r="X185" s="644"/>
      <c r="Y185" s="644"/>
      <c r="Z185" s="644"/>
      <c r="AA185" s="644"/>
      <c r="AB185" s="134" t="s">
        <v>7024</v>
      </c>
      <c r="AC185" s="727" t="s">
        <v>5994</v>
      </c>
      <c r="AD185" s="727"/>
      <c r="AE185" s="727"/>
      <c r="AF185" s="727"/>
      <c r="AG185" s="727"/>
      <c r="AH185" s="728"/>
      <c r="AI185" s="131"/>
      <c r="AK185" s="545"/>
      <c r="AL185" s="763"/>
      <c r="AM185" s="763"/>
      <c r="AN185" s="763"/>
      <c r="AO185" s="763"/>
      <c r="AP185" s="764"/>
      <c r="BA185" s="408"/>
      <c r="BB185" s="408"/>
      <c r="BC185" s="408"/>
      <c r="BD185" s="408"/>
      <c r="BE185" s="408"/>
      <c r="CJ185" s="195"/>
      <c r="CL185" s="554"/>
      <c r="CM185" s="773"/>
      <c r="CN185" s="531"/>
      <c r="CO185" s="531"/>
      <c r="CP185" s="531"/>
      <c r="CQ185" s="531"/>
      <c r="CR185" s="531"/>
      <c r="CS185" s="531"/>
      <c r="CT185" s="531"/>
      <c r="CU185" s="531"/>
      <c r="CV185" s="531"/>
      <c r="CW185" s="531"/>
      <c r="CX185" s="531"/>
      <c r="CY185" s="531"/>
      <c r="CZ185" s="531"/>
      <c r="DA185" s="531"/>
      <c r="DB185" s="531"/>
      <c r="DC185" s="531"/>
      <c r="DD185" s="531"/>
      <c r="DE185" s="531"/>
      <c r="DF185" s="531"/>
      <c r="DG185" s="531"/>
      <c r="DH185" s="531"/>
      <c r="DI185" s="531"/>
      <c r="DJ185" s="531"/>
      <c r="DK185" s="532"/>
      <c r="DL185" s="257"/>
      <c r="DM185" s="199"/>
      <c r="DN185" s="199"/>
      <c r="DO185" s="101"/>
      <c r="DP185" s="101"/>
      <c r="DQ185" s="101"/>
    </row>
    <row r="186" spans="3:121" ht="14.1" customHeight="1">
      <c r="G186" s="720"/>
      <c r="H186" s="753"/>
      <c r="I186" s="753"/>
      <c r="J186" s="753"/>
      <c r="K186" s="753"/>
      <c r="L186" s="753"/>
      <c r="M186" s="753"/>
      <c r="N186" s="149"/>
      <c r="O186" s="150"/>
      <c r="P186" s="150"/>
      <c r="Q186" s="150"/>
      <c r="R186" s="150"/>
      <c r="S186" s="150"/>
      <c r="T186" s="151"/>
      <c r="U186" s="137" t="s">
        <v>8205</v>
      </c>
      <c r="V186" s="547" t="s">
        <v>5992</v>
      </c>
      <c r="W186" s="547"/>
      <c r="X186" s="547"/>
      <c r="Y186" s="547"/>
      <c r="Z186" s="547"/>
      <c r="AA186" s="547"/>
      <c r="AB186" s="136"/>
      <c r="AC186" s="729"/>
      <c r="AD186" s="729"/>
      <c r="AE186" s="729"/>
      <c r="AF186" s="729"/>
      <c r="AG186" s="729"/>
      <c r="AH186" s="730"/>
      <c r="AI186" s="131"/>
      <c r="AK186" s="546"/>
      <c r="AL186" s="765"/>
      <c r="AM186" s="765"/>
      <c r="AN186" s="765"/>
      <c r="AO186" s="765"/>
      <c r="AP186" s="766"/>
      <c r="BA186" s="408"/>
      <c r="BB186" s="408"/>
      <c r="BC186" s="408"/>
      <c r="BD186" s="408"/>
      <c r="BE186" s="408"/>
      <c r="BF186" s="209" t="s">
        <v>5280</v>
      </c>
      <c r="BG186" s="209" t="s">
        <v>1495</v>
      </c>
      <c r="BH186" s="209" t="s">
        <v>1496</v>
      </c>
      <c r="BL186" s="209" t="s">
        <v>5280</v>
      </c>
      <c r="BM186" s="209" t="s">
        <v>1495</v>
      </c>
      <c r="BN186" s="209" t="s">
        <v>1497</v>
      </c>
      <c r="BO186" s="209" t="s">
        <v>5313</v>
      </c>
      <c r="BP186" s="209" t="s">
        <v>930</v>
      </c>
      <c r="BR186" s="209" t="s">
        <v>1497</v>
      </c>
      <c r="BS186" s="209" t="s">
        <v>5281</v>
      </c>
      <c r="BT186" s="209" t="s">
        <v>930</v>
      </c>
      <c r="BX186" s="209" t="s">
        <v>5280</v>
      </c>
      <c r="BY186" s="209" t="s">
        <v>1497</v>
      </c>
      <c r="BZ186" s="209" t="s">
        <v>930</v>
      </c>
      <c r="CD186" s="209" t="s">
        <v>930</v>
      </c>
      <c r="CJ186" s="195"/>
      <c r="CL186" s="424"/>
      <c r="CM186" s="425"/>
      <c r="CN186" s="531"/>
      <c r="CO186" s="531"/>
      <c r="CP186" s="531"/>
      <c r="CQ186" s="531"/>
      <c r="CR186" s="531"/>
      <c r="CS186" s="531"/>
      <c r="CT186" s="531"/>
      <c r="CU186" s="531"/>
      <c r="CV186" s="531"/>
      <c r="CW186" s="531"/>
      <c r="CX186" s="531"/>
      <c r="CY186" s="531"/>
      <c r="CZ186" s="531"/>
      <c r="DA186" s="531"/>
      <c r="DB186" s="531"/>
      <c r="DC186" s="531"/>
      <c r="DD186" s="531"/>
      <c r="DE186" s="531"/>
      <c r="DF186" s="531"/>
      <c r="DG186" s="531"/>
      <c r="DH186" s="531"/>
      <c r="DI186" s="531"/>
      <c r="DJ186" s="531"/>
      <c r="DK186" s="532"/>
      <c r="DL186" s="257"/>
      <c r="DM186" s="199"/>
      <c r="DN186" s="199"/>
      <c r="DO186" s="101"/>
      <c r="DP186" s="101"/>
      <c r="DQ186" s="101"/>
    </row>
    <row r="187" spans="3:121" ht="3" customHeight="1" thickBot="1">
      <c r="G187" s="39"/>
      <c r="H187" s="16"/>
      <c r="I187" s="16"/>
      <c r="J187" s="16"/>
      <c r="K187" s="16"/>
      <c r="L187" s="16"/>
      <c r="M187" s="16"/>
      <c r="N187" s="107"/>
      <c r="O187" s="24"/>
      <c r="P187" s="24"/>
      <c r="Q187" s="24"/>
      <c r="R187" s="24"/>
      <c r="S187" s="24"/>
      <c r="T187" s="24"/>
      <c r="U187" s="58"/>
      <c r="V187" s="16"/>
      <c r="W187" s="16"/>
      <c r="X187" s="16"/>
      <c r="Y187" s="16"/>
      <c r="Z187" s="16"/>
      <c r="AA187" s="16"/>
      <c r="AB187" s="58"/>
      <c r="AC187" s="16"/>
      <c r="AD187" s="16"/>
      <c r="AE187" s="16"/>
      <c r="AF187" s="16"/>
      <c r="AG187" s="16"/>
      <c r="AH187" s="40"/>
      <c r="AK187" s="39"/>
      <c r="AL187" s="18"/>
      <c r="AM187" s="18"/>
      <c r="AN187" s="16"/>
      <c r="AO187" s="61"/>
      <c r="AP187" s="250"/>
      <c r="BA187" s="408"/>
      <c r="BB187" s="408"/>
      <c r="BC187" s="408"/>
      <c r="BD187" s="408"/>
      <c r="BE187" s="408"/>
      <c r="CJ187" s="195"/>
      <c r="CK187" s="213"/>
      <c r="CL187" s="424"/>
      <c r="CM187" s="425"/>
      <c r="CN187" s="425"/>
      <c r="CO187" s="425"/>
      <c r="CP187" s="425"/>
      <c r="CQ187" s="425"/>
      <c r="CR187" s="425"/>
      <c r="CS187" s="425"/>
      <c r="CT187" s="425"/>
      <c r="CU187" s="425"/>
      <c r="CV187" s="425"/>
      <c r="CW187" s="425"/>
      <c r="CX187" s="425"/>
      <c r="CY187" s="425"/>
      <c r="CZ187" s="425"/>
      <c r="DA187" s="425"/>
      <c r="DB187" s="425"/>
      <c r="DC187" s="425"/>
      <c r="DD187" s="425"/>
      <c r="DE187" s="425"/>
      <c r="DF187" s="425"/>
      <c r="DG187" s="425"/>
      <c r="DH187" s="425"/>
      <c r="DI187" s="425"/>
      <c r="DJ187" s="425"/>
      <c r="DK187" s="428"/>
      <c r="DL187" s="219"/>
      <c r="DM187" s="199"/>
      <c r="DN187" s="199"/>
      <c r="DO187" s="101"/>
      <c r="DP187" s="101"/>
      <c r="DQ187" s="101"/>
    </row>
    <row r="188" spans="3:121" ht="19.5" customHeight="1">
      <c r="G188" s="39"/>
      <c r="H188" s="508"/>
      <c r="I188" s="509"/>
      <c r="J188" s="509"/>
      <c r="K188" s="509"/>
      <c r="L188" s="510"/>
      <c r="M188" s="17" t="s">
        <v>5978</v>
      </c>
      <c r="N188" s="107"/>
      <c r="O188" s="508"/>
      <c r="P188" s="509"/>
      <c r="Q188" s="509"/>
      <c r="R188" s="509"/>
      <c r="S188" s="510"/>
      <c r="T188" s="25" t="s">
        <v>5978</v>
      </c>
      <c r="U188" s="58"/>
      <c r="V188" s="508"/>
      <c r="W188" s="509"/>
      <c r="X188" s="509"/>
      <c r="Y188" s="509"/>
      <c r="Z188" s="510"/>
      <c r="AA188" s="17" t="s">
        <v>5978</v>
      </c>
      <c r="AB188" s="58"/>
      <c r="AC188" s="508"/>
      <c r="AD188" s="509"/>
      <c r="AE188" s="509"/>
      <c r="AF188" s="509"/>
      <c r="AG188" s="510"/>
      <c r="AH188" s="41" t="s">
        <v>5978</v>
      </c>
      <c r="AK188" s="39"/>
      <c r="AL188" s="646"/>
      <c r="AM188" s="647"/>
      <c r="AN188" s="647"/>
      <c r="AO188" s="648"/>
      <c r="AP188" s="41" t="s">
        <v>5978</v>
      </c>
      <c r="AV188" s="296" t="str">
        <f>IF(AND(BA188=0,SUM(BF188:BK188)&gt;0),1,IF(AND($AT$172=1,BA188=1),3,""))</f>
        <v/>
      </c>
      <c r="AW188" s="296" t="str">
        <f>IF(AND(BB188=0,SUM(BL188:BQ188)&gt;0),1,IF(AND($AT$172=1,BB188=1),3,""))</f>
        <v/>
      </c>
      <c r="AX188" s="296" t="str">
        <f>IF(AND(BC188=0,SUM(BR188:BW188)&gt;0),1,IF(AND($AT$172=1,BC188=1),3,""))</f>
        <v/>
      </c>
      <c r="AY188" s="296" t="str">
        <f>IF(AND(BD188=0,SUM(BX188:CC188)&gt;0),1,IF(AND($AT$172=1,BD188=1),3,""))</f>
        <v/>
      </c>
      <c r="AZ188" s="296" t="str">
        <f>IF(AND(BE188=0,SUM(CD188:CG188)&gt;0),1,IF(AND($AT$172=1,BE188=1),3,""))</f>
        <v/>
      </c>
      <c r="BA188" s="409">
        <f>IF(H188="",1,0)</f>
        <v>1</v>
      </c>
      <c r="BB188" s="411">
        <f>IF(O188="",1,0)</f>
        <v>1</v>
      </c>
      <c r="BC188" s="411">
        <f>IF(V188="",1,0)</f>
        <v>1</v>
      </c>
      <c r="BD188" s="411">
        <f>IF(AC188="",1,0)</f>
        <v>1</v>
      </c>
      <c r="BE188" s="411">
        <f>IF(AL188="",1,0)</f>
        <v>1</v>
      </c>
      <c r="BF188" s="224">
        <f>IF(AND(SUM(BA188+BB188+BD188)=0,H188&lt;&gt;O188+AC188),1,0)</f>
        <v>0</v>
      </c>
      <c r="BG188" s="225">
        <f>IF(H188&lt;MAX(O188+AC188,V188),1,0)</f>
        <v>0</v>
      </c>
      <c r="BH188" s="225">
        <f>AU172</f>
        <v>1</v>
      </c>
      <c r="BI188" s="225"/>
      <c r="BJ188" s="225"/>
      <c r="BK188" s="246"/>
      <c r="BL188" s="224">
        <f>BF188</f>
        <v>0</v>
      </c>
      <c r="BM188" s="225">
        <f>IF(O188&lt;V188,1,0)</f>
        <v>0</v>
      </c>
      <c r="BN188" s="225">
        <f>IF(AND(BA188=0,O188+AC188&gt;H188),1,0)</f>
        <v>0</v>
      </c>
      <c r="BO188" s="225">
        <f>MAX(BF178:BG178)</f>
        <v>0</v>
      </c>
      <c r="BP188" s="225">
        <f>AU172</f>
        <v>1</v>
      </c>
      <c r="BQ188" s="246"/>
      <c r="BR188" s="224">
        <f>IF(AND(BA178+BB188+BA188&lt;3,V188&gt;MAX(D178,H188,O188)),1,0)</f>
        <v>0</v>
      </c>
      <c r="BS188" s="225">
        <f>BM178</f>
        <v>0</v>
      </c>
      <c r="BT188" s="225">
        <f>AU172</f>
        <v>1</v>
      </c>
      <c r="BU188" s="225"/>
      <c r="BV188" s="225"/>
      <c r="BW188" s="225"/>
      <c r="BX188" s="224">
        <f>BF188</f>
        <v>0</v>
      </c>
      <c r="BY188" s="225">
        <f>IF(AND(BA188=0,H188&lt;AC188+O188),1,0)</f>
        <v>0</v>
      </c>
      <c r="BZ188" s="225">
        <f>AU172</f>
        <v>1</v>
      </c>
      <c r="CA188" s="225"/>
      <c r="CB188" s="225"/>
      <c r="CC188" s="246"/>
      <c r="CD188" s="224">
        <f>AU172</f>
        <v>1</v>
      </c>
      <c r="CE188" s="225"/>
      <c r="CF188" s="225"/>
      <c r="CG188" s="225"/>
      <c r="CH188" s="225"/>
      <c r="CI188" s="246"/>
      <c r="CJ188" s="195"/>
      <c r="CK188" s="213"/>
      <c r="CL188" s="774" t="s">
        <v>9212</v>
      </c>
      <c r="CM188" s="531"/>
      <c r="CN188" s="531" t="s">
        <v>9208</v>
      </c>
      <c r="CO188" s="531"/>
      <c r="CP188" s="531"/>
      <c r="CQ188" s="531"/>
      <c r="CR188" s="531"/>
      <c r="CS188" s="531"/>
      <c r="CT188" s="531"/>
      <c r="CU188" s="531"/>
      <c r="CV188" s="531"/>
      <c r="CW188" s="531"/>
      <c r="CX188" s="531"/>
      <c r="CY188" s="531"/>
      <c r="CZ188" s="531"/>
      <c r="DA188" s="531"/>
      <c r="DB188" s="531"/>
      <c r="DC188" s="531"/>
      <c r="DD188" s="531"/>
      <c r="DE188" s="531"/>
      <c r="DF188" s="531"/>
      <c r="DG188" s="531"/>
      <c r="DH188" s="531"/>
      <c r="DI188" s="531"/>
      <c r="DJ188" s="531"/>
      <c r="DK188" s="532"/>
      <c r="DL188" s="257"/>
      <c r="DM188" s="101"/>
      <c r="DN188" s="101"/>
      <c r="DO188" s="101"/>
      <c r="DP188" s="101"/>
      <c r="DQ188" s="101"/>
    </row>
    <row r="189" spans="3:121" ht="3" customHeight="1">
      <c r="G189" s="42"/>
      <c r="H189" s="43"/>
      <c r="I189" s="43"/>
      <c r="J189" s="43"/>
      <c r="K189" s="43"/>
      <c r="L189" s="43"/>
      <c r="M189" s="43"/>
      <c r="N189" s="108"/>
      <c r="O189" s="44"/>
      <c r="P189" s="44"/>
      <c r="Q189" s="152"/>
      <c r="R189" s="44"/>
      <c r="S189" s="44"/>
      <c r="T189" s="44"/>
      <c r="U189" s="103"/>
      <c r="V189" s="370"/>
      <c r="W189" s="370"/>
      <c r="X189" s="370"/>
      <c r="Y189" s="370"/>
      <c r="Z189" s="370"/>
      <c r="AA189" s="43"/>
      <c r="AB189" s="103"/>
      <c r="AC189" s="43"/>
      <c r="AD189" s="43"/>
      <c r="AE189" s="43"/>
      <c r="AF189" s="43"/>
      <c r="AG189" s="43"/>
      <c r="AH189" s="45"/>
      <c r="AK189" s="42"/>
      <c r="AL189" s="370"/>
      <c r="AM189" s="370"/>
      <c r="AN189" s="370"/>
      <c r="AO189" s="361"/>
      <c r="AP189" s="33"/>
      <c r="BA189" s="408"/>
      <c r="BB189" s="408"/>
      <c r="BC189" s="408"/>
      <c r="BD189" s="408"/>
      <c r="BE189" s="408"/>
      <c r="CJ189" s="195"/>
      <c r="CK189" s="213"/>
      <c r="CL189" s="429"/>
      <c r="CM189" s="430"/>
      <c r="CN189" s="531"/>
      <c r="CO189" s="531"/>
      <c r="CP189" s="531"/>
      <c r="CQ189" s="531"/>
      <c r="CR189" s="531"/>
      <c r="CS189" s="531"/>
      <c r="CT189" s="531"/>
      <c r="CU189" s="531"/>
      <c r="CV189" s="531"/>
      <c r="CW189" s="531"/>
      <c r="CX189" s="531"/>
      <c r="CY189" s="531"/>
      <c r="CZ189" s="531"/>
      <c r="DA189" s="531"/>
      <c r="DB189" s="531"/>
      <c r="DC189" s="531"/>
      <c r="DD189" s="531"/>
      <c r="DE189" s="531"/>
      <c r="DF189" s="531"/>
      <c r="DG189" s="531"/>
      <c r="DH189" s="531"/>
      <c r="DI189" s="531"/>
      <c r="DJ189" s="531"/>
      <c r="DK189" s="532"/>
      <c r="DL189" s="257"/>
      <c r="DM189" s="101"/>
      <c r="DN189" s="101"/>
      <c r="DO189" s="101"/>
      <c r="DP189" s="101"/>
      <c r="DQ189" s="101"/>
    </row>
    <row r="190" spans="3:121" ht="4.5" customHeight="1">
      <c r="BA190" s="408"/>
      <c r="BB190" s="408"/>
      <c r="BC190" s="408"/>
      <c r="BD190" s="408"/>
      <c r="BE190" s="408"/>
      <c r="CJ190" s="195"/>
      <c r="CK190" s="213"/>
      <c r="CL190" s="429"/>
      <c r="CM190" s="430"/>
      <c r="CN190" s="531"/>
      <c r="CO190" s="531"/>
      <c r="CP190" s="531"/>
      <c r="CQ190" s="531"/>
      <c r="CR190" s="531"/>
      <c r="CS190" s="531"/>
      <c r="CT190" s="531"/>
      <c r="CU190" s="531"/>
      <c r="CV190" s="531"/>
      <c r="CW190" s="531"/>
      <c r="CX190" s="531"/>
      <c r="CY190" s="531"/>
      <c r="CZ190" s="531"/>
      <c r="DA190" s="531"/>
      <c r="DB190" s="531"/>
      <c r="DC190" s="531"/>
      <c r="DD190" s="531"/>
      <c r="DE190" s="531"/>
      <c r="DF190" s="531"/>
      <c r="DG190" s="531"/>
      <c r="DH190" s="531"/>
      <c r="DI190" s="531"/>
      <c r="DJ190" s="531"/>
      <c r="DK190" s="532"/>
      <c r="DL190" s="257"/>
      <c r="DM190" s="101"/>
      <c r="DN190" s="101"/>
      <c r="DO190" s="101"/>
      <c r="DP190" s="101"/>
      <c r="DQ190" s="101"/>
    </row>
    <row r="191" spans="3:121" ht="2.25" customHeight="1">
      <c r="BA191" s="408"/>
      <c r="BB191" s="408"/>
      <c r="BC191" s="408"/>
      <c r="BD191" s="408"/>
      <c r="BE191" s="408"/>
      <c r="CJ191" s="253"/>
      <c r="CK191" s="254"/>
      <c r="CL191" s="429"/>
      <c r="CM191" s="430"/>
      <c r="CN191" s="531"/>
      <c r="CO191" s="531"/>
      <c r="CP191" s="531"/>
      <c r="CQ191" s="531"/>
      <c r="CR191" s="531"/>
      <c r="CS191" s="531"/>
      <c r="CT191" s="531"/>
      <c r="CU191" s="531"/>
      <c r="CV191" s="531"/>
      <c r="CW191" s="531"/>
      <c r="CX191" s="531"/>
      <c r="CY191" s="531"/>
      <c r="CZ191" s="531"/>
      <c r="DA191" s="531"/>
      <c r="DB191" s="531"/>
      <c r="DC191" s="531"/>
      <c r="DD191" s="531"/>
      <c r="DE191" s="531"/>
      <c r="DF191" s="531"/>
      <c r="DG191" s="531"/>
      <c r="DH191" s="531"/>
      <c r="DI191" s="531"/>
      <c r="DJ191" s="531"/>
      <c r="DK191" s="532"/>
      <c r="DL191" s="101"/>
      <c r="DM191" s="101"/>
      <c r="DN191" s="101"/>
      <c r="DO191" s="101"/>
      <c r="DP191" s="101"/>
      <c r="DQ191" s="101"/>
    </row>
    <row r="192" spans="3:121" ht="15" customHeight="1">
      <c r="E192" s="553" t="s">
        <v>6089</v>
      </c>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c r="AC192" s="553"/>
      <c r="AD192" s="553"/>
      <c r="AE192" s="553"/>
      <c r="AF192" s="553"/>
      <c r="AG192" s="553"/>
      <c r="AR192" s="209" t="s">
        <v>3085</v>
      </c>
      <c r="BA192" s="408"/>
      <c r="BB192" s="408"/>
      <c r="BC192" s="408"/>
      <c r="BD192" s="408"/>
      <c r="BE192" s="408"/>
      <c r="CJ192" s="253"/>
      <c r="CK192" s="254"/>
      <c r="CL192" s="422"/>
      <c r="CM192" s="431"/>
      <c r="CN192" s="531"/>
      <c r="CO192" s="531"/>
      <c r="CP192" s="531"/>
      <c r="CQ192" s="531"/>
      <c r="CR192" s="531"/>
      <c r="CS192" s="531"/>
      <c r="CT192" s="531"/>
      <c r="CU192" s="531"/>
      <c r="CV192" s="531"/>
      <c r="CW192" s="531"/>
      <c r="CX192" s="531"/>
      <c r="CY192" s="531"/>
      <c r="CZ192" s="531"/>
      <c r="DA192" s="531"/>
      <c r="DB192" s="531"/>
      <c r="DC192" s="531"/>
      <c r="DD192" s="531"/>
      <c r="DE192" s="531"/>
      <c r="DF192" s="531"/>
      <c r="DG192" s="531"/>
      <c r="DH192" s="531"/>
      <c r="DI192" s="531"/>
      <c r="DJ192" s="531"/>
      <c r="DK192" s="532"/>
      <c r="DL192" s="257"/>
      <c r="DM192" s="101"/>
      <c r="DN192" s="101"/>
      <c r="DO192" s="101"/>
      <c r="DP192" s="101"/>
      <c r="DQ192" s="101"/>
    </row>
    <row r="193" spans="5:121" ht="3" customHeight="1" thickBot="1">
      <c r="BA193" s="408"/>
      <c r="BB193" s="408"/>
      <c r="BC193" s="408"/>
      <c r="BD193" s="408"/>
      <c r="BE193" s="408"/>
      <c r="CJ193" s="266"/>
      <c r="CK193" s="174"/>
      <c r="CL193" s="432"/>
      <c r="CM193" s="433"/>
      <c r="CN193" s="433"/>
      <c r="CO193" s="433"/>
      <c r="CP193" s="433"/>
      <c r="CQ193" s="433"/>
      <c r="CR193" s="433"/>
      <c r="CS193" s="433"/>
      <c r="CT193" s="433"/>
      <c r="CU193" s="433"/>
      <c r="CV193" s="433"/>
      <c r="CW193" s="433"/>
      <c r="CX193" s="433"/>
      <c r="CY193" s="433"/>
      <c r="CZ193" s="433"/>
      <c r="DA193" s="433"/>
      <c r="DB193" s="433"/>
      <c r="DC193" s="433"/>
      <c r="DD193" s="433"/>
      <c r="DE193" s="433"/>
      <c r="DF193" s="433"/>
      <c r="DG193" s="433"/>
      <c r="DH193" s="433"/>
      <c r="DI193" s="433"/>
      <c r="DJ193" s="433"/>
      <c r="DK193" s="434"/>
      <c r="DL193" s="257"/>
    </row>
    <row r="194" spans="5:121" ht="18" customHeight="1" thickBot="1">
      <c r="G194" s="111" t="s">
        <v>5988</v>
      </c>
      <c r="H194" s="511" t="s">
        <v>5064</v>
      </c>
      <c r="I194" s="511"/>
      <c r="J194" s="511"/>
      <c r="K194" s="511"/>
      <c r="L194" s="511"/>
      <c r="M194" s="511"/>
      <c r="N194" s="511"/>
      <c r="O194" s="511"/>
      <c r="P194" s="511"/>
      <c r="Q194" s="511"/>
      <c r="R194" s="511"/>
      <c r="S194" s="511"/>
      <c r="T194" s="512"/>
      <c r="U194" s="131"/>
      <c r="V194" s="131"/>
      <c r="W194" s="131"/>
      <c r="X194" s="111" t="s">
        <v>7025</v>
      </c>
      <c r="Y194" s="497" t="s">
        <v>5051</v>
      </c>
      <c r="Z194" s="497"/>
      <c r="AA194" s="497"/>
      <c r="AB194" s="497"/>
      <c r="AC194" s="497"/>
      <c r="AD194" s="497"/>
      <c r="AE194" s="307"/>
      <c r="AF194" s="307"/>
      <c r="AG194" s="307"/>
      <c r="AH194" s="307"/>
      <c r="AI194" s="307"/>
      <c r="AJ194" s="307"/>
      <c r="AK194" s="308"/>
      <c r="AR194" s="311">
        <f>IF(AND(H197+O197&gt;0,AT172=1),1,0)</f>
        <v>0</v>
      </c>
      <c r="BA194" s="408"/>
      <c r="BB194" s="408"/>
      <c r="BC194" s="408"/>
      <c r="BD194" s="408"/>
      <c r="BE194" s="408"/>
      <c r="CJ194" s="266"/>
      <c r="CK194" s="174"/>
      <c r="CL194" s="445" t="s">
        <v>6083</v>
      </c>
      <c r="CM194" s="433"/>
      <c r="CN194" s="433"/>
      <c r="CO194" s="435"/>
      <c r="CP194" s="435"/>
      <c r="CQ194" s="435"/>
      <c r="CR194" s="435"/>
      <c r="CS194" s="435"/>
      <c r="CT194" s="435"/>
      <c r="CU194" s="435"/>
      <c r="CV194" s="435"/>
      <c r="CW194" s="435"/>
      <c r="CX194" s="435"/>
      <c r="CY194" s="435"/>
      <c r="CZ194" s="435"/>
      <c r="DA194" s="435"/>
      <c r="DB194" s="435"/>
      <c r="DC194" s="435"/>
      <c r="DD194" s="435"/>
      <c r="DE194" s="435"/>
      <c r="DF194" s="435"/>
      <c r="DG194" s="435"/>
      <c r="DH194" s="435"/>
      <c r="DI194" s="435"/>
      <c r="DJ194" s="435"/>
      <c r="DK194" s="436"/>
      <c r="DL194" s="257"/>
    </row>
    <row r="195" spans="5:121" ht="18.75" customHeight="1">
      <c r="G195" s="109"/>
      <c r="H195" s="110"/>
      <c r="I195" s="110"/>
      <c r="J195" s="110"/>
      <c r="K195" s="110"/>
      <c r="L195" s="110"/>
      <c r="M195" s="112"/>
      <c r="N195" s="153" t="s">
        <v>5989</v>
      </c>
      <c r="O195" s="505" t="s">
        <v>5053</v>
      </c>
      <c r="P195" s="505"/>
      <c r="Q195" s="505"/>
      <c r="R195" s="505"/>
      <c r="S195" s="505"/>
      <c r="T195" s="506"/>
      <c r="U195" s="131"/>
      <c r="V195" s="131"/>
      <c r="W195" s="131"/>
      <c r="X195" s="109"/>
      <c r="Y195" s="110"/>
      <c r="Z195" s="110"/>
      <c r="AA195" s="110"/>
      <c r="AB195" s="110"/>
      <c r="AC195" s="110"/>
      <c r="AD195" s="112"/>
      <c r="AE195" s="137" t="s">
        <v>7026</v>
      </c>
      <c r="AF195" s="547" t="s">
        <v>5054</v>
      </c>
      <c r="AG195" s="547"/>
      <c r="AH195" s="547"/>
      <c r="AI195" s="547"/>
      <c r="AJ195" s="547"/>
      <c r="AK195" s="548"/>
      <c r="BA195" s="408"/>
      <c r="BB195" s="408"/>
      <c r="BC195" s="408"/>
      <c r="BD195" s="408"/>
      <c r="BE195" s="408"/>
      <c r="BF195" s="209" t="s">
        <v>1495</v>
      </c>
      <c r="BG195" s="209" t="s">
        <v>930</v>
      </c>
      <c r="BL195" s="209" t="s">
        <v>1497</v>
      </c>
      <c r="BM195" s="209" t="s">
        <v>1741</v>
      </c>
      <c r="BN195" s="209" t="s">
        <v>1495</v>
      </c>
      <c r="BO195" s="209" t="s">
        <v>930</v>
      </c>
      <c r="BR195" s="209" t="s">
        <v>1497</v>
      </c>
      <c r="BS195" s="209" t="s">
        <v>1495</v>
      </c>
      <c r="BT195" s="209" t="s">
        <v>930</v>
      </c>
      <c r="BX195" s="209" t="s">
        <v>1497</v>
      </c>
      <c r="BY195" s="209" t="s">
        <v>5281</v>
      </c>
      <c r="BZ195" s="209" t="s">
        <v>930</v>
      </c>
      <c r="CJ195" s="266"/>
      <c r="CK195" s="174"/>
      <c r="CL195" s="437"/>
      <c r="CM195" s="438"/>
      <c r="CN195" s="531" t="s">
        <v>1908</v>
      </c>
      <c r="CO195" s="531"/>
      <c r="CP195" s="531"/>
      <c r="CQ195" s="531"/>
      <c r="CR195" s="531"/>
      <c r="CS195" s="531"/>
      <c r="CT195" s="531"/>
      <c r="CU195" s="531"/>
      <c r="CV195" s="531"/>
      <c r="CW195" s="531"/>
      <c r="CX195" s="531"/>
      <c r="CY195" s="531"/>
      <c r="CZ195" s="531"/>
      <c r="DA195" s="531"/>
      <c r="DB195" s="531"/>
      <c r="DC195" s="531"/>
      <c r="DD195" s="531"/>
      <c r="DE195" s="531"/>
      <c r="DF195" s="531"/>
      <c r="DG195" s="531"/>
      <c r="DH195" s="531"/>
      <c r="DI195" s="531"/>
      <c r="DJ195" s="531"/>
      <c r="DK195" s="532"/>
      <c r="DL195" s="101"/>
    </row>
    <row r="196" spans="5:121" ht="3" customHeight="1" thickBot="1">
      <c r="G196" s="39"/>
      <c r="H196" s="16"/>
      <c r="I196" s="16"/>
      <c r="J196" s="16"/>
      <c r="K196" s="16"/>
      <c r="L196" s="16"/>
      <c r="M196" s="16"/>
      <c r="N196" s="107"/>
      <c r="O196" s="24"/>
      <c r="P196" s="24"/>
      <c r="Q196" s="24"/>
      <c r="R196" s="24"/>
      <c r="S196" s="24"/>
      <c r="T196" s="104"/>
      <c r="X196" s="39"/>
      <c r="Y196" s="16"/>
      <c r="Z196" s="16"/>
      <c r="AA196" s="16"/>
      <c r="AB196" s="16"/>
      <c r="AC196" s="16"/>
      <c r="AD196" s="16"/>
      <c r="AE196" s="58"/>
      <c r="AF196" s="16"/>
      <c r="AG196" s="16"/>
      <c r="AH196" s="16"/>
      <c r="AI196" s="16"/>
      <c r="AJ196" s="16"/>
      <c r="AK196" s="40"/>
      <c r="BA196" s="408"/>
      <c r="BB196" s="408"/>
      <c r="BC196" s="408"/>
      <c r="BD196" s="408"/>
      <c r="BE196" s="408"/>
      <c r="CJ196" s="195"/>
      <c r="CL196" s="437"/>
      <c r="CM196" s="438"/>
      <c r="CN196" s="531"/>
      <c r="CO196" s="531"/>
      <c r="CP196" s="531"/>
      <c r="CQ196" s="531"/>
      <c r="CR196" s="531"/>
      <c r="CS196" s="531"/>
      <c r="CT196" s="531"/>
      <c r="CU196" s="531"/>
      <c r="CV196" s="531"/>
      <c r="CW196" s="531"/>
      <c r="CX196" s="531"/>
      <c r="CY196" s="531"/>
      <c r="CZ196" s="531"/>
      <c r="DA196" s="531"/>
      <c r="DB196" s="531"/>
      <c r="DC196" s="531"/>
      <c r="DD196" s="531"/>
      <c r="DE196" s="531"/>
      <c r="DF196" s="531"/>
      <c r="DG196" s="531"/>
      <c r="DH196" s="531"/>
      <c r="DI196" s="531"/>
      <c r="DJ196" s="531"/>
      <c r="DK196" s="532"/>
      <c r="DL196" s="101"/>
    </row>
    <row r="197" spans="5:121" ht="19.5" customHeight="1">
      <c r="G197" s="39"/>
      <c r="H197" s="508"/>
      <c r="I197" s="509"/>
      <c r="J197" s="509"/>
      <c r="K197" s="509"/>
      <c r="L197" s="510"/>
      <c r="M197" s="17" t="s">
        <v>5978</v>
      </c>
      <c r="N197" s="107"/>
      <c r="O197" s="508"/>
      <c r="P197" s="509"/>
      <c r="Q197" s="509"/>
      <c r="R197" s="509"/>
      <c r="S197" s="510"/>
      <c r="T197" s="105" t="s">
        <v>5978</v>
      </c>
      <c r="X197" s="39"/>
      <c r="Y197" s="508"/>
      <c r="Z197" s="509"/>
      <c r="AA197" s="509"/>
      <c r="AB197" s="509"/>
      <c r="AC197" s="510"/>
      <c r="AD197" s="17" t="s">
        <v>5978</v>
      </c>
      <c r="AE197" s="58"/>
      <c r="AF197" s="508"/>
      <c r="AG197" s="509"/>
      <c r="AH197" s="509"/>
      <c r="AI197" s="509"/>
      <c r="AJ197" s="510"/>
      <c r="AK197" s="41" t="s">
        <v>5978</v>
      </c>
      <c r="AV197" s="296" t="str">
        <f>IF(AND(BA197=0,SUM(BF197:BK197)&gt;0),1,IF(AND(AT172=1,BA197=1),3,""))</f>
        <v/>
      </c>
      <c r="AW197" s="296" t="str">
        <f>IF(AND(BB197=0,SUM(BL197:BQ197)&gt;0),1,IF(AND(AT172=1,BB197=1),3,""))</f>
        <v/>
      </c>
      <c r="AX197" s="296" t="str">
        <f>IF(AND(BC197=0,SUM(BR197:BW197)&gt;0),1,IF(AND(AT172=1,AR194=1,BC197=1),3,""))</f>
        <v/>
      </c>
      <c r="AY197" s="296" t="str">
        <f>IF(AND(BD197=0,SUM(BX197:CC197)&gt;0),1,IF(AND(AT172=1,AR194=1,BD197=1),3,""))</f>
        <v/>
      </c>
      <c r="BA197" s="409">
        <f>IF(H197="",1,0)</f>
        <v>1</v>
      </c>
      <c r="BB197" s="411">
        <f>IF(O197="",1,0)</f>
        <v>1</v>
      </c>
      <c r="BC197" s="411">
        <f>IF(Y197="",1,0)</f>
        <v>1</v>
      </c>
      <c r="BD197" s="410">
        <f>IF(AF197="",1,0)</f>
        <v>1</v>
      </c>
      <c r="BE197" s="408"/>
      <c r="BF197" s="224">
        <f>IF(H197&lt;MAX(O197,Y197,AF197,N204+X204+AH204),1,0)</f>
        <v>0</v>
      </c>
      <c r="BG197" s="225">
        <f>AU172</f>
        <v>1</v>
      </c>
      <c r="BH197" s="225"/>
      <c r="BI197" s="225"/>
      <c r="BJ197" s="225"/>
      <c r="BK197" s="246"/>
      <c r="BL197" s="224">
        <f>IF(AND(BA197=0,O197&gt;H197),1,0)</f>
        <v>0</v>
      </c>
      <c r="BM197" s="225">
        <f>BO188</f>
        <v>0</v>
      </c>
      <c r="BN197" s="225">
        <f>IF(O197&lt;MAX(AF197,S204+AC204+AM204),1,0)</f>
        <v>0</v>
      </c>
      <c r="BO197" s="225">
        <f>AU172</f>
        <v>1</v>
      </c>
      <c r="BP197" s="225"/>
      <c r="BQ197" s="246"/>
      <c r="BR197" s="224">
        <f>IF(AND(BA197=0,Y197&gt;H197),1,0)</f>
        <v>0</v>
      </c>
      <c r="BS197" s="225">
        <f>IF(Y197&lt;AF197,1,0)</f>
        <v>0</v>
      </c>
      <c r="BT197" s="225">
        <f>AU172</f>
        <v>1</v>
      </c>
      <c r="BU197" s="225"/>
      <c r="BV197" s="225"/>
      <c r="BW197" s="225"/>
      <c r="BX197" s="224">
        <f>IF(AND(BA178+BB178+BA197+BB197+BC197&lt;5,AF197&gt;MIN(D178,K178,H197,O197,Y197)),1,0)</f>
        <v>0</v>
      </c>
      <c r="BY197" s="225">
        <f>BM178</f>
        <v>0</v>
      </c>
      <c r="BZ197" s="225">
        <f>AU172</f>
        <v>1</v>
      </c>
      <c r="CA197" s="225"/>
      <c r="CB197" s="225"/>
      <c r="CC197" s="246"/>
      <c r="CJ197" s="253"/>
      <c r="CK197" s="254"/>
      <c r="CL197" s="445" t="s">
        <v>6286</v>
      </c>
      <c r="CM197" s="433"/>
      <c r="CN197" s="433"/>
      <c r="CO197" s="433"/>
      <c r="CP197" s="433"/>
      <c r="CQ197" s="433"/>
      <c r="CR197" s="433"/>
      <c r="CS197" s="433"/>
      <c r="CT197" s="433"/>
      <c r="CU197" s="433"/>
      <c r="CV197" s="433"/>
      <c r="CW197" s="433"/>
      <c r="CX197" s="433"/>
      <c r="CY197" s="433"/>
      <c r="CZ197" s="433"/>
      <c r="DA197" s="433"/>
      <c r="DB197" s="433"/>
      <c r="DC197" s="433"/>
      <c r="DD197" s="433"/>
      <c r="DE197" s="433"/>
      <c r="DF197" s="433"/>
      <c r="DG197" s="433"/>
      <c r="DH197" s="433"/>
      <c r="DI197" s="433"/>
      <c r="DJ197" s="433"/>
      <c r="DK197" s="434"/>
      <c r="DL197" s="239"/>
    </row>
    <row r="198" spans="5:121" ht="3" customHeight="1">
      <c r="G198" s="42"/>
      <c r="H198" s="43"/>
      <c r="I198" s="43"/>
      <c r="J198" s="43"/>
      <c r="K198" s="43"/>
      <c r="L198" s="43"/>
      <c r="M198" s="43"/>
      <c r="N198" s="108"/>
      <c r="O198" s="44"/>
      <c r="P198" s="44"/>
      <c r="Q198" s="44"/>
      <c r="R198" s="44"/>
      <c r="S198" s="44"/>
      <c r="T198" s="106"/>
      <c r="X198" s="42"/>
      <c r="Y198" s="43"/>
      <c r="Z198" s="43"/>
      <c r="AA198" s="43"/>
      <c r="AB198" s="43"/>
      <c r="AC198" s="43"/>
      <c r="AD198" s="43"/>
      <c r="AE198" s="103"/>
      <c r="AF198" s="43"/>
      <c r="AG198" s="43"/>
      <c r="AH198" s="43"/>
      <c r="AI198" s="43"/>
      <c r="AJ198" s="43"/>
      <c r="AK198" s="45"/>
      <c r="BA198" s="408"/>
      <c r="BB198" s="408"/>
      <c r="BC198" s="408"/>
      <c r="BD198" s="408"/>
      <c r="BE198" s="408"/>
      <c r="CJ198" s="253"/>
      <c r="CK198" s="254"/>
      <c r="CL198" s="432"/>
      <c r="CM198" s="433"/>
      <c r="CN198" s="531" t="s">
        <v>6287</v>
      </c>
      <c r="CO198" s="531"/>
      <c r="CP198" s="531"/>
      <c r="CQ198" s="531"/>
      <c r="CR198" s="531"/>
      <c r="CS198" s="531"/>
      <c r="CT198" s="531"/>
      <c r="CU198" s="531"/>
      <c r="CV198" s="531"/>
      <c r="CW198" s="531"/>
      <c r="CX198" s="531"/>
      <c r="CY198" s="531"/>
      <c r="CZ198" s="531"/>
      <c r="DA198" s="531"/>
      <c r="DB198" s="531"/>
      <c r="DC198" s="531"/>
      <c r="DD198" s="531"/>
      <c r="DE198" s="531"/>
      <c r="DF198" s="531"/>
      <c r="DG198" s="531"/>
      <c r="DH198" s="531"/>
      <c r="DI198" s="531"/>
      <c r="DJ198" s="531"/>
      <c r="DK198" s="532"/>
      <c r="DL198" s="239"/>
    </row>
    <row r="199" spans="5:121" ht="5.25" customHeight="1">
      <c r="G199" s="16"/>
      <c r="H199" s="16"/>
      <c r="I199" s="16"/>
      <c r="J199" s="16"/>
      <c r="K199" s="16"/>
      <c r="L199" s="16"/>
      <c r="M199" s="16"/>
      <c r="N199" s="16"/>
      <c r="O199" s="16"/>
      <c r="P199" s="16"/>
      <c r="Q199" s="16"/>
      <c r="R199" s="16"/>
      <c r="S199" s="16"/>
      <c r="T199" s="16"/>
      <c r="X199" s="16"/>
      <c r="Y199" s="16"/>
      <c r="Z199" s="16"/>
      <c r="AA199" s="16"/>
      <c r="AB199" s="16"/>
      <c r="AC199" s="16"/>
      <c r="AD199" s="16"/>
      <c r="AE199" s="16"/>
      <c r="AF199" s="16"/>
      <c r="AG199" s="16"/>
      <c r="AH199" s="16"/>
      <c r="AI199" s="16"/>
      <c r="AJ199" s="16"/>
      <c r="AK199" s="16"/>
      <c r="BA199" s="408"/>
      <c r="BB199" s="408"/>
      <c r="BC199" s="408"/>
      <c r="BD199" s="408"/>
      <c r="BE199" s="408"/>
      <c r="CJ199" s="195"/>
      <c r="CL199" s="422"/>
      <c r="CM199" s="431"/>
      <c r="CN199" s="531"/>
      <c r="CO199" s="531"/>
      <c r="CP199" s="531"/>
      <c r="CQ199" s="531"/>
      <c r="CR199" s="531"/>
      <c r="CS199" s="531"/>
      <c r="CT199" s="531"/>
      <c r="CU199" s="531"/>
      <c r="CV199" s="531"/>
      <c r="CW199" s="531"/>
      <c r="CX199" s="531"/>
      <c r="CY199" s="531"/>
      <c r="CZ199" s="531"/>
      <c r="DA199" s="531"/>
      <c r="DB199" s="531"/>
      <c r="DC199" s="531"/>
      <c r="DD199" s="531"/>
      <c r="DE199" s="531"/>
      <c r="DF199" s="531"/>
      <c r="DG199" s="531"/>
      <c r="DH199" s="531"/>
      <c r="DI199" s="531"/>
      <c r="DJ199" s="531"/>
      <c r="DK199" s="532"/>
      <c r="DL199" s="239"/>
    </row>
    <row r="200" spans="5:121" ht="15" hidden="1" customHeight="1">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BA200" s="408"/>
      <c r="BB200" s="408"/>
      <c r="BC200" s="408"/>
      <c r="BD200" s="408"/>
      <c r="BE200" s="408"/>
      <c r="CJ200" s="195"/>
      <c r="CL200" s="439"/>
      <c r="CM200" s="440"/>
      <c r="CN200" s="531"/>
      <c r="CO200" s="531"/>
      <c r="CP200" s="531"/>
      <c r="CQ200" s="531"/>
      <c r="CR200" s="531"/>
      <c r="CS200" s="531"/>
      <c r="CT200" s="531"/>
      <c r="CU200" s="531"/>
      <c r="CV200" s="531"/>
      <c r="CW200" s="531"/>
      <c r="CX200" s="531"/>
      <c r="CY200" s="531"/>
      <c r="CZ200" s="531"/>
      <c r="DA200" s="531"/>
      <c r="DB200" s="531"/>
      <c r="DC200" s="531"/>
      <c r="DD200" s="531"/>
      <c r="DE200" s="531"/>
      <c r="DF200" s="531"/>
      <c r="DG200" s="531"/>
      <c r="DH200" s="531"/>
      <c r="DI200" s="531"/>
      <c r="DJ200" s="531"/>
      <c r="DK200" s="532"/>
      <c r="DL200" s="101"/>
    </row>
    <row r="201" spans="5:121" ht="24.75" hidden="1" customHeight="1">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BA201" s="408"/>
      <c r="BB201" s="408"/>
      <c r="BC201" s="408"/>
      <c r="BD201" s="408"/>
      <c r="BE201" s="408"/>
      <c r="CJ201" s="195"/>
      <c r="CL201" s="441" t="s">
        <v>6093</v>
      </c>
      <c r="CM201" s="442"/>
      <c r="CN201" s="531"/>
      <c r="CO201" s="531"/>
      <c r="CP201" s="531"/>
      <c r="CQ201" s="531"/>
      <c r="CR201" s="531"/>
      <c r="CS201" s="531"/>
      <c r="CT201" s="531"/>
      <c r="CU201" s="531"/>
      <c r="CV201" s="531"/>
      <c r="CW201" s="531"/>
      <c r="CX201" s="531"/>
      <c r="CY201" s="531"/>
      <c r="CZ201" s="531"/>
      <c r="DA201" s="531"/>
      <c r="DB201" s="531"/>
      <c r="DC201" s="531"/>
      <c r="DD201" s="531"/>
      <c r="DE201" s="531"/>
      <c r="DF201" s="531"/>
      <c r="DG201" s="531"/>
      <c r="DH201" s="531"/>
      <c r="DI201" s="531"/>
      <c r="DJ201" s="531"/>
      <c r="DK201" s="532"/>
      <c r="DL201" s="101"/>
    </row>
    <row r="202" spans="5:121" ht="14.1" hidden="1" customHeight="1">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209"/>
      <c r="AJ202" s="209"/>
      <c r="AK202" s="209"/>
      <c r="AL202" s="209"/>
      <c r="AM202" s="209"/>
      <c r="AN202" s="209"/>
      <c r="AO202" s="209"/>
      <c r="AP202" s="209"/>
      <c r="AQ202" s="209"/>
      <c r="BA202" s="408"/>
      <c r="BB202" s="408"/>
      <c r="BC202" s="408"/>
      <c r="BD202" s="408"/>
      <c r="BE202" s="408"/>
      <c r="CJ202" s="195"/>
      <c r="CL202" s="422"/>
      <c r="CM202" s="431"/>
      <c r="CN202" s="531"/>
      <c r="CO202" s="531"/>
      <c r="CP202" s="531"/>
      <c r="CQ202" s="531"/>
      <c r="CR202" s="531"/>
      <c r="CS202" s="531"/>
      <c r="CT202" s="531"/>
      <c r="CU202" s="531"/>
      <c r="CV202" s="531"/>
      <c r="CW202" s="531"/>
      <c r="CX202" s="531"/>
      <c r="CY202" s="531"/>
      <c r="CZ202" s="531"/>
      <c r="DA202" s="531"/>
      <c r="DB202" s="531"/>
      <c r="DC202" s="531"/>
      <c r="DD202" s="531"/>
      <c r="DE202" s="531"/>
      <c r="DF202" s="531"/>
      <c r="DG202" s="531"/>
      <c r="DH202" s="531"/>
      <c r="DI202" s="531"/>
      <c r="DJ202" s="531"/>
      <c r="DK202" s="532"/>
      <c r="DL202" s="101"/>
    </row>
    <row r="203" spans="5:121" ht="3" hidden="1" customHeight="1">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s="209"/>
      <c r="AP203" s="209"/>
      <c r="AQ203" s="209"/>
      <c r="BA203" s="408"/>
      <c r="BB203" s="408"/>
      <c r="BC203" s="408"/>
      <c r="BD203" s="408"/>
      <c r="BE203" s="408"/>
      <c r="CJ203" s="195"/>
      <c r="CL203" s="422"/>
      <c r="CM203" s="431"/>
      <c r="CN203" s="531"/>
      <c r="CO203" s="531"/>
      <c r="CP203" s="531"/>
      <c r="CQ203" s="531"/>
      <c r="CR203" s="531"/>
      <c r="CS203" s="531"/>
      <c r="CT203" s="531"/>
      <c r="CU203" s="531"/>
      <c r="CV203" s="531"/>
      <c r="CW203" s="531"/>
      <c r="CX203" s="531"/>
      <c r="CY203" s="531"/>
      <c r="CZ203" s="531"/>
      <c r="DA203" s="531"/>
      <c r="DB203" s="531"/>
      <c r="DC203" s="531"/>
      <c r="DD203" s="531"/>
      <c r="DE203" s="531"/>
      <c r="DF203" s="531"/>
      <c r="DG203" s="531"/>
      <c r="DH203" s="531"/>
      <c r="DI203" s="531"/>
      <c r="DJ203" s="531"/>
      <c r="DK203" s="532"/>
      <c r="DL203" s="101"/>
    </row>
    <row r="204" spans="5:121" ht="20.100000000000001" hidden="1" customHeight="1">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09"/>
      <c r="AN204" s="209"/>
      <c r="AO204" s="209"/>
      <c r="AP204" s="209"/>
      <c r="AQ204" s="209"/>
      <c r="BA204" s="408"/>
      <c r="BB204" s="408"/>
      <c r="BC204" s="408"/>
      <c r="BD204" s="408"/>
      <c r="BE204" s="408"/>
      <c r="CJ204" s="195"/>
      <c r="CK204" s="260"/>
      <c r="CL204" s="422"/>
      <c r="CM204" s="431"/>
      <c r="CN204" s="531"/>
      <c r="CO204" s="531"/>
      <c r="CP204" s="531"/>
      <c r="CQ204" s="531"/>
      <c r="CR204" s="531"/>
      <c r="CS204" s="531"/>
      <c r="CT204" s="531"/>
      <c r="CU204" s="531"/>
      <c r="CV204" s="531"/>
      <c r="CW204" s="531"/>
      <c r="CX204" s="531"/>
      <c r="CY204" s="531"/>
      <c r="CZ204" s="531"/>
      <c r="DA204" s="531"/>
      <c r="DB204" s="531"/>
      <c r="DC204" s="531"/>
      <c r="DD204" s="531"/>
      <c r="DE204" s="531"/>
      <c r="DF204" s="531"/>
      <c r="DG204" s="531"/>
      <c r="DH204" s="531"/>
      <c r="DI204" s="531"/>
      <c r="DJ204" s="531"/>
      <c r="DK204" s="532"/>
      <c r="DL204" s="101"/>
    </row>
    <row r="205" spans="5:121" ht="3" hidden="1" customHeight="1">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BA205" s="408"/>
      <c r="BB205" s="408"/>
      <c r="BC205" s="408"/>
      <c r="BD205" s="408"/>
      <c r="BE205" s="408"/>
      <c r="CJ205" s="195"/>
      <c r="CL205" s="422"/>
      <c r="CM205" s="431"/>
      <c r="CN205" s="531"/>
      <c r="CO205" s="531"/>
      <c r="CP205" s="531"/>
      <c r="CQ205" s="531"/>
      <c r="CR205" s="531"/>
      <c r="CS205" s="531"/>
      <c r="CT205" s="531"/>
      <c r="CU205" s="531"/>
      <c r="CV205" s="531"/>
      <c r="CW205" s="531"/>
      <c r="CX205" s="531"/>
      <c r="CY205" s="531"/>
      <c r="CZ205" s="531"/>
      <c r="DA205" s="531"/>
      <c r="DB205" s="531"/>
      <c r="DC205" s="531"/>
      <c r="DD205" s="531"/>
      <c r="DE205" s="531"/>
      <c r="DF205" s="531"/>
      <c r="DG205" s="531"/>
      <c r="DH205" s="531"/>
      <c r="DI205" s="531"/>
      <c r="DJ205" s="531"/>
      <c r="DK205" s="532"/>
      <c r="DL205" s="101"/>
    </row>
    <row r="206" spans="5:121" ht="13.5" hidden="1" customHeight="1">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BA206" s="408"/>
      <c r="BB206" s="408"/>
      <c r="BC206" s="408"/>
      <c r="BD206" s="408"/>
      <c r="BE206" s="408"/>
      <c r="CJ206" s="195"/>
      <c r="CL206" s="422"/>
      <c r="CM206" s="431"/>
      <c r="CN206" s="531"/>
      <c r="CO206" s="531"/>
      <c r="CP206" s="531"/>
      <c r="CQ206" s="531"/>
      <c r="CR206" s="531"/>
      <c r="CS206" s="531"/>
      <c r="CT206" s="531"/>
      <c r="CU206" s="531"/>
      <c r="CV206" s="531"/>
      <c r="CW206" s="531"/>
      <c r="CX206" s="531"/>
      <c r="CY206" s="531"/>
      <c r="CZ206" s="531"/>
      <c r="DA206" s="531"/>
      <c r="DB206" s="531"/>
      <c r="DC206" s="531"/>
      <c r="DD206" s="531"/>
      <c r="DE206" s="531"/>
      <c r="DF206" s="531"/>
      <c r="DG206" s="531"/>
      <c r="DH206" s="531"/>
      <c r="DI206" s="531"/>
      <c r="DJ206" s="531"/>
      <c r="DK206" s="532"/>
      <c r="DL206" s="101"/>
      <c r="DM206" s="101"/>
      <c r="DN206" s="101"/>
      <c r="DO206" s="101"/>
      <c r="DP206" s="101"/>
      <c r="DQ206" s="101"/>
    </row>
    <row r="207" spans="5:121" ht="13.5" hidden="1" customHeight="1">
      <c r="BA207" s="408"/>
      <c r="BB207" s="408"/>
      <c r="BC207" s="408"/>
      <c r="BD207" s="408"/>
      <c r="BE207" s="408"/>
      <c r="CJ207" s="195"/>
      <c r="CL207" s="422"/>
      <c r="CM207" s="431"/>
      <c r="CN207" s="531"/>
      <c r="CO207" s="531"/>
      <c r="CP207" s="531"/>
      <c r="CQ207" s="531"/>
      <c r="CR207" s="531"/>
      <c r="CS207" s="531"/>
      <c r="CT207" s="531"/>
      <c r="CU207" s="531"/>
      <c r="CV207" s="531"/>
      <c r="CW207" s="531"/>
      <c r="CX207" s="531"/>
      <c r="CY207" s="531"/>
      <c r="CZ207" s="531"/>
      <c r="DA207" s="531"/>
      <c r="DB207" s="531"/>
      <c r="DC207" s="531"/>
      <c r="DD207" s="531"/>
      <c r="DE207" s="531"/>
      <c r="DF207" s="531"/>
      <c r="DG207" s="531"/>
      <c r="DH207" s="531"/>
      <c r="DI207" s="531"/>
      <c r="DJ207" s="531"/>
      <c r="DK207" s="532"/>
      <c r="DL207" s="101"/>
      <c r="DM207" s="101"/>
      <c r="DN207" s="101"/>
      <c r="DO207" s="101"/>
      <c r="DP207" s="101"/>
      <c r="DQ207" s="101"/>
    </row>
    <row r="208" spans="5:121" ht="24" customHeight="1">
      <c r="E208" s="535" t="s">
        <v>2756</v>
      </c>
      <c r="F208" s="535"/>
      <c r="G208" s="535"/>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BA208" s="408"/>
      <c r="BB208" s="408"/>
      <c r="BC208" s="408"/>
      <c r="BD208" s="408"/>
      <c r="BE208" s="408"/>
      <c r="CJ208" s="195"/>
      <c r="CL208" s="443"/>
      <c r="CM208" s="444"/>
      <c r="CN208" s="533"/>
      <c r="CO208" s="533"/>
      <c r="CP208" s="533"/>
      <c r="CQ208" s="533"/>
      <c r="CR208" s="533"/>
      <c r="CS208" s="533"/>
      <c r="CT208" s="533"/>
      <c r="CU208" s="533"/>
      <c r="CV208" s="533"/>
      <c r="CW208" s="533"/>
      <c r="CX208" s="533"/>
      <c r="CY208" s="533"/>
      <c r="CZ208" s="533"/>
      <c r="DA208" s="533"/>
      <c r="DB208" s="533"/>
      <c r="DC208" s="533"/>
      <c r="DD208" s="533"/>
      <c r="DE208" s="533"/>
      <c r="DF208" s="533"/>
      <c r="DG208" s="533"/>
      <c r="DH208" s="533"/>
      <c r="DI208" s="533"/>
      <c r="DJ208" s="533"/>
      <c r="DK208" s="534"/>
      <c r="DL208" s="101"/>
      <c r="DM208" s="101"/>
      <c r="DN208" s="101"/>
      <c r="DO208" s="101"/>
      <c r="DP208" s="101"/>
      <c r="DQ208" s="101"/>
    </row>
    <row r="209" spans="5:121" ht="3" customHeight="1">
      <c r="BA209" s="408"/>
      <c r="BB209" s="408"/>
      <c r="BC209" s="408"/>
      <c r="BD209" s="408"/>
      <c r="BE209" s="408"/>
      <c r="CJ209" s="195"/>
      <c r="DL209" s="101"/>
      <c r="DM209" s="101"/>
      <c r="DN209" s="101"/>
      <c r="DO209" s="101"/>
      <c r="DP209" s="101"/>
      <c r="DQ209" s="101"/>
    </row>
    <row r="210" spans="5:121" ht="14.1" customHeight="1">
      <c r="G210" s="577" t="s">
        <v>2754</v>
      </c>
      <c r="H210" s="578"/>
      <c r="I210" s="578"/>
      <c r="J210" s="578"/>
      <c r="K210" s="578"/>
      <c r="L210" s="578"/>
      <c r="M210" s="578"/>
      <c r="N210" s="578"/>
      <c r="O210" s="578"/>
      <c r="P210" s="578"/>
      <c r="Q210" s="578"/>
      <c r="R210" s="578"/>
      <c r="S210" s="579"/>
      <c r="W210" s="111" t="s">
        <v>5988</v>
      </c>
      <c r="X210" s="511" t="s">
        <v>2755</v>
      </c>
      <c r="Y210" s="511"/>
      <c r="Z210" s="511"/>
      <c r="AA210" s="511"/>
      <c r="AB210" s="511"/>
      <c r="AC210" s="511"/>
      <c r="AD210" s="511"/>
      <c r="AE210" s="511"/>
      <c r="AF210" s="511"/>
      <c r="AG210" s="511"/>
      <c r="AH210" s="511"/>
      <c r="AI210" s="511"/>
      <c r="AJ210" s="512"/>
      <c r="BA210" s="408"/>
      <c r="BB210" s="408"/>
      <c r="BC210" s="408"/>
      <c r="BD210" s="408"/>
      <c r="BE210" s="408"/>
      <c r="CJ210" s="195"/>
      <c r="DL210" s="101"/>
      <c r="DM210" s="101"/>
      <c r="DN210" s="101"/>
      <c r="DO210" s="101"/>
      <c r="DP210" s="101"/>
      <c r="DQ210" s="101"/>
    </row>
    <row r="211" spans="5:121" ht="14.1" customHeight="1">
      <c r="G211" s="580"/>
      <c r="H211" s="581"/>
      <c r="I211" s="581"/>
      <c r="J211" s="581"/>
      <c r="K211" s="581"/>
      <c r="L211" s="581"/>
      <c r="M211" s="581"/>
      <c r="N211" s="581"/>
      <c r="O211" s="581"/>
      <c r="P211" s="581"/>
      <c r="Q211" s="581"/>
      <c r="R211" s="581"/>
      <c r="S211" s="582"/>
      <c r="W211" s="109"/>
      <c r="X211" s="110"/>
      <c r="Y211" s="110"/>
      <c r="Z211" s="110"/>
      <c r="AA211" s="110"/>
      <c r="AB211" s="110"/>
      <c r="AC211" s="112"/>
      <c r="AD211" s="153" t="s">
        <v>5989</v>
      </c>
      <c r="AE211" s="505" t="s">
        <v>5053</v>
      </c>
      <c r="AF211" s="505"/>
      <c r="AG211" s="505"/>
      <c r="AH211" s="505"/>
      <c r="AI211" s="505"/>
      <c r="AJ211" s="506"/>
      <c r="BA211" s="408"/>
      <c r="BB211" s="408"/>
      <c r="BC211" s="408"/>
      <c r="BD211" s="408"/>
      <c r="BE211" s="408"/>
      <c r="BG211" s="209" t="s">
        <v>930</v>
      </c>
      <c r="BL211" s="209" t="s">
        <v>1742</v>
      </c>
      <c r="BM211" s="209" t="s">
        <v>930</v>
      </c>
      <c r="BR211" s="209" t="s">
        <v>1743</v>
      </c>
      <c r="BS211" s="209" t="s">
        <v>1741</v>
      </c>
      <c r="BT211" s="209" t="s">
        <v>930</v>
      </c>
      <c r="CJ211" s="195"/>
      <c r="CK211" s="263" t="s">
        <v>6090</v>
      </c>
      <c r="DL211" s="101"/>
      <c r="DM211" s="101"/>
      <c r="DN211" s="101"/>
      <c r="DO211" s="101"/>
      <c r="DP211" s="101"/>
      <c r="DQ211" s="101"/>
    </row>
    <row r="212" spans="5:121" ht="3" customHeight="1" thickBot="1">
      <c r="G212" s="143"/>
      <c r="H212" s="143"/>
      <c r="I212" s="143"/>
      <c r="J212" s="143"/>
      <c r="K212" s="143"/>
      <c r="L212" s="143"/>
      <c r="M212" s="143"/>
      <c r="N212" s="143"/>
      <c r="O212" s="143"/>
      <c r="P212" s="155"/>
      <c r="Q212" s="135"/>
      <c r="R212" s="135"/>
      <c r="S212" s="132"/>
      <c r="W212" s="39"/>
      <c r="X212" s="16"/>
      <c r="Y212" s="16"/>
      <c r="Z212" s="16"/>
      <c r="AA212" s="16"/>
      <c r="AB212" s="16"/>
      <c r="AC212" s="16"/>
      <c r="AD212" s="107"/>
      <c r="AE212" s="24"/>
      <c r="AF212" s="24"/>
      <c r="AG212" s="24"/>
      <c r="AH212" s="24"/>
      <c r="AI212" s="24"/>
      <c r="AJ212" s="104"/>
      <c r="BA212" s="408"/>
      <c r="BB212" s="408"/>
      <c r="BC212" s="408"/>
      <c r="BD212" s="408"/>
      <c r="BE212" s="408"/>
      <c r="CJ212" s="195"/>
      <c r="DL212" s="101"/>
      <c r="DM212" s="101"/>
      <c r="DN212" s="101"/>
      <c r="DO212" s="101"/>
      <c r="DP212" s="101"/>
      <c r="DQ212" s="101"/>
    </row>
    <row r="213" spans="5:121" ht="19.5" customHeight="1">
      <c r="G213" s="16"/>
      <c r="H213" s="16"/>
      <c r="I213" s="16"/>
      <c r="J213" s="16"/>
      <c r="K213" s="16"/>
      <c r="L213" s="16"/>
      <c r="M213" s="16"/>
      <c r="N213" s="16"/>
      <c r="O213" s="16"/>
      <c r="P213" s="327"/>
      <c r="Q213" s="539"/>
      <c r="R213" s="540"/>
      <c r="S213" s="40"/>
      <c r="W213" s="39"/>
      <c r="X213" s="508"/>
      <c r="Y213" s="509"/>
      <c r="Z213" s="509"/>
      <c r="AA213" s="509"/>
      <c r="AB213" s="510"/>
      <c r="AC213" s="17" t="s">
        <v>5978</v>
      </c>
      <c r="AD213" s="107"/>
      <c r="AE213" s="508"/>
      <c r="AF213" s="509"/>
      <c r="AG213" s="509"/>
      <c r="AH213" s="509"/>
      <c r="AI213" s="510"/>
      <c r="AJ213" s="105" t="s">
        <v>5978</v>
      </c>
      <c r="AV213" s="296" t="str">
        <f>IF(AND(Q213&lt;&gt;"",SUM(BF213:BK213)&gt;0),1,IF(AND(AT172=1,Q213=0),3,""))</f>
        <v/>
      </c>
      <c r="AW213" s="296" t="str">
        <f>IF(AND(BA213=0,SUM(BL213:BQ213)&gt;0),1,IF(AND(AT172=1,Q213=1,BA213=1),3,""))</f>
        <v/>
      </c>
      <c r="AX213" s="296" t="str">
        <f>IF(AND(BB213=0,SUM(BR213:BW213)&gt;0),1,IF(AND(AT172=1,Q213=1,BB213=1),3,""))</f>
        <v/>
      </c>
      <c r="BA213" s="409">
        <f>IF(X213="",1,0)</f>
        <v>1</v>
      </c>
      <c r="BB213" s="410">
        <f>IF(AE213="",1,0)</f>
        <v>1</v>
      </c>
      <c r="BC213" s="408"/>
      <c r="BD213" s="408"/>
      <c r="BE213" s="408"/>
      <c r="BF213" s="224"/>
      <c r="BG213" s="225">
        <f>IF(AND(Q213&lt;&gt;0,AT172=0),1,0)</f>
        <v>0</v>
      </c>
      <c r="BH213" s="225"/>
      <c r="BI213" s="225"/>
      <c r="BJ213" s="225"/>
      <c r="BK213" s="246"/>
      <c r="BL213" s="224">
        <f>IF(X213&lt;MAX(0,AE213),1,0)</f>
        <v>0</v>
      </c>
      <c r="BM213" s="225">
        <f>IF(OR(Q213&lt;&gt;1,AT172=0),1,0)</f>
        <v>1</v>
      </c>
      <c r="BN213" s="225"/>
      <c r="BO213" s="225"/>
      <c r="BP213" s="225"/>
      <c r="BQ213" s="246"/>
      <c r="BR213" s="224">
        <f>IF(AND(BA213=0,AE213&gt;X213),1,0)</f>
        <v>0</v>
      </c>
      <c r="BS213" s="225">
        <f>BO188</f>
        <v>0</v>
      </c>
      <c r="BT213" s="225">
        <f>AU172</f>
        <v>1</v>
      </c>
      <c r="BU213" s="225"/>
      <c r="BV213" s="225"/>
      <c r="BW213" s="246"/>
      <c r="CJ213" s="195"/>
      <c r="CL213" s="522" t="s">
        <v>6288</v>
      </c>
      <c r="CM213" s="523"/>
      <c r="CN213" s="523"/>
      <c r="CO213" s="523"/>
      <c r="CP213" s="523"/>
      <c r="CQ213" s="523"/>
      <c r="CR213" s="523"/>
      <c r="CS213" s="523"/>
      <c r="CT213" s="523"/>
      <c r="CU213" s="523"/>
      <c r="CV213" s="523"/>
      <c r="CW213" s="523"/>
      <c r="CX213" s="523"/>
      <c r="CY213" s="523"/>
      <c r="CZ213" s="523"/>
      <c r="DA213" s="523"/>
      <c r="DB213" s="523"/>
      <c r="DC213" s="523"/>
      <c r="DD213" s="523"/>
      <c r="DE213" s="523"/>
      <c r="DF213" s="523"/>
      <c r="DG213" s="523"/>
      <c r="DH213" s="523"/>
      <c r="DI213" s="523"/>
      <c r="DJ213" s="523"/>
      <c r="DK213" s="524"/>
      <c r="DL213" s="101"/>
      <c r="DM213" s="101"/>
      <c r="DN213" s="101"/>
      <c r="DO213" s="101"/>
      <c r="DP213" s="101"/>
      <c r="DQ213" s="101"/>
    </row>
    <row r="214" spans="5:121" ht="3" customHeight="1">
      <c r="G214" s="16"/>
      <c r="H214" s="16"/>
      <c r="I214" s="16"/>
      <c r="J214" s="16"/>
      <c r="K214" s="16"/>
      <c r="L214" s="16"/>
      <c r="M214" s="16"/>
      <c r="N214" s="16"/>
      <c r="O214" s="16"/>
      <c r="P214" s="42"/>
      <c r="Q214" s="43"/>
      <c r="R214" s="43"/>
      <c r="S214" s="45"/>
      <c r="W214" s="42"/>
      <c r="X214" s="43"/>
      <c r="Y214" s="43"/>
      <c r="Z214" s="43"/>
      <c r="AA214" s="43"/>
      <c r="AB214" s="43"/>
      <c r="AC214" s="43"/>
      <c r="AD214" s="108"/>
      <c r="AE214" s="44"/>
      <c r="AF214" s="44"/>
      <c r="AG214" s="44"/>
      <c r="AH214" s="44"/>
      <c r="AI214" s="44"/>
      <c r="AJ214" s="106"/>
      <c r="BA214" s="408"/>
      <c r="BB214" s="408"/>
      <c r="BC214" s="408"/>
      <c r="BD214" s="408"/>
      <c r="BE214" s="408"/>
      <c r="CJ214" s="195"/>
      <c r="CL214" s="525"/>
      <c r="CM214" s="526"/>
      <c r="CN214" s="526"/>
      <c r="CO214" s="526"/>
      <c r="CP214" s="526"/>
      <c r="CQ214" s="526"/>
      <c r="CR214" s="526"/>
      <c r="CS214" s="526"/>
      <c r="CT214" s="526"/>
      <c r="CU214" s="526"/>
      <c r="CV214" s="526"/>
      <c r="CW214" s="526"/>
      <c r="CX214" s="526"/>
      <c r="CY214" s="526"/>
      <c r="CZ214" s="526"/>
      <c r="DA214" s="526"/>
      <c r="DB214" s="526"/>
      <c r="DC214" s="526"/>
      <c r="DD214" s="526"/>
      <c r="DE214" s="526"/>
      <c r="DF214" s="526"/>
      <c r="DG214" s="526"/>
      <c r="DH214" s="526"/>
      <c r="DI214" s="526"/>
      <c r="DJ214" s="526"/>
      <c r="DK214" s="527"/>
      <c r="DL214" s="101"/>
      <c r="DM214" s="101"/>
      <c r="DN214" s="101"/>
      <c r="DO214" s="101"/>
      <c r="DP214" s="101"/>
      <c r="DQ214" s="101"/>
    </row>
    <row r="215" spans="5:121" ht="13.5" customHeight="1">
      <c r="BA215" s="408"/>
      <c r="BB215" s="408"/>
      <c r="BC215" s="408"/>
      <c r="BD215" s="408"/>
      <c r="BE215" s="408"/>
      <c r="CJ215" s="195"/>
      <c r="CL215" s="528"/>
      <c r="CM215" s="529"/>
      <c r="CN215" s="529"/>
      <c r="CO215" s="529"/>
      <c r="CP215" s="529"/>
      <c r="CQ215" s="529"/>
      <c r="CR215" s="529"/>
      <c r="CS215" s="529"/>
      <c r="CT215" s="529"/>
      <c r="CU215" s="529"/>
      <c r="CV215" s="529"/>
      <c r="CW215" s="529"/>
      <c r="CX215" s="529"/>
      <c r="CY215" s="529"/>
      <c r="CZ215" s="529"/>
      <c r="DA215" s="529"/>
      <c r="DB215" s="529"/>
      <c r="DC215" s="529"/>
      <c r="DD215" s="529"/>
      <c r="DE215" s="529"/>
      <c r="DF215" s="529"/>
      <c r="DG215" s="529"/>
      <c r="DH215" s="529"/>
      <c r="DI215" s="529"/>
      <c r="DJ215" s="529"/>
      <c r="DK215" s="530"/>
      <c r="DL215" s="101"/>
      <c r="DM215" s="101"/>
      <c r="DN215" s="101"/>
      <c r="DO215" s="101"/>
      <c r="DP215" s="101"/>
      <c r="DQ215" s="101"/>
    </row>
    <row r="216" spans="5:121" ht="15" customHeight="1">
      <c r="E216" s="535" t="s">
        <v>5061</v>
      </c>
      <c r="F216" s="535"/>
      <c r="G216" s="535"/>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5"/>
      <c r="AH216" s="535"/>
      <c r="AI216" s="535"/>
      <c r="BA216" s="408"/>
      <c r="BB216" s="408"/>
      <c r="BC216" s="408"/>
      <c r="BD216" s="408"/>
      <c r="BE216" s="408"/>
      <c r="CJ216" s="195"/>
      <c r="CK216" s="263" t="s">
        <v>1912</v>
      </c>
      <c r="CL216" s="219"/>
      <c r="CM216" s="219"/>
      <c r="CN216" s="219"/>
      <c r="CO216" s="219"/>
      <c r="CP216" s="219"/>
      <c r="CQ216" s="219"/>
      <c r="CR216" s="219"/>
      <c r="CS216" s="219"/>
      <c r="CT216" s="219"/>
      <c r="CU216" s="219"/>
      <c r="CV216" s="219"/>
      <c r="CW216" s="219"/>
      <c r="CX216" s="219"/>
      <c r="CY216" s="219"/>
      <c r="CZ216" s="219"/>
      <c r="DA216" s="219"/>
      <c r="DB216" s="219"/>
      <c r="DC216" s="219"/>
      <c r="DD216" s="219"/>
      <c r="DE216" s="219"/>
      <c r="DF216" s="219"/>
      <c r="DG216" s="219"/>
      <c r="DH216" s="219"/>
      <c r="DI216" s="219"/>
      <c r="DJ216" s="219"/>
      <c r="DK216" s="219"/>
      <c r="DL216" s="101"/>
      <c r="DM216" s="101"/>
      <c r="DN216" s="101"/>
      <c r="DO216" s="101"/>
      <c r="DP216" s="101"/>
      <c r="DQ216" s="101"/>
    </row>
    <row r="217" spans="5:121" ht="3" customHeight="1">
      <c r="BA217" s="408"/>
      <c r="BB217" s="408"/>
      <c r="BC217" s="408"/>
      <c r="BD217" s="408"/>
      <c r="BE217" s="408"/>
      <c r="CJ217" s="195"/>
      <c r="CL217" s="522" t="s">
        <v>6285</v>
      </c>
      <c r="CM217" s="523"/>
      <c r="CN217" s="523"/>
      <c r="CO217" s="523"/>
      <c r="CP217" s="523"/>
      <c r="CQ217" s="523"/>
      <c r="CR217" s="523"/>
      <c r="CS217" s="523"/>
      <c r="CT217" s="523"/>
      <c r="CU217" s="523"/>
      <c r="CV217" s="523"/>
      <c r="CW217" s="523"/>
      <c r="CX217" s="523"/>
      <c r="CY217" s="523"/>
      <c r="CZ217" s="523"/>
      <c r="DA217" s="523"/>
      <c r="DB217" s="523"/>
      <c r="DC217" s="523"/>
      <c r="DD217" s="523"/>
      <c r="DE217" s="523"/>
      <c r="DF217" s="523"/>
      <c r="DG217" s="523"/>
      <c r="DH217" s="523"/>
      <c r="DI217" s="523"/>
      <c r="DJ217" s="523"/>
      <c r="DK217" s="524"/>
      <c r="DL217" s="101"/>
      <c r="DM217" s="101"/>
      <c r="DN217" s="101"/>
      <c r="DO217" s="101"/>
      <c r="DP217" s="101"/>
      <c r="DQ217" s="101"/>
    </row>
    <row r="218" spans="5:121" ht="14.1" customHeight="1">
      <c r="G218" s="577" t="s">
        <v>5056</v>
      </c>
      <c r="H218" s="578"/>
      <c r="I218" s="578"/>
      <c r="J218" s="578"/>
      <c r="K218" s="578"/>
      <c r="L218" s="578"/>
      <c r="M218" s="578"/>
      <c r="N218" s="578"/>
      <c r="O218" s="578"/>
      <c r="P218" s="578"/>
      <c r="Q218" s="578"/>
      <c r="R218" s="578"/>
      <c r="S218" s="579"/>
      <c r="W218" s="133" t="s">
        <v>5988</v>
      </c>
      <c r="X218" s="511" t="s">
        <v>5057</v>
      </c>
      <c r="Y218" s="511"/>
      <c r="Z218" s="511"/>
      <c r="AA218" s="511"/>
      <c r="AB218" s="511"/>
      <c r="AC218" s="511"/>
      <c r="AD218" s="511"/>
      <c r="AE218" s="511"/>
      <c r="AF218" s="512"/>
      <c r="AG218" s="133" t="s">
        <v>5059</v>
      </c>
      <c r="AH218" s="511" t="s">
        <v>5058</v>
      </c>
      <c r="AI218" s="511"/>
      <c r="AJ218" s="511"/>
      <c r="AK218" s="511"/>
      <c r="AL218" s="511"/>
      <c r="AM218" s="511"/>
      <c r="AN218" s="511"/>
      <c r="AO218" s="511"/>
      <c r="AP218" s="512"/>
      <c r="BA218" s="408"/>
      <c r="BB218" s="408"/>
      <c r="BC218" s="408"/>
      <c r="BD218" s="408"/>
      <c r="BE218" s="408"/>
      <c r="CJ218" s="195"/>
      <c r="CL218" s="525"/>
      <c r="CM218" s="526"/>
      <c r="CN218" s="526"/>
      <c r="CO218" s="526"/>
      <c r="CP218" s="526"/>
      <c r="CQ218" s="526"/>
      <c r="CR218" s="526"/>
      <c r="CS218" s="526"/>
      <c r="CT218" s="526"/>
      <c r="CU218" s="526"/>
      <c r="CV218" s="526"/>
      <c r="CW218" s="526"/>
      <c r="CX218" s="526"/>
      <c r="CY218" s="526"/>
      <c r="CZ218" s="526"/>
      <c r="DA218" s="526"/>
      <c r="DB218" s="526"/>
      <c r="DC218" s="526"/>
      <c r="DD218" s="526"/>
      <c r="DE218" s="526"/>
      <c r="DF218" s="526"/>
      <c r="DG218" s="526"/>
      <c r="DH218" s="526"/>
      <c r="DI218" s="526"/>
      <c r="DJ218" s="526"/>
      <c r="DK218" s="527"/>
      <c r="DL218" s="239"/>
      <c r="DM218" s="101"/>
      <c r="DN218" s="101"/>
      <c r="DO218" s="101"/>
      <c r="DP218" s="101"/>
      <c r="DQ218" s="101"/>
    </row>
    <row r="219" spans="5:121" ht="14.1" customHeight="1">
      <c r="G219" s="580"/>
      <c r="H219" s="581"/>
      <c r="I219" s="581"/>
      <c r="J219" s="581"/>
      <c r="K219" s="581"/>
      <c r="L219" s="581"/>
      <c r="M219" s="581"/>
      <c r="N219" s="581"/>
      <c r="O219" s="581"/>
      <c r="P219" s="581"/>
      <c r="Q219" s="581"/>
      <c r="R219" s="581"/>
      <c r="S219" s="582"/>
      <c r="W219" s="138"/>
      <c r="X219" s="112"/>
      <c r="Y219" s="112"/>
      <c r="Z219" s="112"/>
      <c r="AA219" s="112"/>
      <c r="AB219" s="154" t="s">
        <v>5989</v>
      </c>
      <c r="AC219" s="505" t="s">
        <v>5996</v>
      </c>
      <c r="AD219" s="505"/>
      <c r="AE219" s="505"/>
      <c r="AF219" s="506"/>
      <c r="AG219" s="109"/>
      <c r="AH219" s="140"/>
      <c r="AI219" s="140"/>
      <c r="AJ219" s="140"/>
      <c r="AK219" s="140"/>
      <c r="AL219" s="154" t="s">
        <v>5060</v>
      </c>
      <c r="AM219" s="505" t="s">
        <v>5996</v>
      </c>
      <c r="AN219" s="505"/>
      <c r="AO219" s="505"/>
      <c r="AP219" s="506"/>
      <c r="BA219" s="408"/>
      <c r="BB219" s="408"/>
      <c r="BC219" s="408"/>
      <c r="BD219" s="408"/>
      <c r="BE219" s="408"/>
      <c r="BG219" s="209" t="s">
        <v>930</v>
      </c>
      <c r="BL219" s="209" t="s">
        <v>1742</v>
      </c>
      <c r="BM219" s="209" t="s">
        <v>930</v>
      </c>
      <c r="BR219" s="209" t="s">
        <v>1743</v>
      </c>
      <c r="BS219" s="209" t="s">
        <v>1741</v>
      </c>
      <c r="BT219" s="209" t="s">
        <v>930</v>
      </c>
      <c r="BX219" s="209" t="s">
        <v>1742</v>
      </c>
      <c r="BY219" s="209" t="s">
        <v>930</v>
      </c>
      <c r="CD219" s="209" t="s">
        <v>1743</v>
      </c>
      <c r="CE219" s="209" t="s">
        <v>1741</v>
      </c>
      <c r="CF219" s="209" t="s">
        <v>930</v>
      </c>
      <c r="CJ219" s="259"/>
      <c r="CL219" s="525"/>
      <c r="CM219" s="526"/>
      <c r="CN219" s="526"/>
      <c r="CO219" s="526"/>
      <c r="CP219" s="526"/>
      <c r="CQ219" s="526"/>
      <c r="CR219" s="526"/>
      <c r="CS219" s="526"/>
      <c r="CT219" s="526"/>
      <c r="CU219" s="526"/>
      <c r="CV219" s="526"/>
      <c r="CW219" s="526"/>
      <c r="CX219" s="526"/>
      <c r="CY219" s="526"/>
      <c r="CZ219" s="526"/>
      <c r="DA219" s="526"/>
      <c r="DB219" s="526"/>
      <c r="DC219" s="526"/>
      <c r="DD219" s="526"/>
      <c r="DE219" s="526"/>
      <c r="DF219" s="526"/>
      <c r="DG219" s="526"/>
      <c r="DH219" s="526"/>
      <c r="DI219" s="526"/>
      <c r="DJ219" s="526"/>
      <c r="DK219" s="527"/>
      <c r="DL219" s="239"/>
      <c r="DM219" s="101"/>
      <c r="DN219" s="101"/>
      <c r="DO219" s="101"/>
      <c r="DP219" s="101"/>
      <c r="DQ219" s="101"/>
    </row>
    <row r="220" spans="5:121" ht="3" customHeight="1" thickBot="1">
      <c r="G220" s="143"/>
      <c r="H220" s="143"/>
      <c r="I220" s="143"/>
      <c r="J220" s="143"/>
      <c r="K220" s="143"/>
      <c r="L220" s="143"/>
      <c r="M220" s="143"/>
      <c r="N220" s="143"/>
      <c r="O220" s="143"/>
      <c r="P220" s="155"/>
      <c r="Q220" s="135"/>
      <c r="R220" s="135"/>
      <c r="S220" s="132"/>
      <c r="W220" s="39"/>
      <c r="X220" s="16"/>
      <c r="Y220" s="16"/>
      <c r="Z220" s="16"/>
      <c r="AA220" s="16"/>
      <c r="AB220" s="107"/>
      <c r="AC220" s="24"/>
      <c r="AD220" s="24"/>
      <c r="AE220" s="24"/>
      <c r="AF220" s="104"/>
      <c r="AG220" s="39"/>
      <c r="AH220" s="16"/>
      <c r="AI220" s="16"/>
      <c r="AJ220" s="16"/>
      <c r="AK220" s="16"/>
      <c r="AL220" s="107"/>
      <c r="AM220" s="24"/>
      <c r="AN220" s="24"/>
      <c r="AO220" s="24"/>
      <c r="AP220" s="104"/>
      <c r="BA220" s="408"/>
      <c r="BB220" s="408"/>
      <c r="BC220" s="408"/>
      <c r="BD220" s="408"/>
      <c r="BE220" s="408"/>
      <c r="CJ220" s="259"/>
      <c r="CL220" s="528"/>
      <c r="CM220" s="529"/>
      <c r="CN220" s="529"/>
      <c r="CO220" s="529"/>
      <c r="CP220" s="529"/>
      <c r="CQ220" s="529"/>
      <c r="CR220" s="529"/>
      <c r="CS220" s="529"/>
      <c r="CT220" s="529"/>
      <c r="CU220" s="529"/>
      <c r="CV220" s="529"/>
      <c r="CW220" s="529"/>
      <c r="CX220" s="529"/>
      <c r="CY220" s="529"/>
      <c r="CZ220" s="529"/>
      <c r="DA220" s="529"/>
      <c r="DB220" s="529"/>
      <c r="DC220" s="529"/>
      <c r="DD220" s="529"/>
      <c r="DE220" s="529"/>
      <c r="DF220" s="529"/>
      <c r="DG220" s="529"/>
      <c r="DH220" s="529"/>
      <c r="DI220" s="529"/>
      <c r="DJ220" s="529"/>
      <c r="DK220" s="530"/>
      <c r="DL220" s="101"/>
      <c r="DM220" s="101"/>
      <c r="DN220" s="101"/>
      <c r="DO220" s="101"/>
      <c r="DP220" s="101"/>
      <c r="DQ220" s="101"/>
    </row>
    <row r="221" spans="5:121" ht="19.5" customHeight="1">
      <c r="G221" s="16"/>
      <c r="H221" s="16"/>
      <c r="I221" s="16"/>
      <c r="J221" s="16"/>
      <c r="K221" s="16"/>
      <c r="L221" s="16"/>
      <c r="M221" s="16"/>
      <c r="N221" s="16"/>
      <c r="O221" s="16"/>
      <c r="P221" s="327"/>
      <c r="Q221" s="539"/>
      <c r="R221" s="540"/>
      <c r="S221" s="40"/>
      <c r="W221" s="39"/>
      <c r="X221" s="508"/>
      <c r="Y221" s="509"/>
      <c r="Z221" s="510"/>
      <c r="AA221" s="17" t="s">
        <v>5978</v>
      </c>
      <c r="AB221" s="107"/>
      <c r="AC221" s="508"/>
      <c r="AD221" s="509"/>
      <c r="AE221" s="510"/>
      <c r="AF221" s="105" t="s">
        <v>5978</v>
      </c>
      <c r="AG221" s="39"/>
      <c r="AH221" s="508"/>
      <c r="AI221" s="509"/>
      <c r="AJ221" s="510"/>
      <c r="AK221" s="17" t="s">
        <v>5978</v>
      </c>
      <c r="AL221" s="107"/>
      <c r="AM221" s="508"/>
      <c r="AN221" s="509"/>
      <c r="AO221" s="510"/>
      <c r="AP221" s="105" t="s">
        <v>5978</v>
      </c>
      <c r="AV221" s="296" t="str">
        <f>IF(AND(Q221&lt;&gt;"",SUM(BF221:BK221)&gt;0),1,IF(AND(AT172=1,Q221=0),3,""))</f>
        <v/>
      </c>
      <c r="AW221" s="352" t="str">
        <f>IF(AND(BA221=0,SUM(BL221:BQ221)&gt;0),1,IF(AND(AT172=1,Q221=1,BA221=1),3,""))</f>
        <v/>
      </c>
      <c r="AX221" s="296" t="str">
        <f>IF(AND(BB221=0,SUM(BR221:BW221)&gt;0),1,IF(AND(AT172=1,Q221=1,BB221=1),3,""))</f>
        <v/>
      </c>
      <c r="AY221" s="296" t="str">
        <f>IF(AND(BC221=0,SUM(BX221:CC221)&gt;0),1,IF(AND(AT172=1,Q221=1,BC221=1),3,""))</f>
        <v/>
      </c>
      <c r="AZ221" s="303" t="str">
        <f>IF(AND(BD221=0,SUM(CD221:CI221)&gt;0),1,IF(AND(AT172=1,Q221=1,BD221=1),3,""))</f>
        <v/>
      </c>
      <c r="BA221" s="409">
        <f>IF(X221="",1,0)</f>
        <v>1</v>
      </c>
      <c r="BB221" s="411">
        <f>IF(AC221="",1,0)</f>
        <v>1</v>
      </c>
      <c r="BC221" s="411">
        <f>IF(AH221="",1,0)</f>
        <v>1</v>
      </c>
      <c r="BD221" s="410">
        <f>IF(AM221="",1,0)</f>
        <v>1</v>
      </c>
      <c r="BE221" s="408"/>
      <c r="BF221" s="224"/>
      <c r="BG221" s="225">
        <f>IF(AND(Q221&lt;&gt;0,AT172=0),1,0)</f>
        <v>0</v>
      </c>
      <c r="BH221" s="225"/>
      <c r="BI221" s="225"/>
      <c r="BJ221" s="225"/>
      <c r="BK221" s="246"/>
      <c r="BL221" s="224">
        <f>IF(OR(AND(X221+AH221=0,BC221=0),X221&lt;AC221),1,0)</f>
        <v>0</v>
      </c>
      <c r="BM221" s="225">
        <f>IF(OR(AT172=0,Q221&lt;&gt;1),1,0)</f>
        <v>1</v>
      </c>
      <c r="BN221" s="225"/>
      <c r="BO221" s="225"/>
      <c r="BP221" s="225"/>
      <c r="BQ221" s="246"/>
      <c r="BR221" s="224">
        <f>IF(AND(BA221=0,AC221&gt;X221),1,0)</f>
        <v>0</v>
      </c>
      <c r="BS221" s="225">
        <f>BO188</f>
        <v>0</v>
      </c>
      <c r="BT221" s="225">
        <f>BM221</f>
        <v>1</v>
      </c>
      <c r="BU221" s="225"/>
      <c r="BV221" s="225"/>
      <c r="BW221" s="225"/>
      <c r="BX221" s="224">
        <f>IF(OR(AND(X221+AH221=0,BA221=0),AH221&lt;AM221),1,0)</f>
        <v>0</v>
      </c>
      <c r="BY221" s="225">
        <f>BM221</f>
        <v>1</v>
      </c>
      <c r="BZ221" s="225"/>
      <c r="CA221" s="225"/>
      <c r="CB221" s="225"/>
      <c r="CC221" s="246"/>
      <c r="CD221" s="224">
        <f>IF(AND(BC221=0,AM221&gt;AH221),1,0)</f>
        <v>0</v>
      </c>
      <c r="CE221" s="225">
        <f>BO188</f>
        <v>0</v>
      </c>
      <c r="CF221" s="225">
        <f>BM221</f>
        <v>1</v>
      </c>
      <c r="CG221" s="225"/>
      <c r="CH221" s="225"/>
      <c r="CI221" s="246"/>
      <c r="CJ221" s="195"/>
      <c r="CK221" s="263" t="s">
        <v>6094</v>
      </c>
      <c r="DL221" s="101"/>
      <c r="DM221" s="101"/>
      <c r="DN221" s="101"/>
      <c r="DO221" s="101"/>
      <c r="DP221" s="101"/>
      <c r="DQ221" s="101"/>
    </row>
    <row r="222" spans="5:121" ht="3" customHeight="1">
      <c r="G222" s="16"/>
      <c r="H222" s="16"/>
      <c r="I222" s="16"/>
      <c r="J222" s="16"/>
      <c r="K222" s="16"/>
      <c r="L222" s="16"/>
      <c r="M222" s="16"/>
      <c r="N222" s="16"/>
      <c r="O222" s="16"/>
      <c r="P222" s="42"/>
      <c r="Q222" s="43"/>
      <c r="R222" s="43"/>
      <c r="S222" s="45"/>
      <c r="W222" s="39"/>
      <c r="X222" s="16"/>
      <c r="Y222" s="16"/>
      <c r="Z222" s="16"/>
      <c r="AA222" s="16"/>
      <c r="AB222" s="107"/>
      <c r="AC222" s="24"/>
      <c r="AD222" s="24"/>
      <c r="AE222" s="24"/>
      <c r="AF222" s="104"/>
      <c r="AG222" s="39"/>
      <c r="AH222" s="16"/>
      <c r="AI222" s="16"/>
      <c r="AJ222" s="16"/>
      <c r="AK222" s="16"/>
      <c r="AL222" s="107"/>
      <c r="AM222" s="24"/>
      <c r="AN222" s="24"/>
      <c r="AO222" s="24"/>
      <c r="AP222" s="104"/>
      <c r="BA222" s="408"/>
      <c r="BB222" s="408"/>
      <c r="BC222" s="408"/>
      <c r="BD222" s="408"/>
      <c r="BE222" s="408"/>
      <c r="CJ222" s="195"/>
      <c r="DL222" s="101"/>
      <c r="DM222" s="101"/>
      <c r="DN222" s="101"/>
      <c r="DO222" s="101"/>
      <c r="DP222" s="101"/>
      <c r="DQ222" s="101"/>
    </row>
    <row r="223" spans="5:121" ht="3" customHeight="1">
      <c r="W223" s="507"/>
      <c r="X223" s="507"/>
      <c r="Y223" s="507"/>
      <c r="Z223" s="507"/>
      <c r="AA223" s="507"/>
      <c r="AB223" s="507"/>
      <c r="AC223" s="507"/>
      <c r="AD223" s="507"/>
      <c r="AE223" s="507"/>
      <c r="AF223" s="507"/>
      <c r="AG223" s="507"/>
      <c r="AH223" s="507"/>
      <c r="AI223" s="507"/>
      <c r="AJ223" s="507"/>
      <c r="AK223" s="507"/>
      <c r="AL223" s="507"/>
      <c r="AM223" s="507"/>
      <c r="AN223" s="507"/>
      <c r="AO223" s="507"/>
      <c r="AP223" s="507"/>
      <c r="BA223" s="408"/>
      <c r="BB223" s="408"/>
      <c r="BC223" s="408"/>
      <c r="BD223" s="408"/>
      <c r="BE223" s="408"/>
      <c r="CJ223" s="195"/>
      <c r="CL223" s="522" t="s">
        <v>1505</v>
      </c>
      <c r="CM223" s="523"/>
      <c r="CN223" s="523"/>
      <c r="CO223" s="523"/>
      <c r="CP223" s="523"/>
      <c r="CQ223" s="523"/>
      <c r="CR223" s="523"/>
      <c r="CS223" s="523"/>
      <c r="CT223" s="523"/>
      <c r="CU223" s="523"/>
      <c r="CV223" s="523"/>
      <c r="CW223" s="523"/>
      <c r="CX223" s="523"/>
      <c r="CY223" s="523"/>
      <c r="CZ223" s="523"/>
      <c r="DA223" s="523"/>
      <c r="DB223" s="523"/>
      <c r="DC223" s="523"/>
      <c r="DD223" s="523"/>
      <c r="DE223" s="523"/>
      <c r="DF223" s="523"/>
      <c r="DG223" s="523"/>
      <c r="DH223" s="523"/>
      <c r="DI223" s="523"/>
      <c r="DJ223" s="523"/>
      <c r="DK223" s="524"/>
      <c r="DL223" s="101"/>
      <c r="DM223" s="101"/>
      <c r="DN223" s="101"/>
      <c r="DO223" s="101"/>
      <c r="DP223" s="101"/>
      <c r="DQ223" s="101"/>
    </row>
    <row r="224" spans="5:121" ht="15" customHeight="1">
      <c r="W224" s="603" t="str">
        <f>IF(AND(AT172=1,AS171+AS172=0),"５ページに進んでください","")</f>
        <v/>
      </c>
      <c r="X224" s="603"/>
      <c r="Y224" s="603"/>
      <c r="Z224" s="603"/>
      <c r="AA224" s="603"/>
      <c r="AB224" s="603"/>
      <c r="AC224" s="603"/>
      <c r="AD224" s="603"/>
      <c r="AE224" s="603"/>
      <c r="AF224" s="603"/>
      <c r="AG224" s="603"/>
      <c r="AH224" s="603"/>
      <c r="AI224" s="603"/>
      <c r="AJ224" s="603"/>
      <c r="AK224" s="603"/>
      <c r="AL224" s="603"/>
      <c r="AM224" s="603"/>
      <c r="AN224" s="603"/>
      <c r="AO224" s="603"/>
      <c r="AP224" s="603"/>
      <c r="BA224" s="408"/>
      <c r="BB224" s="408"/>
      <c r="BC224" s="408"/>
      <c r="BD224" s="408"/>
      <c r="BE224" s="408"/>
      <c r="CJ224" s="195"/>
      <c r="CL224" s="528"/>
      <c r="CM224" s="529"/>
      <c r="CN224" s="529"/>
      <c r="CO224" s="529"/>
      <c r="CP224" s="529"/>
      <c r="CQ224" s="529"/>
      <c r="CR224" s="529"/>
      <c r="CS224" s="529"/>
      <c r="CT224" s="529"/>
      <c r="CU224" s="529"/>
      <c r="CV224" s="529"/>
      <c r="CW224" s="529"/>
      <c r="CX224" s="529"/>
      <c r="CY224" s="529"/>
      <c r="CZ224" s="529"/>
      <c r="DA224" s="529"/>
      <c r="DB224" s="529"/>
      <c r="DC224" s="529"/>
      <c r="DD224" s="529"/>
      <c r="DE224" s="529"/>
      <c r="DF224" s="529"/>
      <c r="DG224" s="529"/>
      <c r="DH224" s="529"/>
      <c r="DI224" s="529"/>
      <c r="DJ224" s="529"/>
      <c r="DK224" s="530"/>
      <c r="DL224" s="101"/>
      <c r="DM224" s="101"/>
      <c r="DN224" s="101"/>
      <c r="DO224" s="101"/>
      <c r="DP224" s="101"/>
      <c r="DQ224" s="101"/>
    </row>
    <row r="225" spans="1:121" ht="19.5" customHeight="1">
      <c r="C225" s="645" t="s">
        <v>6282</v>
      </c>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c r="AA225" s="645"/>
      <c r="AB225" s="645"/>
      <c r="AC225" s="645"/>
      <c r="AD225" s="645"/>
      <c r="AE225" s="645"/>
      <c r="AF225" s="645"/>
      <c r="AG225" s="645"/>
      <c r="AH225" s="645"/>
      <c r="AI225" s="645"/>
      <c r="AJ225" s="645"/>
      <c r="AK225" s="141"/>
      <c r="AL225" s="141"/>
      <c r="AM225" s="141"/>
      <c r="AN225" s="141"/>
      <c r="AO225" s="141"/>
      <c r="AP225" s="141"/>
      <c r="AT225" s="227" t="s">
        <v>928</v>
      </c>
      <c r="AU225" s="221"/>
      <c r="BA225" s="408"/>
      <c r="BB225" s="408"/>
      <c r="BC225" s="408"/>
      <c r="BD225" s="408"/>
      <c r="BE225" s="408"/>
      <c r="CJ225" s="195"/>
      <c r="CK225" s="260"/>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101"/>
      <c r="DM225" s="101"/>
      <c r="DN225" s="101"/>
      <c r="DO225" s="101"/>
      <c r="DP225" s="101"/>
      <c r="DQ225" s="101"/>
    </row>
    <row r="226" spans="1:121" ht="4.5" customHeight="1">
      <c r="AT226" s="249"/>
      <c r="AU226" s="220"/>
      <c r="BA226" s="408"/>
      <c r="BB226" s="408"/>
      <c r="BC226" s="408"/>
      <c r="BD226" s="408"/>
      <c r="BE226" s="408"/>
      <c r="CJ226" s="195"/>
      <c r="CL226" s="239"/>
      <c r="CM226" s="239"/>
      <c r="CN226" s="239"/>
      <c r="CO226" s="239"/>
      <c r="CP226" s="239"/>
      <c r="CQ226" s="239"/>
      <c r="CR226" s="239"/>
      <c r="CS226" s="239"/>
      <c r="CT226" s="239"/>
      <c r="CU226" s="239"/>
      <c r="CV226" s="239"/>
      <c r="CW226" s="239"/>
      <c r="CX226" s="239"/>
      <c r="CY226" s="239"/>
      <c r="CZ226" s="239"/>
      <c r="DA226" s="239"/>
      <c r="DB226" s="239"/>
      <c r="DC226" s="239"/>
      <c r="DD226" s="239"/>
      <c r="DE226" s="239"/>
      <c r="DF226" s="239"/>
      <c r="DG226" s="239"/>
      <c r="DH226" s="239"/>
      <c r="DI226" s="239"/>
      <c r="DJ226" s="239"/>
      <c r="DK226" s="239"/>
      <c r="DL226" s="101"/>
      <c r="DM226" s="101"/>
      <c r="DN226" s="101"/>
      <c r="DO226" s="101"/>
      <c r="DP226" s="101"/>
      <c r="DQ226" s="101"/>
    </row>
    <row r="227" spans="1:121" ht="15" customHeight="1">
      <c r="E227" s="535" t="s">
        <v>5062</v>
      </c>
      <c r="F227" s="535"/>
      <c r="G227" s="535"/>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T227" s="228">
        <f>IF(AR62=3,1,0)</f>
        <v>0</v>
      </c>
      <c r="AU227" s="222">
        <f>IF(AT227=1,0,1)</f>
        <v>1</v>
      </c>
      <c r="BA227" s="408"/>
      <c r="BB227" s="408"/>
      <c r="BC227" s="408"/>
      <c r="BD227" s="408"/>
      <c r="BE227" s="408"/>
      <c r="CJ227" s="195"/>
      <c r="CL227" s="226"/>
      <c r="CM227" s="226"/>
      <c r="CN227" s="226"/>
      <c r="CO227" s="226"/>
      <c r="CP227" s="226"/>
      <c r="CQ227" s="226"/>
      <c r="CR227" s="226"/>
      <c r="CS227" s="226"/>
      <c r="CT227" s="226"/>
      <c r="CU227" s="226"/>
      <c r="CV227" s="226"/>
      <c r="CW227" s="226"/>
      <c r="CX227" s="226"/>
      <c r="CY227" s="226"/>
      <c r="CZ227" s="226"/>
      <c r="DA227" s="226"/>
      <c r="DB227" s="213"/>
      <c r="DC227" s="213"/>
      <c r="DD227" s="213"/>
      <c r="DE227" s="213"/>
      <c r="DF227" s="213"/>
      <c r="DG227" s="213"/>
      <c r="DH227" s="213"/>
      <c r="DI227" s="101"/>
      <c r="DJ227" s="101"/>
      <c r="DK227" s="101"/>
      <c r="DL227" s="101"/>
      <c r="DM227" s="101"/>
      <c r="DN227" s="101"/>
      <c r="DO227" s="101"/>
      <c r="DP227" s="101"/>
      <c r="DQ227" s="101"/>
    </row>
    <row r="228" spans="1:121" ht="3" customHeight="1">
      <c r="BA228" s="408"/>
      <c r="BB228" s="408"/>
      <c r="BC228" s="408"/>
      <c r="BD228" s="408"/>
      <c r="BE228" s="408"/>
      <c r="CJ228" s="195"/>
      <c r="CL228" s="226"/>
      <c r="CM228" s="226"/>
      <c r="CN228" s="226"/>
      <c r="CO228" s="226"/>
      <c r="CP228" s="226"/>
      <c r="CQ228" s="226"/>
      <c r="CR228" s="226"/>
      <c r="CS228" s="226"/>
      <c r="CT228" s="226"/>
      <c r="CU228" s="226"/>
      <c r="CV228" s="226"/>
      <c r="CW228" s="226"/>
      <c r="CX228" s="226"/>
      <c r="CY228" s="226"/>
      <c r="CZ228" s="226"/>
      <c r="DA228" s="226"/>
      <c r="DB228" s="213"/>
      <c r="DC228" s="213"/>
      <c r="DD228" s="213"/>
      <c r="DE228" s="213"/>
      <c r="DF228" s="213"/>
      <c r="DG228" s="213"/>
      <c r="DH228" s="213"/>
      <c r="DI228" s="101"/>
      <c r="DJ228" s="101"/>
      <c r="DK228" s="101"/>
      <c r="DL228" s="101"/>
      <c r="DM228" s="101"/>
      <c r="DN228" s="101"/>
      <c r="DO228" s="101"/>
      <c r="DP228" s="101"/>
      <c r="DQ228" s="101"/>
    </row>
    <row r="229" spans="1:121" ht="14.1" customHeight="1">
      <c r="G229" s="111" t="s">
        <v>5988</v>
      </c>
      <c r="H229" s="497" t="s">
        <v>5064</v>
      </c>
      <c r="I229" s="497"/>
      <c r="J229" s="497"/>
      <c r="K229" s="497"/>
      <c r="L229" s="497"/>
      <c r="M229" s="497"/>
      <c r="N229" s="497"/>
      <c r="O229" s="497"/>
      <c r="P229" s="497"/>
      <c r="Q229" s="497"/>
      <c r="R229" s="497"/>
      <c r="S229" s="497"/>
      <c r="T229" s="498"/>
      <c r="X229" s="111" t="s">
        <v>8205</v>
      </c>
      <c r="Y229" s="497" t="s">
        <v>5051</v>
      </c>
      <c r="Z229" s="497"/>
      <c r="AA229" s="497"/>
      <c r="AB229" s="497"/>
      <c r="AC229" s="497"/>
      <c r="AD229" s="497"/>
      <c r="AE229" s="497"/>
      <c r="AF229" s="497"/>
      <c r="AG229" s="497"/>
      <c r="AH229" s="497"/>
      <c r="AI229" s="497"/>
      <c r="AJ229" s="497"/>
      <c r="AK229" s="498"/>
      <c r="BA229" s="408"/>
      <c r="BB229" s="408"/>
      <c r="BC229" s="408"/>
      <c r="BD229" s="408"/>
      <c r="BE229" s="408"/>
      <c r="CJ229" s="195"/>
      <c r="CL229" s="213"/>
      <c r="CM229" s="213"/>
      <c r="CN229" s="213"/>
      <c r="CO229" s="213"/>
      <c r="CP229" s="213"/>
      <c r="CQ229" s="213"/>
      <c r="CR229" s="213"/>
      <c r="CS229" s="213"/>
      <c r="CT229" s="213"/>
      <c r="CU229" s="213"/>
      <c r="CV229" s="213"/>
      <c r="CW229" s="213"/>
      <c r="CX229" s="213"/>
      <c r="CY229" s="213"/>
      <c r="CZ229" s="213"/>
      <c r="DA229" s="213"/>
      <c r="DB229" s="213"/>
      <c r="DC229" s="213"/>
      <c r="DD229" s="213"/>
      <c r="DE229" s="213"/>
      <c r="DF229" s="213"/>
      <c r="DG229" s="213"/>
      <c r="DH229" s="213"/>
      <c r="DI229" s="101"/>
      <c r="DJ229" s="101"/>
      <c r="DK229" s="101"/>
      <c r="DL229" s="101"/>
      <c r="DM229" s="101"/>
      <c r="DN229" s="101"/>
      <c r="DO229" s="101"/>
      <c r="DP229" s="101"/>
      <c r="DQ229" s="101"/>
    </row>
    <row r="230" spans="1:121" ht="14.1" customHeight="1">
      <c r="G230" s="109"/>
      <c r="H230" s="110"/>
      <c r="I230" s="110"/>
      <c r="J230" s="110"/>
      <c r="K230" s="110"/>
      <c r="L230" s="110"/>
      <c r="M230" s="43"/>
      <c r="N230" s="153" t="s">
        <v>5050</v>
      </c>
      <c r="O230" s="494" t="s">
        <v>5053</v>
      </c>
      <c r="P230" s="494"/>
      <c r="Q230" s="494"/>
      <c r="R230" s="494"/>
      <c r="S230" s="494"/>
      <c r="T230" s="495"/>
      <c r="X230" s="109"/>
      <c r="Y230" s="110"/>
      <c r="Z230" s="110"/>
      <c r="AA230" s="110"/>
      <c r="AB230" s="110"/>
      <c r="AC230" s="110"/>
      <c r="AD230" s="43"/>
      <c r="AE230" s="153" t="s">
        <v>5052</v>
      </c>
      <c r="AF230" s="494" t="s">
        <v>5054</v>
      </c>
      <c r="AG230" s="494"/>
      <c r="AH230" s="494"/>
      <c r="AI230" s="494"/>
      <c r="AJ230" s="494"/>
      <c r="AK230" s="495"/>
      <c r="BA230" s="408"/>
      <c r="BB230" s="408"/>
      <c r="BC230" s="408"/>
      <c r="BD230" s="408"/>
      <c r="BE230" s="408"/>
      <c r="BF230" s="209" t="s">
        <v>1495</v>
      </c>
      <c r="BG230" s="209" t="s">
        <v>930</v>
      </c>
      <c r="BH230" s="209" t="s">
        <v>3086</v>
      </c>
      <c r="BL230" s="209" t="s">
        <v>1497</v>
      </c>
      <c r="BM230" s="209" t="s">
        <v>6830</v>
      </c>
      <c r="BN230" s="209" t="s">
        <v>930</v>
      </c>
      <c r="BO230" s="209" t="s">
        <v>3086</v>
      </c>
      <c r="BR230" s="209" t="s">
        <v>1497</v>
      </c>
      <c r="BS230" s="209" t="s">
        <v>1495</v>
      </c>
      <c r="BT230" s="209" t="s">
        <v>930</v>
      </c>
      <c r="BX230" s="209" t="s">
        <v>1497</v>
      </c>
      <c r="BY230" s="209" t="s">
        <v>930</v>
      </c>
      <c r="CJ230" s="195"/>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101"/>
      <c r="DJ230" s="101"/>
      <c r="DK230" s="101"/>
      <c r="DL230" s="101"/>
      <c r="DM230" s="101"/>
      <c r="DN230" s="101"/>
      <c r="DO230" s="101"/>
      <c r="DP230" s="101"/>
      <c r="DQ230" s="101"/>
    </row>
    <row r="231" spans="1:121" ht="3" customHeight="1" thickBot="1">
      <c r="G231" s="39"/>
      <c r="H231" s="16"/>
      <c r="I231" s="16"/>
      <c r="J231" s="16"/>
      <c r="K231" s="16"/>
      <c r="L231" s="16"/>
      <c r="M231" s="16"/>
      <c r="N231" s="107"/>
      <c r="O231" s="24"/>
      <c r="P231" s="24"/>
      <c r="Q231" s="24"/>
      <c r="R231" s="24"/>
      <c r="S231" s="24"/>
      <c r="T231" s="104"/>
      <c r="X231" s="39"/>
      <c r="Y231" s="16"/>
      <c r="Z231" s="16"/>
      <c r="AA231" s="16"/>
      <c r="AB231" s="16"/>
      <c r="AC231" s="16"/>
      <c r="AD231" s="16"/>
      <c r="AE231" s="107"/>
      <c r="AF231" s="24"/>
      <c r="AG231" s="24"/>
      <c r="AH231" s="24"/>
      <c r="AI231" s="24"/>
      <c r="AJ231" s="24"/>
      <c r="AK231" s="104"/>
      <c r="BA231" s="408"/>
      <c r="BB231" s="408"/>
      <c r="BC231" s="408"/>
      <c r="BD231" s="408"/>
      <c r="BE231" s="408"/>
      <c r="CJ231" s="195"/>
      <c r="CL231" s="213"/>
      <c r="CM231" s="213"/>
      <c r="CN231" s="213"/>
      <c r="CO231" s="213"/>
      <c r="CP231" s="213"/>
      <c r="CQ231" s="213"/>
      <c r="CR231" s="213"/>
      <c r="CS231" s="213"/>
      <c r="CT231" s="213"/>
      <c r="CU231" s="213"/>
      <c r="CV231" s="213"/>
      <c r="CW231" s="213"/>
      <c r="CX231" s="213"/>
      <c r="CY231" s="213"/>
      <c r="CZ231" s="213"/>
      <c r="DA231" s="213"/>
      <c r="DB231" s="213"/>
      <c r="DC231" s="213"/>
      <c r="DD231" s="213"/>
      <c r="DE231" s="213"/>
      <c r="DF231" s="213"/>
      <c r="DG231" s="213"/>
      <c r="DH231" s="213"/>
      <c r="DI231" s="101"/>
      <c r="DJ231" s="101"/>
      <c r="DK231" s="101"/>
      <c r="DL231" s="101"/>
      <c r="DM231" s="101"/>
      <c r="DN231" s="101"/>
      <c r="DO231" s="101"/>
      <c r="DP231" s="101"/>
      <c r="DQ231" s="101"/>
    </row>
    <row r="232" spans="1:121" ht="19.5" customHeight="1">
      <c r="G232" s="39"/>
      <c r="H232" s="508"/>
      <c r="I232" s="509"/>
      <c r="J232" s="509"/>
      <c r="K232" s="509"/>
      <c r="L232" s="510"/>
      <c r="M232" s="17" t="s">
        <v>5978</v>
      </c>
      <c r="N232" s="107"/>
      <c r="O232" s="508"/>
      <c r="P232" s="509"/>
      <c r="Q232" s="509"/>
      <c r="R232" s="509"/>
      <c r="S232" s="510"/>
      <c r="T232" s="105" t="s">
        <v>5978</v>
      </c>
      <c r="X232" s="39"/>
      <c r="Y232" s="508"/>
      <c r="Z232" s="509"/>
      <c r="AA232" s="509"/>
      <c r="AB232" s="509"/>
      <c r="AC232" s="510"/>
      <c r="AD232" s="17" t="s">
        <v>5978</v>
      </c>
      <c r="AE232" s="107"/>
      <c r="AF232" s="508"/>
      <c r="AG232" s="509"/>
      <c r="AH232" s="509"/>
      <c r="AI232" s="509"/>
      <c r="AJ232" s="510"/>
      <c r="AK232" s="105" t="s">
        <v>5978</v>
      </c>
      <c r="AV232" s="296" t="str">
        <f>IF(AND(BA232=0,SUM(BF232:BK232)&gt;0),1,IF(AND(AT227=1,BA232=1),3,""))</f>
        <v/>
      </c>
      <c r="AW232" s="296" t="str">
        <f>IF(AND(BB232=0,SUM(BL232:BQ232)&gt;0),1,IF(AND(AT227=1,BB232=1),3,""))</f>
        <v/>
      </c>
      <c r="AX232" s="296" t="str">
        <f>IF(AND(BC232=0,SUM(BR232:BW232)&gt;0),1,IF(AND(AT227=1,BC232=1),3,""))</f>
        <v/>
      </c>
      <c r="AY232" s="296" t="str">
        <f>IF(AND(BD232=0,SUM(BX232:CC232)&gt;0),1,IF(AND(AT227=1,BD232=1),3,""))</f>
        <v/>
      </c>
      <c r="BA232" s="409">
        <f>IF(H232="",1,0)</f>
        <v>1</v>
      </c>
      <c r="BB232" s="411">
        <f>IF(O232="",1,0)</f>
        <v>1</v>
      </c>
      <c r="BC232" s="411">
        <f>IF(Y232="",1,0)</f>
        <v>1</v>
      </c>
      <c r="BD232" s="410">
        <f>IF(AF232="",1,0)</f>
        <v>1</v>
      </c>
      <c r="BE232" s="408"/>
      <c r="BF232" s="224">
        <f>IF(H232&lt;MAX(O232,Y232,AF232),1,0)</f>
        <v>0</v>
      </c>
      <c r="BG232" s="225">
        <f>AU227</f>
        <v>1</v>
      </c>
      <c r="BH232" s="225">
        <f>IF(AND(H232=0,BA232=0),1,0)</f>
        <v>0</v>
      </c>
      <c r="BI232" s="225"/>
      <c r="BJ232" s="225"/>
      <c r="BK232" s="246"/>
      <c r="BL232" s="224">
        <f>IF(AND(BA232=0,O232&gt;H232),1,0)</f>
        <v>0</v>
      </c>
      <c r="BM232" s="225">
        <f>IF(O232&lt;AF232,1,0)</f>
        <v>0</v>
      </c>
      <c r="BN232" s="225">
        <f>AU227</f>
        <v>1</v>
      </c>
      <c r="BO232" s="225">
        <f>IF(AND(BB232=0,O232=0),1,0)</f>
        <v>0</v>
      </c>
      <c r="BP232" s="225"/>
      <c r="BQ232" s="246"/>
      <c r="BR232" s="224">
        <f>IF(AND(BA232=0,Y232&gt;H232),1,0)</f>
        <v>0</v>
      </c>
      <c r="BS232" s="225">
        <f>IF(Y232&lt;AF232,1,0)</f>
        <v>0</v>
      </c>
      <c r="BT232" s="225">
        <f>AU227</f>
        <v>1</v>
      </c>
      <c r="BU232" s="225"/>
      <c r="BV232" s="225"/>
      <c r="BW232" s="225"/>
      <c r="BX232" s="224">
        <f>IF(AF232&gt;MIN(H232,O232,Y232),1,0)</f>
        <v>0</v>
      </c>
      <c r="BY232" s="225">
        <f>AU227</f>
        <v>1</v>
      </c>
      <c r="BZ232" s="225"/>
      <c r="CA232" s="225"/>
      <c r="CB232" s="225"/>
      <c r="CC232" s="246"/>
      <c r="CJ232" s="195"/>
      <c r="CL232" s="213"/>
      <c r="CM232" s="213"/>
      <c r="CN232" s="213"/>
      <c r="CO232" s="213"/>
      <c r="CP232" s="213"/>
      <c r="CQ232" s="213"/>
      <c r="CR232" s="213"/>
      <c r="CS232" s="213"/>
      <c r="CT232" s="213"/>
      <c r="CU232" s="213"/>
      <c r="CV232" s="213"/>
      <c r="CW232" s="213"/>
      <c r="CX232" s="213"/>
      <c r="CY232" s="213"/>
      <c r="CZ232" s="213"/>
      <c r="DA232" s="213"/>
      <c r="DB232" s="213"/>
      <c r="DC232" s="213"/>
      <c r="DD232" s="213"/>
      <c r="DE232" s="213"/>
      <c r="DF232" s="213"/>
      <c r="DG232" s="213"/>
      <c r="DH232" s="213"/>
      <c r="DI232" s="101"/>
      <c r="DJ232" s="101"/>
      <c r="DK232" s="101"/>
      <c r="DL232" s="101"/>
      <c r="DM232" s="101"/>
      <c r="DN232" s="101"/>
      <c r="DO232" s="101"/>
      <c r="DP232" s="101"/>
      <c r="DQ232" s="101"/>
    </row>
    <row r="233" spans="1:121" ht="3" customHeight="1">
      <c r="G233" s="42"/>
      <c r="H233" s="43"/>
      <c r="I233" s="43"/>
      <c r="J233" s="43"/>
      <c r="K233" s="43"/>
      <c r="L233" s="43"/>
      <c r="M233" s="43"/>
      <c r="N233" s="108"/>
      <c r="O233" s="44"/>
      <c r="P233" s="44"/>
      <c r="Q233" s="44"/>
      <c r="R233" s="44"/>
      <c r="S233" s="44"/>
      <c r="T233" s="106"/>
      <c r="X233" s="39"/>
      <c r="Y233" s="16"/>
      <c r="Z233" s="16"/>
      <c r="AA233" s="16"/>
      <c r="AB233" s="16"/>
      <c r="AC233" s="16"/>
      <c r="AD233" s="16"/>
      <c r="AE233" s="107"/>
      <c r="AF233" s="24"/>
      <c r="AG233" s="24"/>
      <c r="AH233" s="24"/>
      <c r="AI233" s="24"/>
      <c r="AJ233" s="24"/>
      <c r="AK233" s="104"/>
      <c r="BA233" s="408"/>
      <c r="BB233" s="408"/>
      <c r="BC233" s="408"/>
      <c r="BD233" s="408"/>
      <c r="BE233" s="408"/>
      <c r="CJ233" s="195"/>
      <c r="CL233" s="213"/>
      <c r="CM233" s="213"/>
      <c r="CN233" s="213"/>
      <c r="CO233" s="213"/>
      <c r="CP233" s="213"/>
      <c r="CQ233" s="213"/>
      <c r="CR233" s="213"/>
      <c r="CS233" s="213"/>
      <c r="CT233" s="213"/>
      <c r="CU233" s="213"/>
      <c r="CV233" s="213"/>
      <c r="CW233" s="213"/>
      <c r="CX233" s="213"/>
      <c r="CY233" s="213"/>
      <c r="CZ233" s="213"/>
      <c r="DA233" s="213"/>
      <c r="DB233" s="213"/>
      <c r="DC233" s="213"/>
      <c r="DD233" s="213"/>
      <c r="DE233" s="213"/>
      <c r="DF233" s="213"/>
      <c r="DG233" s="213"/>
      <c r="DH233" s="213"/>
      <c r="DI233" s="101"/>
      <c r="DJ233" s="101"/>
      <c r="DK233" s="101"/>
      <c r="DL233" s="101"/>
      <c r="DM233" s="101"/>
      <c r="DN233" s="101"/>
      <c r="DO233" s="101"/>
      <c r="DP233" s="101"/>
      <c r="DQ233" s="101"/>
    </row>
    <row r="234" spans="1:121" ht="4.5" customHeight="1">
      <c r="X234" s="135"/>
      <c r="Y234" s="135"/>
      <c r="Z234" s="135"/>
      <c r="AA234" s="135"/>
      <c r="AB234" s="135"/>
      <c r="AC234" s="135"/>
      <c r="AD234" s="135"/>
      <c r="AE234" s="135"/>
      <c r="AF234" s="135"/>
      <c r="AG234" s="135"/>
      <c r="AH234" s="135"/>
      <c r="AI234" s="135"/>
      <c r="AJ234" s="135"/>
      <c r="AK234" s="135"/>
      <c r="BA234" s="408"/>
      <c r="BB234" s="408"/>
      <c r="BC234" s="408"/>
      <c r="BD234" s="408"/>
      <c r="BE234" s="408"/>
      <c r="CJ234" s="195"/>
      <c r="CL234" s="213"/>
      <c r="CM234" s="213"/>
      <c r="CN234" s="213"/>
      <c r="CO234" s="213"/>
      <c r="CP234" s="213"/>
      <c r="CQ234" s="213"/>
      <c r="CR234" s="213"/>
      <c r="CS234" s="213"/>
      <c r="CT234" s="213"/>
      <c r="CU234" s="213"/>
      <c r="CV234" s="213"/>
      <c r="CW234" s="213"/>
      <c r="CX234" s="213"/>
      <c r="CY234" s="213"/>
      <c r="CZ234" s="213"/>
      <c r="DA234" s="213"/>
      <c r="DB234" s="213"/>
      <c r="DC234" s="213"/>
      <c r="DD234" s="213"/>
      <c r="DE234" s="213"/>
      <c r="DF234" s="213"/>
      <c r="DG234" s="213"/>
      <c r="DH234" s="213"/>
      <c r="DI234" s="101"/>
      <c r="DJ234" s="101"/>
      <c r="DK234" s="101"/>
      <c r="DL234" s="101"/>
      <c r="DM234" s="101"/>
      <c r="DN234" s="101"/>
      <c r="DO234" s="101"/>
      <c r="DP234" s="101"/>
      <c r="DQ234" s="101"/>
    </row>
    <row r="235" spans="1:121" ht="15" hidden="1" customHeight="1">
      <c r="A235" s="209"/>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s="209"/>
      <c r="AP235" s="209"/>
      <c r="AQ235" s="209"/>
      <c r="BA235" s="408"/>
      <c r="BB235" s="408"/>
      <c r="BC235" s="408"/>
      <c r="BD235" s="408"/>
      <c r="BE235" s="408"/>
      <c r="CJ235" s="195"/>
      <c r="DL235" s="101"/>
      <c r="DM235" s="101"/>
      <c r="DN235" s="101"/>
      <c r="DO235" s="101"/>
      <c r="DP235" s="101"/>
      <c r="DQ235" s="101"/>
    </row>
    <row r="236" spans="1:121" ht="25.5" hidden="1" customHeight="1">
      <c r="A236" s="209"/>
      <c r="B236" s="209"/>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209"/>
      <c r="AE236" s="209"/>
      <c r="AF236" s="209"/>
      <c r="AG236" s="209"/>
      <c r="AH236" s="209"/>
      <c r="AI236" s="209"/>
      <c r="AJ236" s="209"/>
      <c r="AK236" s="209"/>
      <c r="AL236" s="209"/>
      <c r="AM236" s="209"/>
      <c r="AN236" s="209"/>
      <c r="AO236" s="209"/>
      <c r="AP236" s="209"/>
      <c r="AQ236" s="209"/>
      <c r="BA236" s="408"/>
      <c r="BB236" s="408"/>
      <c r="BC236" s="408"/>
      <c r="BD236" s="408"/>
      <c r="BE236" s="408"/>
      <c r="CJ236" s="195"/>
    </row>
    <row r="237" spans="1:121" ht="14.1" hidden="1" customHeight="1">
      <c r="A237" s="209"/>
      <c r="B237" s="209"/>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s="209"/>
      <c r="AP237" s="209"/>
      <c r="AQ237" s="209"/>
      <c r="BA237" s="408"/>
      <c r="BB237" s="408"/>
      <c r="BC237" s="408"/>
      <c r="BD237" s="408"/>
      <c r="BE237" s="408"/>
      <c r="CJ237" s="195"/>
    </row>
    <row r="238" spans="1:121" ht="3" hidden="1" customHeight="1">
      <c r="A238" s="209"/>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BA238" s="408"/>
      <c r="BB238" s="408"/>
      <c r="BC238" s="408"/>
      <c r="BD238" s="408"/>
      <c r="BE238" s="408"/>
      <c r="CJ238" s="195"/>
    </row>
    <row r="239" spans="1:121" ht="14.25" hidden="1" customHeight="1">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BA239" s="408"/>
      <c r="BB239" s="408"/>
      <c r="BC239" s="408"/>
      <c r="BD239" s="408"/>
      <c r="BE239" s="408"/>
      <c r="CJ239" s="195"/>
    </row>
    <row r="240" spans="1:121" ht="14.25" hidden="1" customHeight="1">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BA240" s="408"/>
      <c r="BB240" s="408"/>
      <c r="BC240" s="408"/>
      <c r="BD240" s="408"/>
      <c r="BE240" s="408"/>
      <c r="CJ240" s="195"/>
    </row>
    <row r="241" spans="1:152" ht="14.25" hidden="1" customHeight="1">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BA241" s="408"/>
      <c r="BB241" s="408"/>
      <c r="BC241" s="408"/>
      <c r="BD241" s="408"/>
      <c r="BE241" s="408"/>
      <c r="CJ241" s="195"/>
    </row>
    <row r="242" spans="1:152" ht="14.25" hidden="1" customHeight="1">
      <c r="BA242" s="408"/>
      <c r="BB242" s="408"/>
      <c r="BC242" s="408"/>
      <c r="BD242" s="408"/>
      <c r="BE242" s="408"/>
      <c r="CJ242" s="195"/>
    </row>
    <row r="243" spans="1:152" ht="15" customHeight="1">
      <c r="E243" s="535" t="s">
        <v>5063</v>
      </c>
      <c r="F243" s="535"/>
      <c r="G243" s="535"/>
      <c r="H243" s="535"/>
      <c r="I243" s="535"/>
      <c r="J243" s="535"/>
      <c r="K243" s="535"/>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BA243" s="408"/>
      <c r="BB243" s="408"/>
      <c r="BC243" s="408"/>
      <c r="BD243" s="408"/>
      <c r="BE243" s="408"/>
      <c r="CJ243" s="195"/>
      <c r="CK243" s="263" t="s">
        <v>6095</v>
      </c>
    </row>
    <row r="244" spans="1:152" ht="3" customHeight="1">
      <c r="BA244" s="408"/>
      <c r="BB244" s="408"/>
      <c r="BC244" s="408"/>
      <c r="BD244" s="408"/>
      <c r="BE244" s="408"/>
      <c r="CJ244" s="195"/>
    </row>
    <row r="245" spans="1:152" ht="14.1" customHeight="1">
      <c r="G245" s="499" t="s">
        <v>5056</v>
      </c>
      <c r="H245" s="500"/>
      <c r="I245" s="500"/>
      <c r="J245" s="500"/>
      <c r="K245" s="500"/>
      <c r="L245" s="500"/>
      <c r="M245" s="500"/>
      <c r="N245" s="500"/>
      <c r="O245" s="500"/>
      <c r="P245" s="500"/>
      <c r="Q245" s="500"/>
      <c r="R245" s="500"/>
      <c r="S245" s="501"/>
      <c r="W245" s="133" t="s">
        <v>5988</v>
      </c>
      <c r="X245" s="497" t="s">
        <v>5057</v>
      </c>
      <c r="Y245" s="497"/>
      <c r="Z245" s="497"/>
      <c r="AA245" s="497"/>
      <c r="AB245" s="497"/>
      <c r="AC245" s="497"/>
      <c r="AD245" s="497"/>
      <c r="AE245" s="497"/>
      <c r="AF245" s="498"/>
      <c r="AG245" s="133" t="s">
        <v>5059</v>
      </c>
      <c r="AH245" s="497" t="s">
        <v>5058</v>
      </c>
      <c r="AI245" s="497"/>
      <c r="AJ245" s="497"/>
      <c r="AK245" s="497"/>
      <c r="AL245" s="497"/>
      <c r="AM245" s="497"/>
      <c r="AN245" s="497"/>
      <c r="AO245" s="497"/>
      <c r="AP245" s="498"/>
      <c r="BA245" s="408"/>
      <c r="BB245" s="408"/>
      <c r="BC245" s="408"/>
      <c r="BD245" s="408"/>
      <c r="BE245" s="408"/>
      <c r="CJ245" s="195"/>
      <c r="CL245" s="513" t="s">
        <v>6088</v>
      </c>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5"/>
    </row>
    <row r="246" spans="1:152" ht="14.1" customHeight="1">
      <c r="G246" s="557"/>
      <c r="H246" s="558"/>
      <c r="I246" s="558"/>
      <c r="J246" s="558"/>
      <c r="K246" s="558"/>
      <c r="L246" s="558"/>
      <c r="M246" s="558"/>
      <c r="N246" s="558"/>
      <c r="O246" s="558"/>
      <c r="P246" s="558"/>
      <c r="Q246" s="558"/>
      <c r="R246" s="558"/>
      <c r="S246" s="691"/>
      <c r="W246" s="138"/>
      <c r="X246" s="112"/>
      <c r="Y246" s="112"/>
      <c r="Z246" s="112"/>
      <c r="AA246" s="112"/>
      <c r="AB246" s="154" t="s">
        <v>5989</v>
      </c>
      <c r="AC246" s="494" t="s">
        <v>5996</v>
      </c>
      <c r="AD246" s="494"/>
      <c r="AE246" s="494"/>
      <c r="AF246" s="495"/>
      <c r="AG246" s="109"/>
      <c r="AH246" s="140"/>
      <c r="AI246" s="140"/>
      <c r="AJ246" s="140"/>
      <c r="AK246" s="140"/>
      <c r="AL246" s="154" t="s">
        <v>5060</v>
      </c>
      <c r="AM246" s="494" t="s">
        <v>5996</v>
      </c>
      <c r="AN246" s="494"/>
      <c r="AO246" s="494"/>
      <c r="AP246" s="495"/>
      <c r="BA246" s="408"/>
      <c r="BB246" s="408"/>
      <c r="BC246" s="408"/>
      <c r="BD246" s="408"/>
      <c r="BE246" s="408"/>
      <c r="BG246" s="209" t="s">
        <v>930</v>
      </c>
      <c r="BL246" s="209" t="s">
        <v>7473</v>
      </c>
      <c r="BM246" s="209" t="s">
        <v>930</v>
      </c>
      <c r="BN246" s="209" t="s">
        <v>1495</v>
      </c>
      <c r="BR246" s="209" t="s">
        <v>3461</v>
      </c>
      <c r="BS246" s="209" t="s">
        <v>930</v>
      </c>
      <c r="BX246" s="209" t="s">
        <v>7473</v>
      </c>
      <c r="BY246" s="209" t="s">
        <v>930</v>
      </c>
      <c r="BZ246" s="209" t="s">
        <v>1495</v>
      </c>
      <c r="CD246" s="209" t="s">
        <v>3462</v>
      </c>
      <c r="CE246" s="209" t="s">
        <v>930</v>
      </c>
      <c r="CJ246" s="195"/>
      <c r="CL246" s="519"/>
      <c r="CM246" s="520"/>
      <c r="CN246" s="520"/>
      <c r="CO246" s="520"/>
      <c r="CP246" s="520"/>
      <c r="CQ246" s="520"/>
      <c r="CR246" s="520"/>
      <c r="CS246" s="520"/>
      <c r="CT246" s="520"/>
      <c r="CU246" s="520"/>
      <c r="CV246" s="520"/>
      <c r="CW246" s="520"/>
      <c r="CX246" s="520"/>
      <c r="CY246" s="520"/>
      <c r="CZ246" s="520"/>
      <c r="DA246" s="520"/>
      <c r="DB246" s="520"/>
      <c r="DC246" s="520"/>
      <c r="DD246" s="520"/>
      <c r="DE246" s="520"/>
      <c r="DF246" s="520"/>
      <c r="DG246" s="520"/>
      <c r="DH246" s="520"/>
      <c r="DI246" s="520"/>
      <c r="DJ246" s="520"/>
      <c r="DK246" s="521"/>
    </row>
    <row r="247" spans="1:152" ht="3" customHeight="1" thickBot="1">
      <c r="G247" s="16"/>
      <c r="H247" s="16"/>
      <c r="I247" s="16"/>
      <c r="J247" s="16"/>
      <c r="K247" s="16"/>
      <c r="L247" s="16"/>
      <c r="M247" s="16"/>
      <c r="N247" s="16"/>
      <c r="O247" s="16"/>
      <c r="P247" s="155"/>
      <c r="Q247" s="135"/>
      <c r="R247" s="135"/>
      <c r="S247" s="132"/>
      <c r="W247" s="39"/>
      <c r="X247" s="16"/>
      <c r="Y247" s="16"/>
      <c r="Z247" s="16"/>
      <c r="AA247" s="16"/>
      <c r="AB247" s="107"/>
      <c r="AC247" s="24"/>
      <c r="AD247" s="24"/>
      <c r="AE247" s="24"/>
      <c r="AF247" s="104"/>
      <c r="AG247" s="39"/>
      <c r="AH247" s="16"/>
      <c r="AI247" s="16"/>
      <c r="AJ247" s="16"/>
      <c r="AK247" s="16"/>
      <c r="AL247" s="107"/>
      <c r="AM247" s="24"/>
      <c r="AN247" s="24"/>
      <c r="AO247" s="24"/>
      <c r="AP247" s="104"/>
      <c r="BA247" s="408"/>
      <c r="BB247" s="408"/>
      <c r="BC247" s="408"/>
      <c r="BD247" s="408"/>
      <c r="BE247" s="408"/>
      <c r="CJ247" s="195"/>
    </row>
    <row r="248" spans="1:152" ht="19.5" customHeight="1">
      <c r="G248" s="16"/>
      <c r="H248" s="16"/>
      <c r="I248" s="16"/>
      <c r="J248" s="16"/>
      <c r="K248" s="16"/>
      <c r="L248" s="16"/>
      <c r="M248" s="16"/>
      <c r="N248" s="16"/>
      <c r="O248" s="16"/>
      <c r="P248" s="327"/>
      <c r="Q248" s="539"/>
      <c r="R248" s="540"/>
      <c r="S248" s="40"/>
      <c r="W248" s="39"/>
      <c r="X248" s="508"/>
      <c r="Y248" s="509"/>
      <c r="Z248" s="510"/>
      <c r="AA248" s="17" t="s">
        <v>5978</v>
      </c>
      <c r="AB248" s="107"/>
      <c r="AC248" s="508"/>
      <c r="AD248" s="509"/>
      <c r="AE248" s="510"/>
      <c r="AF248" s="105" t="s">
        <v>5978</v>
      </c>
      <c r="AG248" s="39"/>
      <c r="AH248" s="508"/>
      <c r="AI248" s="509"/>
      <c r="AJ248" s="510"/>
      <c r="AK248" s="17" t="s">
        <v>5978</v>
      </c>
      <c r="AL248" s="107"/>
      <c r="AM248" s="508"/>
      <c r="AN248" s="509"/>
      <c r="AO248" s="510"/>
      <c r="AP248" s="105" t="s">
        <v>5978</v>
      </c>
      <c r="AV248" s="296" t="str">
        <f>IF(AND(Q248&lt;&gt;"",SUM(BF248:BK248)&gt;0),1,IF(AND(AT227=1,Q248=""),3,""))</f>
        <v/>
      </c>
      <c r="AW248" s="352" t="str">
        <f>IF(AND(BA248=0,SUM(BL248:BQ248)&gt;0),1,IF(AND(AT227=1,X248&gt;=0,BA248=0),2,IF(AND(AT227=1,Q248=1),3,"")))</f>
        <v/>
      </c>
      <c r="AX248" s="296" t="str">
        <f>IF(AND(BB248=0,SUM(BR248:BW248)&gt;0),1,IF(AND(AT227=1,AC248&gt;=0,BB248=0),2,IF(AND(AT227=1,Q248=1),3,"")))</f>
        <v/>
      </c>
      <c r="AY248" s="296" t="str">
        <f>IF(AND(BC248=0,SUM(BX248:CC248)&gt;0),1,IF(AND(AT227=1,AH248&gt;=0,BC248=0),2,IF(AND(AT227=1,Q248=1),3,"")))</f>
        <v/>
      </c>
      <c r="AZ248" s="296" t="str">
        <f>IF(AND(BD248=0,SUM(CD248:CI248)&gt;0),1,IF(AND(AT227=1,AM248&gt;=0,BD248=0),2,IF(AND(AT227=1,Q248=1),3,"")))</f>
        <v/>
      </c>
      <c r="BA248" s="409">
        <f>IF(X248="",1,0)</f>
        <v>1</v>
      </c>
      <c r="BB248" s="411">
        <f>IF(AC248="",1,0)</f>
        <v>1</v>
      </c>
      <c r="BC248" s="411">
        <f>IF(AH248="",1,0)</f>
        <v>1</v>
      </c>
      <c r="BD248" s="410">
        <f>IF(AM248="",1,0)</f>
        <v>1</v>
      </c>
      <c r="BE248" s="408"/>
      <c r="BF248" s="224"/>
      <c r="BG248" s="225">
        <f>IF(AND(Q248&lt;&gt;0,AT227=0),1,0)</f>
        <v>0</v>
      </c>
      <c r="BH248" s="225"/>
      <c r="BI248" s="225"/>
      <c r="BJ248" s="225"/>
      <c r="BK248" s="246"/>
      <c r="BL248" s="224">
        <f>IF(AND(BA248+BC248=0,X248+AH248=0),1,0)</f>
        <v>0</v>
      </c>
      <c r="BM248" s="225">
        <f>IF(OR(Q248&lt;&gt;1,AT227=0),1,0)</f>
        <v>1</v>
      </c>
      <c r="BN248" s="225">
        <f>IF(X248&lt;AC248,1,0)</f>
        <v>0</v>
      </c>
      <c r="BO248" s="225"/>
      <c r="BP248" s="225"/>
      <c r="BQ248" s="246"/>
      <c r="BR248" s="224">
        <f>IF(AND(BA248=0,AC248&gt;X248),1,0)</f>
        <v>0</v>
      </c>
      <c r="BS248" s="225">
        <f>BM248</f>
        <v>1</v>
      </c>
      <c r="BT248" s="225"/>
      <c r="BU248" s="225"/>
      <c r="BV248" s="225"/>
      <c r="BW248" s="225"/>
      <c r="BX248" s="224">
        <f>BL248</f>
        <v>0</v>
      </c>
      <c r="BY248" s="225">
        <f>BM248</f>
        <v>1</v>
      </c>
      <c r="BZ248" s="225">
        <f>IF(AH248&lt;AM248,1,0)</f>
        <v>0</v>
      </c>
      <c r="CA248" s="225"/>
      <c r="CB248" s="225"/>
      <c r="CC248" s="246"/>
      <c r="CD248" s="224">
        <f>IF(AND(BC248=0,AM248&gt;AH248),1,0)</f>
        <v>0</v>
      </c>
      <c r="CE248" s="225">
        <f>BM248</f>
        <v>1</v>
      </c>
      <c r="CF248" s="225"/>
      <c r="CG248" s="225"/>
      <c r="CH248" s="225"/>
      <c r="CI248" s="246"/>
      <c r="CJ248" s="195"/>
    </row>
    <row r="249" spans="1:152" ht="3" customHeight="1">
      <c r="G249" s="16"/>
      <c r="H249" s="16"/>
      <c r="I249" s="16"/>
      <c r="J249" s="16"/>
      <c r="K249" s="16"/>
      <c r="L249" s="16"/>
      <c r="M249" s="16"/>
      <c r="N249" s="16"/>
      <c r="O249" s="16"/>
      <c r="P249" s="42"/>
      <c r="Q249" s="43"/>
      <c r="R249" s="43"/>
      <c r="S249" s="45"/>
      <c r="W249" s="42"/>
      <c r="X249" s="43"/>
      <c r="Y249" s="43"/>
      <c r="Z249" s="43"/>
      <c r="AA249" s="43"/>
      <c r="AB249" s="108"/>
      <c r="AC249" s="44"/>
      <c r="AD249" s="44"/>
      <c r="AE249" s="44"/>
      <c r="AF249" s="106"/>
      <c r="AG249" s="42"/>
      <c r="AH249" s="43"/>
      <c r="AI249" s="43"/>
      <c r="AJ249" s="43"/>
      <c r="AK249" s="43"/>
      <c r="AL249" s="108"/>
      <c r="AM249" s="44"/>
      <c r="AN249" s="44"/>
      <c r="AO249" s="44"/>
      <c r="AP249" s="106"/>
      <c r="BA249" s="408"/>
      <c r="BB249" s="408"/>
      <c r="BC249" s="408"/>
      <c r="BD249" s="408"/>
      <c r="BE249" s="408"/>
      <c r="CJ249" s="195"/>
    </row>
    <row r="250" spans="1:152" ht="3.75" customHeight="1">
      <c r="BA250" s="408"/>
      <c r="BB250" s="408"/>
      <c r="BC250" s="408"/>
      <c r="BD250" s="408"/>
      <c r="BE250" s="408"/>
      <c r="CJ250" s="195"/>
    </row>
    <row r="251" spans="1:152" ht="15" customHeight="1">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603"/>
      <c r="X251" s="603"/>
      <c r="Y251" s="603"/>
      <c r="Z251" s="603"/>
      <c r="AA251" s="603"/>
      <c r="AB251" s="603"/>
      <c r="AC251" s="603"/>
      <c r="AD251" s="603"/>
      <c r="AE251" s="603"/>
      <c r="AF251" s="603"/>
      <c r="AG251" s="603"/>
      <c r="AH251" s="603"/>
      <c r="AI251" s="603"/>
      <c r="AJ251" s="603"/>
      <c r="AK251" s="603"/>
      <c r="AL251" s="603"/>
      <c r="AM251" s="603"/>
      <c r="AN251" s="603"/>
      <c r="AO251" s="603"/>
      <c r="AP251" s="603"/>
      <c r="AQ251" s="181"/>
      <c r="BA251" s="408"/>
      <c r="BB251" s="408"/>
      <c r="BC251" s="408"/>
      <c r="BD251" s="408"/>
      <c r="BE251" s="408"/>
      <c r="CJ251" s="195"/>
    </row>
    <row r="252" spans="1:152" s="4" customFormat="1" ht="10.5" customHeight="1">
      <c r="A252" s="278" t="str">
        <f>IF($J$43="選択してください","","("&amp;$J$46&amp;" "&amp;$J$43&amp;")")</f>
        <v/>
      </c>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457" t="s">
        <v>7423</v>
      </c>
      <c r="AN252" s="458"/>
      <c r="AO252" s="458"/>
      <c r="AP252" s="458"/>
      <c r="AQ252" s="459"/>
      <c r="AR252" s="227" t="s">
        <v>7136</v>
      </c>
      <c r="AS252" s="221">
        <f>COUNTIF(AV260:AZ290,3)</f>
        <v>6</v>
      </c>
      <c r="AT252" s="212"/>
      <c r="AU252" s="212"/>
      <c r="AV252" s="211"/>
      <c r="AW252" s="211"/>
      <c r="AX252" s="211"/>
      <c r="AY252" s="211"/>
      <c r="AZ252" s="211"/>
      <c r="BA252" s="413"/>
      <c r="BB252" s="413"/>
      <c r="BC252" s="413"/>
      <c r="BD252" s="413"/>
      <c r="BE252" s="413"/>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195"/>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131"/>
      <c r="DJ252" s="131"/>
      <c r="DK252" s="131"/>
      <c r="DL252" s="101"/>
      <c r="DM252" s="101"/>
      <c r="DN252" s="101"/>
      <c r="DO252" s="101"/>
      <c r="DP252" s="101"/>
      <c r="DQ252" s="101"/>
      <c r="DR252" s="101"/>
      <c r="DS252" s="101"/>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row>
    <row r="253" spans="1:152" ht="11.25" customHeight="1">
      <c r="A253" s="16"/>
      <c r="B253" s="16"/>
      <c r="C253" s="573"/>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3"/>
      <c r="Z253" s="573"/>
      <c r="AA253" s="573"/>
      <c r="AB253" s="573"/>
      <c r="AC253" s="573"/>
      <c r="AD253" s="573"/>
      <c r="AE253" s="573"/>
      <c r="AF253" s="573"/>
      <c r="AG253" s="573"/>
      <c r="AH253" s="573"/>
      <c r="AI253" s="573"/>
      <c r="AJ253" s="573"/>
      <c r="AK253" s="10"/>
      <c r="AL253" s="10"/>
      <c r="AM253" s="574"/>
      <c r="AN253" s="575"/>
      <c r="AO253" s="575"/>
      <c r="AP253" s="575"/>
      <c r="AQ253" s="576"/>
      <c r="AR253" s="228" t="s">
        <v>7137</v>
      </c>
      <c r="AS253" s="222">
        <f>COUNTIF(AV260:AZ290,1)</f>
        <v>0</v>
      </c>
      <c r="BA253" s="408"/>
      <c r="BB253" s="408"/>
      <c r="BC253" s="408"/>
      <c r="BD253" s="408"/>
      <c r="BE253" s="408"/>
      <c r="CJ253" s="195"/>
    </row>
    <row r="254" spans="1:152" ht="18.75" customHeight="1">
      <c r="A254" s="16"/>
      <c r="B254" s="606" t="s">
        <v>8555</v>
      </c>
      <c r="C254" s="606"/>
      <c r="D254" s="606"/>
      <c r="E254" s="606"/>
      <c r="F254" s="606"/>
      <c r="G254" s="606"/>
      <c r="H254" s="606"/>
      <c r="I254" s="606"/>
      <c r="J254" s="606"/>
      <c r="K254" s="606"/>
      <c r="L254" s="606"/>
      <c r="M254" s="606"/>
      <c r="N254" s="606"/>
      <c r="O254" s="606"/>
      <c r="P254" s="606"/>
      <c r="Q254" s="606"/>
      <c r="R254" s="606"/>
      <c r="S254" s="606"/>
      <c r="T254" s="606"/>
      <c r="U254" s="606"/>
      <c r="V254" s="606"/>
      <c r="W254" s="606"/>
      <c r="X254" s="606"/>
      <c r="Y254" s="606"/>
      <c r="Z254" s="606"/>
      <c r="AA254" s="606"/>
      <c r="AB254" s="606"/>
      <c r="AC254" s="606"/>
      <c r="AD254" s="606"/>
      <c r="AE254" s="606"/>
      <c r="AF254" s="606"/>
      <c r="AG254" s="606"/>
      <c r="AH254" s="606"/>
      <c r="AI254" s="606"/>
      <c r="AJ254" s="606"/>
      <c r="AK254" s="606"/>
      <c r="AL254" s="251"/>
      <c r="AM254" s="574"/>
      <c r="AN254" s="575"/>
      <c r="AO254" s="575"/>
      <c r="AP254" s="575"/>
      <c r="AQ254" s="576"/>
      <c r="BA254" s="408"/>
      <c r="BB254" s="408"/>
      <c r="BC254" s="408"/>
      <c r="BD254" s="408"/>
      <c r="BE254" s="408"/>
      <c r="CJ254" s="195"/>
      <c r="CK254" s="263"/>
    </row>
    <row r="255" spans="1:152" ht="16.5" customHeight="1">
      <c r="A255" s="16"/>
      <c r="B255" s="10"/>
      <c r="C255" s="605" t="s">
        <v>8556</v>
      </c>
      <c r="D255" s="605"/>
      <c r="E255" s="605"/>
      <c r="F255" s="605"/>
      <c r="G255" s="605"/>
      <c r="H255" s="605"/>
      <c r="I255" s="605"/>
      <c r="J255" s="605"/>
      <c r="K255" s="605"/>
      <c r="L255" s="605"/>
      <c r="M255" s="605"/>
      <c r="N255" s="605"/>
      <c r="O255" s="605"/>
      <c r="P255" s="605"/>
      <c r="Q255" s="605"/>
      <c r="R255" s="605"/>
      <c r="S255" s="605"/>
      <c r="T255" s="605"/>
      <c r="U255" s="605"/>
      <c r="V255" s="605"/>
      <c r="W255" s="605"/>
      <c r="X255" s="605"/>
      <c r="Y255" s="605"/>
      <c r="Z255" s="605"/>
      <c r="AA255" s="605"/>
      <c r="AB255" s="605"/>
      <c r="AC255" s="605"/>
      <c r="AD255" s="605"/>
      <c r="AE255" s="605"/>
      <c r="AF255" s="605"/>
      <c r="AG255" s="605"/>
      <c r="AH255" s="605"/>
      <c r="AI255" s="605"/>
      <c r="AJ255" s="605"/>
      <c r="AK255" s="605"/>
      <c r="AL255" s="605"/>
      <c r="AM255" s="460"/>
      <c r="AN255" s="461"/>
      <c r="AO255" s="461"/>
      <c r="AP255" s="461"/>
      <c r="AQ255" s="462"/>
      <c r="BA255" s="408"/>
      <c r="BB255" s="408"/>
      <c r="BC255" s="408"/>
      <c r="BD255" s="408"/>
      <c r="BE255" s="408"/>
      <c r="CJ255" s="195"/>
    </row>
    <row r="256" spans="1:152" ht="12.75" customHeight="1">
      <c r="C256" s="605"/>
      <c r="D256" s="605"/>
      <c r="E256" s="605"/>
      <c r="F256" s="605"/>
      <c r="G256" s="605"/>
      <c r="H256" s="605"/>
      <c r="I256" s="605"/>
      <c r="J256" s="605"/>
      <c r="K256" s="605"/>
      <c r="L256" s="605"/>
      <c r="M256" s="605"/>
      <c r="N256" s="605"/>
      <c r="O256" s="605"/>
      <c r="P256" s="605"/>
      <c r="Q256" s="605"/>
      <c r="R256" s="605"/>
      <c r="S256" s="605"/>
      <c r="T256" s="605"/>
      <c r="U256" s="605"/>
      <c r="V256" s="605"/>
      <c r="W256" s="605"/>
      <c r="X256" s="605"/>
      <c r="Y256" s="605"/>
      <c r="Z256" s="605"/>
      <c r="AA256" s="605"/>
      <c r="AB256" s="605"/>
      <c r="AC256" s="605"/>
      <c r="AD256" s="605"/>
      <c r="AE256" s="605"/>
      <c r="AF256" s="605"/>
      <c r="AG256" s="605"/>
      <c r="AH256" s="605"/>
      <c r="AI256" s="605"/>
      <c r="AJ256" s="605"/>
      <c r="AK256" s="605"/>
      <c r="AL256" s="605"/>
      <c r="BA256" s="408"/>
      <c r="BB256" s="408"/>
      <c r="BC256" s="408"/>
      <c r="BD256" s="408"/>
      <c r="BE256" s="408"/>
      <c r="CJ256" s="195"/>
    </row>
    <row r="257" spans="2:115" ht="60" customHeight="1">
      <c r="C257" s="697" t="s">
        <v>8557</v>
      </c>
      <c r="D257" s="698"/>
      <c r="E257" s="698"/>
      <c r="F257" s="698"/>
      <c r="G257" s="698"/>
      <c r="H257" s="698"/>
      <c r="I257" s="698"/>
      <c r="J257" s="698"/>
      <c r="K257" s="698"/>
      <c r="L257" s="698"/>
      <c r="M257" s="698"/>
      <c r="N257" s="698"/>
      <c r="O257" s="698"/>
      <c r="P257" s="698"/>
      <c r="Q257" s="698"/>
      <c r="R257" s="698"/>
      <c r="S257" s="698"/>
      <c r="T257" s="698"/>
      <c r="U257" s="698"/>
      <c r="V257" s="698"/>
      <c r="W257" s="698"/>
      <c r="X257" s="698"/>
      <c r="Y257" s="698"/>
      <c r="Z257" s="698"/>
      <c r="AA257" s="698"/>
      <c r="AB257" s="698"/>
      <c r="AC257" s="698"/>
      <c r="AD257" s="698"/>
      <c r="AE257" s="698"/>
      <c r="AF257" s="698"/>
      <c r="AG257" s="698"/>
      <c r="AH257" s="698"/>
      <c r="AI257" s="698"/>
      <c r="AJ257" s="698"/>
      <c r="AK257" s="698"/>
      <c r="AL257" s="699"/>
      <c r="BA257" s="408"/>
      <c r="BB257" s="408"/>
      <c r="BC257" s="408"/>
      <c r="BD257" s="408"/>
      <c r="BE257" s="408"/>
      <c r="CJ257" s="195"/>
    </row>
    <row r="258" spans="2:115" ht="4.5" customHeight="1">
      <c r="U258" s="16"/>
      <c r="V258" s="16"/>
      <c r="W258" s="16"/>
      <c r="X258" s="16"/>
      <c r="Y258" s="16"/>
      <c r="Z258" s="16"/>
      <c r="AA258" s="16"/>
      <c r="AB258" s="16"/>
      <c r="AC258" s="16"/>
      <c r="AD258" s="16"/>
      <c r="AE258" s="16"/>
      <c r="AF258" s="16"/>
      <c r="BA258" s="408"/>
      <c r="BB258" s="408"/>
      <c r="BC258" s="408"/>
      <c r="BD258" s="408"/>
      <c r="BE258" s="408"/>
      <c r="CJ258" s="195"/>
    </row>
    <row r="259" spans="2:115" ht="4.5" customHeight="1" thickBot="1">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R259" s="215" t="s">
        <v>9192</v>
      </c>
      <c r="BA259" s="408"/>
      <c r="BB259" s="408"/>
      <c r="BC259" s="408"/>
      <c r="BD259" s="408"/>
      <c r="BE259" s="408"/>
      <c r="CJ259" s="195"/>
    </row>
    <row r="260" spans="2:115" ht="19.5" customHeight="1" thickBot="1">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N260" s="491"/>
      <c r="AO260" s="492"/>
      <c r="AP260" s="493"/>
      <c r="AR260" s="305">
        <f>IF(AN66="01",1,IF(AN66="02",1,IF(AN66="03",1,IF(AN66="04",1,IF(AN66="05",1,0)))))</f>
        <v>0</v>
      </c>
      <c r="AV260" s="296" t="str">
        <f>IF(AND(AN260=0,AR260=1),3,"")</f>
        <v/>
      </c>
      <c r="BA260" s="408"/>
      <c r="BB260" s="408"/>
      <c r="BC260" s="408"/>
      <c r="BD260" s="408"/>
      <c r="BE260" s="408"/>
      <c r="CJ260" s="195"/>
    </row>
    <row r="261" spans="2:115" ht="4.5" customHeight="1">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BA261" s="408"/>
      <c r="BB261" s="408"/>
      <c r="BC261" s="408"/>
      <c r="BD261" s="408"/>
      <c r="BE261" s="408"/>
      <c r="CJ261" s="195"/>
    </row>
    <row r="262" spans="2:115" ht="10.5" customHeight="1">
      <c r="U262" s="16"/>
      <c r="V262" s="16"/>
      <c r="W262" s="16"/>
      <c r="X262" s="16"/>
      <c r="Y262" s="16"/>
      <c r="Z262" s="16"/>
      <c r="AA262" s="16"/>
      <c r="AB262" s="16"/>
      <c r="AC262" s="16"/>
      <c r="AD262" s="16"/>
      <c r="AE262" s="16"/>
      <c r="AF262" s="16"/>
      <c r="BA262" s="408"/>
      <c r="BB262" s="408"/>
      <c r="BC262" s="408"/>
      <c r="BD262" s="408"/>
      <c r="BE262" s="408"/>
      <c r="CJ262" s="195"/>
    </row>
    <row r="263" spans="2:115" ht="169.5" customHeight="1">
      <c r="U263" s="16"/>
      <c r="V263" s="16"/>
      <c r="W263" s="16"/>
      <c r="X263" s="16"/>
      <c r="Y263" s="16"/>
      <c r="Z263" s="16"/>
      <c r="AA263" s="16"/>
      <c r="AB263" s="16"/>
      <c r="AC263" s="16"/>
      <c r="AD263" s="16"/>
      <c r="AE263" s="16"/>
      <c r="AF263" s="16"/>
      <c r="BA263" s="408"/>
      <c r="BB263" s="408"/>
      <c r="BC263" s="408"/>
      <c r="BD263" s="408"/>
      <c r="BE263" s="408"/>
      <c r="CJ263" s="195"/>
    </row>
    <row r="264" spans="2:115" ht="4.5" customHeight="1">
      <c r="U264" s="16"/>
      <c r="V264" s="16"/>
      <c r="W264" s="16"/>
      <c r="X264" s="16"/>
      <c r="Y264" s="16"/>
      <c r="Z264" s="16"/>
      <c r="AA264" s="16"/>
      <c r="AB264" s="16"/>
      <c r="AC264" s="16"/>
      <c r="AD264" s="16"/>
      <c r="AE264" s="16"/>
      <c r="AF264" s="16"/>
      <c r="BA264" s="408"/>
      <c r="BB264" s="408"/>
      <c r="BC264" s="408"/>
      <c r="BD264" s="408"/>
      <c r="BE264" s="408"/>
      <c r="CJ264" s="195"/>
    </row>
    <row r="265" spans="2:115" ht="4.5" customHeight="1">
      <c r="U265" s="16"/>
      <c r="V265" s="16"/>
      <c r="W265" s="16"/>
      <c r="X265" s="16"/>
      <c r="Y265" s="16"/>
      <c r="Z265" s="16"/>
      <c r="AA265" s="16"/>
      <c r="AB265" s="16"/>
      <c r="AC265" s="16"/>
      <c r="AD265" s="16"/>
      <c r="AE265" s="16"/>
      <c r="AF265" s="16"/>
      <c r="BA265" s="408"/>
      <c r="BB265" s="408"/>
      <c r="BC265" s="408"/>
      <c r="BD265" s="408"/>
      <c r="BE265" s="408"/>
      <c r="CJ265" s="195"/>
    </row>
    <row r="266" spans="2:115" ht="14.25" customHeight="1">
      <c r="B266" s="606" t="s">
        <v>8558</v>
      </c>
      <c r="C266" s="606"/>
      <c r="D266" s="606"/>
      <c r="E266" s="606"/>
      <c r="F266" s="606"/>
      <c r="G266" s="606"/>
      <c r="H266" s="606"/>
      <c r="I266" s="606"/>
      <c r="J266" s="606"/>
      <c r="K266" s="606"/>
      <c r="L266" s="606"/>
      <c r="M266" s="606"/>
      <c r="N266" s="606"/>
      <c r="O266" s="606"/>
      <c r="P266" s="606"/>
      <c r="Q266" s="606"/>
      <c r="R266" s="606"/>
      <c r="S266" s="606"/>
      <c r="T266" s="606"/>
      <c r="U266" s="606"/>
      <c r="V266" s="606"/>
      <c r="W266" s="606"/>
      <c r="X266" s="606"/>
      <c r="Y266" s="606"/>
      <c r="Z266" s="606"/>
      <c r="AA266" s="606"/>
      <c r="AB266" s="606"/>
      <c r="AC266" s="606"/>
      <c r="AD266" s="606"/>
      <c r="AE266" s="606"/>
      <c r="AF266" s="606"/>
      <c r="AG266" s="606"/>
      <c r="AH266" s="606"/>
      <c r="AI266" s="606"/>
      <c r="AJ266" s="606"/>
      <c r="AK266" s="606"/>
      <c r="BA266" s="408"/>
      <c r="BB266" s="408"/>
      <c r="BC266" s="408"/>
      <c r="BD266" s="408"/>
      <c r="BE266" s="408"/>
      <c r="CJ266" s="195"/>
    </row>
    <row r="267" spans="2:115" ht="26.25" customHeight="1">
      <c r="C267" s="9" t="s">
        <v>8559</v>
      </c>
      <c r="U267" s="16"/>
      <c r="V267" s="16"/>
      <c r="W267" s="16"/>
      <c r="X267" s="16"/>
      <c r="Y267" s="16"/>
      <c r="Z267" s="16"/>
      <c r="AA267" s="16"/>
      <c r="AB267" s="16"/>
      <c r="AC267" s="16"/>
      <c r="AD267" s="16"/>
      <c r="AE267" s="16"/>
      <c r="AF267" s="16"/>
      <c r="BA267" s="408"/>
      <c r="BB267" s="408"/>
      <c r="BC267" s="408"/>
      <c r="BD267" s="408"/>
      <c r="BE267" s="408"/>
      <c r="CJ267" s="195"/>
    </row>
    <row r="268" spans="2:115" ht="4.5" customHeight="1">
      <c r="F268" s="155"/>
      <c r="G268" s="135"/>
      <c r="H268" s="135"/>
      <c r="I268" s="135"/>
      <c r="J268" s="135"/>
      <c r="K268" s="135"/>
      <c r="L268" s="135"/>
      <c r="M268" s="135"/>
      <c r="N268" s="135"/>
      <c r="O268" s="135"/>
      <c r="P268" s="135"/>
      <c r="Q268" s="135"/>
      <c r="R268" s="135"/>
      <c r="S268" s="135"/>
      <c r="T268" s="132"/>
      <c r="U268" s="16"/>
      <c r="V268" s="16"/>
      <c r="W268" s="16"/>
      <c r="X268" s="16"/>
      <c r="Y268" s="16"/>
      <c r="Z268" s="16"/>
      <c r="AA268" s="16"/>
      <c r="AB268" s="16"/>
      <c r="AC268" s="16"/>
      <c r="AD268" s="16"/>
      <c r="AE268" s="16"/>
      <c r="AF268" s="16"/>
      <c r="BA268" s="408"/>
      <c r="BB268" s="408"/>
      <c r="BC268" s="408"/>
      <c r="BD268" s="408"/>
      <c r="BE268" s="408"/>
      <c r="CJ268" s="195"/>
      <c r="CK268" s="213"/>
    </row>
    <row r="269" spans="2:115" ht="19.5" customHeight="1">
      <c r="F269" s="39"/>
      <c r="G269" s="543" t="s">
        <v>1693</v>
      </c>
      <c r="H269" s="543"/>
      <c r="I269" s="543"/>
      <c r="J269" s="543"/>
      <c r="K269" s="543"/>
      <c r="L269" s="543"/>
      <c r="M269" s="543"/>
      <c r="N269" s="543"/>
      <c r="O269" s="543"/>
      <c r="P269" s="543"/>
      <c r="Q269" s="543"/>
      <c r="R269" s="543"/>
      <c r="S269" s="543"/>
      <c r="T269" s="40"/>
      <c r="U269" s="16"/>
      <c r="V269" s="16"/>
      <c r="W269" s="16"/>
      <c r="X269" s="16"/>
      <c r="Y269" s="16"/>
      <c r="Z269" s="16"/>
      <c r="AA269" s="16"/>
      <c r="AB269" s="16"/>
      <c r="AC269" s="16"/>
      <c r="AD269" s="16"/>
      <c r="AE269" s="16"/>
      <c r="AF269" s="16"/>
      <c r="AN269" s="491"/>
      <c r="AO269" s="492"/>
      <c r="AP269" s="493"/>
      <c r="AV269" s="296">
        <f>IF(AN269&gt;0,2,3)</f>
        <v>3</v>
      </c>
      <c r="BA269" s="408"/>
      <c r="BB269" s="408"/>
      <c r="BC269" s="408"/>
      <c r="BD269" s="408"/>
      <c r="BE269" s="408"/>
      <c r="CJ269" s="195"/>
      <c r="CL269" s="806" t="s">
        <v>6289</v>
      </c>
      <c r="CM269" s="807"/>
      <c r="CN269" s="807"/>
      <c r="CO269" s="807"/>
      <c r="CP269" s="807"/>
      <c r="CQ269" s="807"/>
      <c r="CR269" s="807"/>
      <c r="CS269" s="807"/>
      <c r="CT269" s="807"/>
      <c r="CU269" s="807"/>
      <c r="CV269" s="807"/>
      <c r="CW269" s="807"/>
      <c r="CX269" s="807"/>
      <c r="CY269" s="807"/>
      <c r="CZ269" s="807"/>
      <c r="DA269" s="807"/>
      <c r="DB269" s="807"/>
      <c r="DC269" s="807"/>
      <c r="DD269" s="807"/>
      <c r="DE269" s="807"/>
      <c r="DF269" s="807"/>
      <c r="DG269" s="807"/>
      <c r="DH269" s="807"/>
      <c r="DI269" s="807"/>
      <c r="DJ269" s="807"/>
      <c r="DK269" s="808"/>
    </row>
    <row r="270" spans="2:115" ht="4.5" customHeight="1">
      <c r="F270" s="42"/>
      <c r="G270" s="140"/>
      <c r="H270" s="140"/>
      <c r="I270" s="43"/>
      <c r="J270" s="43"/>
      <c r="K270" s="43"/>
      <c r="L270" s="43"/>
      <c r="M270" s="43"/>
      <c r="N270" s="43"/>
      <c r="O270" s="43"/>
      <c r="P270" s="43"/>
      <c r="Q270" s="43"/>
      <c r="R270" s="43"/>
      <c r="S270" s="43"/>
      <c r="T270" s="45"/>
      <c r="U270" s="16"/>
      <c r="V270" s="16"/>
      <c r="W270" s="16"/>
      <c r="X270" s="16"/>
      <c r="Y270" s="16"/>
      <c r="Z270" s="16"/>
      <c r="AA270" s="16"/>
      <c r="AB270" s="16"/>
      <c r="AC270" s="16"/>
      <c r="AD270" s="16"/>
      <c r="AE270" s="16"/>
      <c r="AF270" s="16"/>
      <c r="BA270" s="408"/>
      <c r="BB270" s="408"/>
      <c r="BC270" s="408"/>
      <c r="BD270" s="408"/>
      <c r="BE270" s="408"/>
      <c r="CJ270" s="195"/>
      <c r="CL270" s="809"/>
      <c r="CM270" s="810"/>
      <c r="CN270" s="810"/>
      <c r="CO270" s="810"/>
      <c r="CP270" s="810"/>
      <c r="CQ270" s="810"/>
      <c r="CR270" s="810"/>
      <c r="CS270" s="810"/>
      <c r="CT270" s="810"/>
      <c r="CU270" s="810"/>
      <c r="CV270" s="810"/>
      <c r="CW270" s="810"/>
      <c r="CX270" s="810"/>
      <c r="CY270" s="810"/>
      <c r="CZ270" s="810"/>
      <c r="DA270" s="810"/>
      <c r="DB270" s="810"/>
      <c r="DC270" s="810"/>
      <c r="DD270" s="810"/>
      <c r="DE270" s="810"/>
      <c r="DF270" s="810"/>
      <c r="DG270" s="810"/>
      <c r="DH270" s="810"/>
      <c r="DI270" s="810"/>
      <c r="DJ270" s="810"/>
      <c r="DK270" s="811"/>
    </row>
    <row r="271" spans="2:115" ht="4.5" customHeight="1">
      <c r="U271" s="16"/>
      <c r="V271" s="16"/>
      <c r="W271" s="16"/>
      <c r="X271" s="16"/>
      <c r="Y271" s="16"/>
      <c r="Z271" s="16"/>
      <c r="AA271" s="16"/>
      <c r="AB271" s="16"/>
      <c r="AC271" s="16"/>
      <c r="AD271" s="16"/>
      <c r="AE271" s="16"/>
      <c r="AF271" s="16"/>
      <c r="BA271" s="408"/>
      <c r="BB271" s="408"/>
      <c r="BC271" s="408"/>
      <c r="BD271" s="408"/>
      <c r="BE271" s="408"/>
      <c r="CJ271" s="195"/>
      <c r="CL271" s="809"/>
      <c r="CM271" s="810"/>
      <c r="CN271" s="810"/>
      <c r="CO271" s="810"/>
      <c r="CP271" s="810"/>
      <c r="CQ271" s="810"/>
      <c r="CR271" s="810"/>
      <c r="CS271" s="810"/>
      <c r="CT271" s="810"/>
      <c r="CU271" s="810"/>
      <c r="CV271" s="810"/>
      <c r="CW271" s="810"/>
      <c r="CX271" s="810"/>
      <c r="CY271" s="810"/>
      <c r="CZ271" s="810"/>
      <c r="DA271" s="810"/>
      <c r="DB271" s="810"/>
      <c r="DC271" s="810"/>
      <c r="DD271" s="810"/>
      <c r="DE271" s="810"/>
      <c r="DF271" s="810"/>
      <c r="DG271" s="810"/>
      <c r="DH271" s="810"/>
      <c r="DI271" s="810"/>
      <c r="DJ271" s="810"/>
      <c r="DK271" s="811"/>
    </row>
    <row r="272" spans="2:115" ht="4.5" customHeight="1">
      <c r="F272" s="155"/>
      <c r="G272" s="715" t="s">
        <v>9193</v>
      </c>
      <c r="H272" s="715"/>
      <c r="I272" s="715"/>
      <c r="J272" s="715"/>
      <c r="K272" s="715"/>
      <c r="L272" s="715"/>
      <c r="M272" s="715"/>
      <c r="N272" s="715"/>
      <c r="O272" s="715"/>
      <c r="P272" s="715"/>
      <c r="Q272" s="715"/>
      <c r="R272" s="715"/>
      <c r="S272" s="715"/>
      <c r="T272" s="132"/>
      <c r="U272" s="16"/>
      <c r="V272" s="16"/>
      <c r="W272" s="16"/>
      <c r="X272" s="16"/>
      <c r="Y272" s="16"/>
      <c r="Z272" s="16"/>
      <c r="AA272" s="16"/>
      <c r="AB272" s="16"/>
      <c r="AC272" s="16"/>
      <c r="AD272" s="16"/>
      <c r="AE272" s="16"/>
      <c r="AF272" s="16"/>
      <c r="BA272" s="408"/>
      <c r="BB272" s="408"/>
      <c r="BC272" s="408"/>
      <c r="BD272" s="408"/>
      <c r="BE272" s="408"/>
      <c r="CJ272" s="195"/>
      <c r="CL272" s="809"/>
      <c r="CM272" s="810"/>
      <c r="CN272" s="810"/>
      <c r="CO272" s="810"/>
      <c r="CP272" s="810"/>
      <c r="CQ272" s="810"/>
      <c r="CR272" s="810"/>
      <c r="CS272" s="810"/>
      <c r="CT272" s="810"/>
      <c r="CU272" s="810"/>
      <c r="CV272" s="810"/>
      <c r="CW272" s="810"/>
      <c r="CX272" s="810"/>
      <c r="CY272" s="810"/>
      <c r="CZ272" s="810"/>
      <c r="DA272" s="810"/>
      <c r="DB272" s="810"/>
      <c r="DC272" s="810"/>
      <c r="DD272" s="810"/>
      <c r="DE272" s="810"/>
      <c r="DF272" s="810"/>
      <c r="DG272" s="810"/>
      <c r="DH272" s="810"/>
      <c r="DI272" s="810"/>
      <c r="DJ272" s="810"/>
      <c r="DK272" s="811"/>
    </row>
    <row r="273" spans="3:115" ht="19.5" customHeight="1">
      <c r="F273" s="39"/>
      <c r="G273" s="716"/>
      <c r="H273" s="716"/>
      <c r="I273" s="716"/>
      <c r="J273" s="716"/>
      <c r="K273" s="716"/>
      <c r="L273" s="716"/>
      <c r="M273" s="716"/>
      <c r="N273" s="716"/>
      <c r="O273" s="716"/>
      <c r="P273" s="716"/>
      <c r="Q273" s="716"/>
      <c r="R273" s="716"/>
      <c r="S273" s="716"/>
      <c r="T273" s="40"/>
      <c r="U273" s="16"/>
      <c r="V273" s="16"/>
      <c r="W273" s="16"/>
      <c r="X273" s="16"/>
      <c r="Y273" s="16"/>
      <c r="Z273" s="16"/>
      <c r="AA273" s="16"/>
      <c r="AB273" s="16"/>
      <c r="AC273" s="16"/>
      <c r="AD273" s="16"/>
      <c r="AE273" s="16"/>
      <c r="AF273" s="16"/>
      <c r="AN273" s="491"/>
      <c r="AO273" s="492"/>
      <c r="AP273" s="493"/>
      <c r="AV273" s="296">
        <f>IF(AN273&gt;0,2,3)</f>
        <v>3</v>
      </c>
      <c r="BA273" s="408"/>
      <c r="BB273" s="408"/>
      <c r="BC273" s="408"/>
      <c r="BD273" s="408"/>
      <c r="BE273" s="408"/>
      <c r="CJ273" s="195"/>
      <c r="CL273" s="390"/>
      <c r="CM273" s="390"/>
      <c r="CN273" s="390"/>
      <c r="CO273" s="390"/>
      <c r="CP273" s="390"/>
      <c r="CQ273" s="390"/>
      <c r="CR273" s="390"/>
      <c r="CS273" s="390"/>
      <c r="CT273" s="390"/>
      <c r="CU273" s="390"/>
      <c r="CV273" s="390"/>
      <c r="CW273" s="390"/>
      <c r="CX273" s="390"/>
      <c r="CY273" s="390"/>
      <c r="CZ273" s="390"/>
      <c r="DA273" s="390"/>
      <c r="DB273" s="390"/>
      <c r="DC273" s="390"/>
      <c r="DD273" s="390"/>
      <c r="DE273" s="390"/>
      <c r="DF273" s="390"/>
      <c r="DG273" s="390"/>
      <c r="DH273" s="390"/>
      <c r="DI273" s="390"/>
      <c r="DJ273" s="390"/>
      <c r="DK273" s="390"/>
    </row>
    <row r="274" spans="3:115" ht="4.5" customHeight="1">
      <c r="F274" s="42"/>
      <c r="G274" s="717"/>
      <c r="H274" s="717"/>
      <c r="I274" s="717"/>
      <c r="J274" s="717"/>
      <c r="K274" s="717"/>
      <c r="L274" s="717"/>
      <c r="M274" s="717"/>
      <c r="N274" s="717"/>
      <c r="O274" s="717"/>
      <c r="P274" s="717"/>
      <c r="Q274" s="717"/>
      <c r="R274" s="717"/>
      <c r="S274" s="717"/>
      <c r="T274" s="45"/>
      <c r="U274" s="16"/>
      <c r="V274" s="16"/>
      <c r="W274" s="16"/>
      <c r="X274" s="16"/>
      <c r="Y274" s="16"/>
      <c r="Z274" s="16"/>
      <c r="AA274" s="16"/>
      <c r="AB274" s="16"/>
      <c r="AC274" s="16"/>
      <c r="AD274" s="16"/>
      <c r="AE274" s="16"/>
      <c r="AF274" s="16"/>
      <c r="BA274" s="408"/>
      <c r="BB274" s="408"/>
      <c r="BC274" s="408"/>
      <c r="BD274" s="408"/>
      <c r="BE274" s="408"/>
      <c r="CJ274" s="195"/>
      <c r="CL274" s="391"/>
      <c r="CM274" s="391"/>
      <c r="CN274" s="391"/>
      <c r="CO274" s="391"/>
      <c r="CP274" s="391"/>
      <c r="CQ274" s="391"/>
      <c r="CR274" s="391"/>
      <c r="CS274" s="391"/>
      <c r="CT274" s="391"/>
      <c r="CU274" s="391"/>
      <c r="CV274" s="391"/>
      <c r="CW274" s="391"/>
      <c r="CX274" s="391"/>
      <c r="CY274" s="391"/>
      <c r="CZ274" s="391"/>
      <c r="DA274" s="391"/>
      <c r="DB274" s="391"/>
      <c r="DC274" s="391"/>
      <c r="DD274" s="391"/>
      <c r="DE274" s="391"/>
      <c r="DF274" s="391"/>
      <c r="DG274" s="391"/>
      <c r="DH274" s="391"/>
      <c r="DI274" s="391"/>
      <c r="DJ274" s="391"/>
      <c r="DK274" s="391"/>
    </row>
    <row r="275" spans="3:115" ht="4.5" customHeight="1">
      <c r="U275" s="16"/>
      <c r="V275" s="16"/>
      <c r="W275" s="16"/>
      <c r="X275" s="16"/>
      <c r="Y275" s="16"/>
      <c r="Z275" s="16"/>
      <c r="AA275" s="16"/>
      <c r="AB275" s="16"/>
      <c r="AC275" s="16"/>
      <c r="AD275" s="16"/>
      <c r="AE275" s="16"/>
      <c r="AF275" s="16"/>
      <c r="BA275" s="408"/>
      <c r="BB275" s="408"/>
      <c r="BC275" s="408"/>
      <c r="BD275" s="408"/>
      <c r="BE275" s="408"/>
      <c r="CJ275" s="195"/>
      <c r="CL275" s="391"/>
      <c r="CM275" s="391"/>
      <c r="CN275" s="391"/>
      <c r="CO275" s="391"/>
      <c r="CP275" s="391"/>
      <c r="CQ275" s="391"/>
      <c r="CR275" s="391"/>
      <c r="CS275" s="391"/>
      <c r="CT275" s="391"/>
      <c r="CU275" s="391"/>
      <c r="CV275" s="391"/>
      <c r="CW275" s="391"/>
      <c r="CX275" s="391"/>
      <c r="CY275" s="391"/>
      <c r="CZ275" s="391"/>
      <c r="DA275" s="391"/>
      <c r="DB275" s="391"/>
      <c r="DC275" s="391"/>
      <c r="DD275" s="391"/>
      <c r="DE275" s="391"/>
      <c r="DF275" s="391"/>
      <c r="DG275" s="391"/>
      <c r="DH275" s="391"/>
      <c r="DI275" s="391"/>
      <c r="DJ275" s="391"/>
      <c r="DK275" s="391"/>
    </row>
    <row r="276" spans="3:115" ht="4.5" customHeight="1">
      <c r="F276" s="155"/>
      <c r="G276" s="37"/>
      <c r="H276" s="37"/>
      <c r="I276" s="135"/>
      <c r="J276" s="135"/>
      <c r="K276" s="135"/>
      <c r="L276" s="135"/>
      <c r="M276" s="135"/>
      <c r="N276" s="135"/>
      <c r="O276" s="135"/>
      <c r="P276" s="135"/>
      <c r="Q276" s="135"/>
      <c r="R276" s="135"/>
      <c r="S276" s="135"/>
      <c r="T276" s="132"/>
      <c r="U276" s="16"/>
      <c r="V276" s="16"/>
      <c r="W276" s="16"/>
      <c r="X276" s="16"/>
      <c r="Y276" s="16"/>
      <c r="Z276" s="16"/>
      <c r="AA276" s="16"/>
      <c r="AB276" s="16"/>
      <c r="AC276" s="16"/>
      <c r="AD276" s="16"/>
      <c r="AE276" s="16"/>
      <c r="AF276" s="16"/>
      <c r="BA276" s="408"/>
      <c r="BB276" s="408"/>
      <c r="BC276" s="408"/>
      <c r="BD276" s="408"/>
      <c r="BE276" s="408"/>
      <c r="CJ276" s="195"/>
      <c r="CL276" s="391"/>
      <c r="CM276" s="391"/>
      <c r="CN276" s="391"/>
      <c r="CO276" s="391"/>
      <c r="CP276" s="391"/>
      <c r="CQ276" s="391"/>
      <c r="CR276" s="391"/>
      <c r="CS276" s="391"/>
      <c r="CT276" s="391"/>
      <c r="CU276" s="391"/>
      <c r="CV276" s="391"/>
      <c r="CW276" s="391"/>
      <c r="CX276" s="391"/>
      <c r="CY276" s="391"/>
      <c r="CZ276" s="391"/>
      <c r="DA276" s="391"/>
      <c r="DB276" s="391"/>
      <c r="DC276" s="391"/>
      <c r="DD276" s="391"/>
      <c r="DE276" s="391"/>
      <c r="DF276" s="391"/>
      <c r="DG276" s="391"/>
      <c r="DH276" s="391"/>
      <c r="DI276" s="391"/>
      <c r="DJ276" s="391"/>
      <c r="DK276" s="391"/>
    </row>
    <row r="277" spans="3:115" ht="19.5" customHeight="1">
      <c r="F277" s="39"/>
      <c r="G277" s="543" t="s">
        <v>1694</v>
      </c>
      <c r="H277" s="543"/>
      <c r="I277" s="543"/>
      <c r="J277" s="543"/>
      <c r="K277" s="543"/>
      <c r="L277" s="543"/>
      <c r="M277" s="543"/>
      <c r="N277" s="543"/>
      <c r="O277" s="543"/>
      <c r="P277" s="543"/>
      <c r="Q277" s="543"/>
      <c r="R277" s="543"/>
      <c r="S277" s="543"/>
      <c r="T277" s="40"/>
      <c r="U277" s="16"/>
      <c r="V277" s="16"/>
      <c r="W277" s="16"/>
      <c r="X277" s="16"/>
      <c r="Y277" s="16"/>
      <c r="Z277" s="16"/>
      <c r="AA277" s="16"/>
      <c r="AB277" s="16"/>
      <c r="AC277" s="16"/>
      <c r="AD277" s="16"/>
      <c r="AE277" s="16"/>
      <c r="AF277" s="16"/>
      <c r="AN277" s="491"/>
      <c r="AO277" s="492"/>
      <c r="AP277" s="493"/>
      <c r="AV277" s="296">
        <f>IF(AN277&gt;0,2,3)</f>
        <v>3</v>
      </c>
      <c r="BA277" s="408"/>
      <c r="BB277" s="408"/>
      <c r="BC277" s="408"/>
      <c r="BD277" s="408"/>
      <c r="BE277" s="408"/>
      <c r="CJ277" s="195"/>
      <c r="CL277" s="391"/>
      <c r="CM277" s="391"/>
      <c r="CN277" s="391"/>
      <c r="CO277" s="391"/>
      <c r="CP277" s="391"/>
      <c r="CQ277" s="391"/>
      <c r="CR277" s="391"/>
      <c r="CS277" s="391"/>
      <c r="CT277" s="391"/>
      <c r="CU277" s="391"/>
      <c r="CV277" s="391"/>
      <c r="CW277" s="391"/>
      <c r="CX277" s="391"/>
      <c r="CY277" s="391"/>
      <c r="CZ277" s="391"/>
      <c r="DA277" s="391"/>
      <c r="DB277" s="391"/>
      <c r="DC277" s="391"/>
      <c r="DD277" s="391"/>
      <c r="DE277" s="391"/>
      <c r="DF277" s="391"/>
      <c r="DG277" s="391"/>
      <c r="DH277" s="391"/>
      <c r="DI277" s="391"/>
      <c r="DJ277" s="391"/>
      <c r="DK277" s="391"/>
    </row>
    <row r="278" spans="3:115" ht="4.5" customHeight="1">
      <c r="F278" s="42"/>
      <c r="G278" s="140"/>
      <c r="H278" s="140"/>
      <c r="I278" s="43"/>
      <c r="J278" s="43"/>
      <c r="K278" s="43"/>
      <c r="L278" s="43"/>
      <c r="M278" s="43"/>
      <c r="N278" s="43"/>
      <c r="O278" s="43"/>
      <c r="P278" s="43"/>
      <c r="Q278" s="43"/>
      <c r="R278" s="43"/>
      <c r="S278" s="43"/>
      <c r="T278" s="45"/>
      <c r="U278" s="16"/>
      <c r="V278" s="16"/>
      <c r="W278" s="16"/>
      <c r="X278" s="16"/>
      <c r="Y278" s="16"/>
      <c r="Z278" s="16"/>
      <c r="AA278" s="16"/>
      <c r="AB278" s="16"/>
      <c r="AC278" s="16"/>
      <c r="AD278" s="16"/>
      <c r="AE278" s="16"/>
      <c r="AF278" s="16"/>
      <c r="BA278" s="408"/>
      <c r="BB278" s="408"/>
      <c r="BC278" s="408"/>
      <c r="BD278" s="408"/>
      <c r="BE278" s="408"/>
      <c r="CJ278" s="195"/>
      <c r="CL278" s="391"/>
      <c r="CM278" s="391"/>
      <c r="CN278" s="391"/>
      <c r="CO278" s="391"/>
      <c r="CP278" s="391"/>
      <c r="CQ278" s="391"/>
      <c r="CR278" s="391"/>
      <c r="CS278" s="391"/>
      <c r="CT278" s="391"/>
      <c r="CU278" s="391"/>
      <c r="CV278" s="391"/>
      <c r="CW278" s="391"/>
      <c r="CX278" s="391"/>
      <c r="CY278" s="391"/>
      <c r="CZ278" s="391"/>
      <c r="DA278" s="391"/>
      <c r="DB278" s="391"/>
      <c r="DC278" s="391"/>
      <c r="DD278" s="391"/>
      <c r="DE278" s="391"/>
      <c r="DF278" s="391"/>
      <c r="DG278" s="391"/>
      <c r="DH278" s="391"/>
      <c r="DI278" s="391"/>
      <c r="DJ278" s="391"/>
      <c r="DK278" s="391"/>
    </row>
    <row r="279" spans="3:115" ht="4.5" customHeight="1">
      <c r="U279" s="16"/>
      <c r="V279" s="16"/>
      <c r="W279" s="16"/>
      <c r="X279" s="16"/>
      <c r="Y279" s="16"/>
      <c r="Z279" s="16"/>
      <c r="AA279" s="16"/>
      <c r="AB279" s="16"/>
      <c r="AC279" s="16"/>
      <c r="AD279" s="16"/>
      <c r="AE279" s="16"/>
      <c r="AF279" s="16"/>
      <c r="BA279" s="408"/>
      <c r="BB279" s="408"/>
      <c r="BC279" s="408"/>
      <c r="BD279" s="408"/>
      <c r="BE279" s="408"/>
      <c r="CJ279" s="195"/>
      <c r="CL279" s="391"/>
      <c r="CM279" s="391"/>
      <c r="CN279" s="391"/>
      <c r="CO279" s="391"/>
      <c r="CP279" s="391"/>
      <c r="CQ279" s="391"/>
      <c r="CR279" s="391"/>
      <c r="CS279" s="391"/>
      <c r="CT279" s="391"/>
      <c r="CU279" s="391"/>
      <c r="CV279" s="391"/>
      <c r="CW279" s="391"/>
      <c r="CX279" s="391"/>
      <c r="CY279" s="391"/>
      <c r="CZ279" s="391"/>
      <c r="DA279" s="391"/>
      <c r="DB279" s="391"/>
      <c r="DC279" s="391"/>
      <c r="DD279" s="391"/>
      <c r="DE279" s="391"/>
      <c r="DF279" s="391"/>
      <c r="DG279" s="391"/>
      <c r="DH279" s="391"/>
      <c r="DI279" s="391"/>
      <c r="DJ279" s="391"/>
      <c r="DK279" s="391"/>
    </row>
    <row r="280" spans="3:115" ht="4.5" customHeight="1">
      <c r="F280" s="155"/>
      <c r="G280" s="37"/>
      <c r="H280" s="37"/>
      <c r="I280" s="135"/>
      <c r="J280" s="135"/>
      <c r="K280" s="135"/>
      <c r="L280" s="135"/>
      <c r="M280" s="135"/>
      <c r="N280" s="135"/>
      <c r="O280" s="135"/>
      <c r="P280" s="135"/>
      <c r="Q280" s="135"/>
      <c r="R280" s="135"/>
      <c r="S280" s="135"/>
      <c r="T280" s="132"/>
      <c r="U280" s="16"/>
      <c r="V280" s="16"/>
      <c r="W280" s="16"/>
      <c r="X280" s="16"/>
      <c r="Y280" s="16"/>
      <c r="Z280" s="16"/>
      <c r="AA280" s="16"/>
      <c r="AB280" s="16"/>
      <c r="AC280" s="16"/>
      <c r="AD280" s="16"/>
      <c r="AE280" s="16"/>
      <c r="AF280" s="16"/>
      <c r="BA280" s="408"/>
      <c r="BB280" s="408"/>
      <c r="BC280" s="408"/>
      <c r="BD280" s="408"/>
      <c r="BE280" s="408"/>
      <c r="CJ280" s="195"/>
      <c r="CL280" s="391"/>
      <c r="CM280" s="391"/>
      <c r="CN280" s="391"/>
      <c r="CO280" s="391"/>
      <c r="CP280" s="391"/>
      <c r="CQ280" s="391"/>
      <c r="CR280" s="391"/>
      <c r="CS280" s="391"/>
      <c r="CT280" s="391"/>
      <c r="CU280" s="391"/>
      <c r="CV280" s="391"/>
      <c r="CW280" s="391"/>
      <c r="CX280" s="391"/>
      <c r="CY280" s="391"/>
      <c r="CZ280" s="391"/>
      <c r="DA280" s="391"/>
      <c r="DB280" s="391"/>
      <c r="DC280" s="391"/>
      <c r="DD280" s="391"/>
      <c r="DE280" s="391"/>
      <c r="DF280" s="391"/>
      <c r="DG280" s="391"/>
      <c r="DH280" s="391"/>
      <c r="DI280" s="391"/>
      <c r="DJ280" s="391"/>
      <c r="DK280" s="391"/>
    </row>
    <row r="281" spans="3:115" ht="19.5" customHeight="1">
      <c r="F281" s="39"/>
      <c r="G281" s="543" t="s">
        <v>1695</v>
      </c>
      <c r="H281" s="543"/>
      <c r="I281" s="543"/>
      <c r="J281" s="543"/>
      <c r="K281" s="543"/>
      <c r="L281" s="543"/>
      <c r="M281" s="543"/>
      <c r="N281" s="543"/>
      <c r="O281" s="543"/>
      <c r="P281" s="543"/>
      <c r="Q281" s="543"/>
      <c r="R281" s="543"/>
      <c r="S281" s="543"/>
      <c r="T281" s="40"/>
      <c r="U281" s="16"/>
      <c r="V281" s="16"/>
      <c r="W281" s="16"/>
      <c r="X281" s="16"/>
      <c r="Y281" s="16"/>
      <c r="Z281" s="16"/>
      <c r="AA281" s="16"/>
      <c r="AB281" s="16"/>
      <c r="AC281" s="16"/>
      <c r="AD281" s="16"/>
      <c r="AE281" s="16"/>
      <c r="AF281" s="16"/>
      <c r="AN281" s="491"/>
      <c r="AO281" s="492"/>
      <c r="AP281" s="493"/>
      <c r="AV281" s="296">
        <f>IF(AN281&gt;0,2,3)</f>
        <v>3</v>
      </c>
      <c r="BA281" s="408"/>
      <c r="BB281" s="408"/>
      <c r="BC281" s="408"/>
      <c r="BD281" s="408"/>
      <c r="BE281" s="408"/>
      <c r="CJ281" s="195"/>
      <c r="CL281" s="391"/>
      <c r="CM281" s="391"/>
      <c r="CN281" s="391"/>
      <c r="CO281" s="391"/>
      <c r="CP281" s="391"/>
      <c r="CQ281" s="391"/>
      <c r="CR281" s="391"/>
      <c r="CS281" s="391"/>
      <c r="CT281" s="391"/>
      <c r="CU281" s="391"/>
      <c r="CV281" s="391"/>
      <c r="CW281" s="391"/>
      <c r="CX281" s="391"/>
      <c r="CY281" s="391"/>
      <c r="CZ281" s="391"/>
      <c r="DA281" s="391"/>
      <c r="DB281" s="391"/>
      <c r="DC281" s="391"/>
      <c r="DD281" s="391"/>
      <c r="DE281" s="391"/>
      <c r="DF281" s="391"/>
      <c r="DG281" s="391"/>
      <c r="DH281" s="391"/>
      <c r="DI281" s="391"/>
      <c r="DJ281" s="391"/>
      <c r="DK281" s="391"/>
    </row>
    <row r="282" spans="3:115" ht="4.5" customHeight="1">
      <c r="F282" s="42"/>
      <c r="G282" s="43"/>
      <c r="H282" s="43"/>
      <c r="I282" s="43"/>
      <c r="J282" s="43"/>
      <c r="K282" s="43"/>
      <c r="L282" s="43"/>
      <c r="M282" s="43"/>
      <c r="N282" s="43"/>
      <c r="O282" s="43"/>
      <c r="P282" s="43"/>
      <c r="Q282" s="43"/>
      <c r="R282" s="43"/>
      <c r="S282" s="43"/>
      <c r="T282" s="45"/>
      <c r="U282" s="16"/>
      <c r="V282" s="16"/>
      <c r="W282" s="16"/>
      <c r="X282" s="16"/>
      <c r="Y282" s="16"/>
      <c r="Z282" s="16"/>
      <c r="AA282" s="16"/>
      <c r="AB282" s="16"/>
      <c r="AC282" s="16"/>
      <c r="AD282" s="16"/>
      <c r="AE282" s="16"/>
      <c r="AF282" s="16"/>
      <c r="AN282" s="365"/>
      <c r="AO282" s="365"/>
      <c r="AP282" s="365"/>
      <c r="BA282" s="408"/>
      <c r="BB282" s="408"/>
      <c r="BC282" s="408"/>
      <c r="BD282" s="408"/>
      <c r="BE282" s="408"/>
      <c r="CJ282" s="195"/>
      <c r="CL282" s="391"/>
      <c r="CM282" s="391"/>
      <c r="CN282" s="391"/>
      <c r="CO282" s="391"/>
      <c r="CP282" s="391"/>
      <c r="CQ282" s="391"/>
      <c r="CR282" s="391"/>
      <c r="CS282" s="391"/>
      <c r="CT282" s="391"/>
      <c r="CU282" s="391"/>
      <c r="CV282" s="391"/>
      <c r="CW282" s="391"/>
      <c r="CX282" s="391"/>
      <c r="CY282" s="391"/>
      <c r="CZ282" s="391"/>
      <c r="DA282" s="391"/>
      <c r="DB282" s="391"/>
      <c r="DC282" s="391"/>
      <c r="DD282" s="391"/>
      <c r="DE282" s="391"/>
      <c r="DF282" s="391"/>
      <c r="DG282" s="391"/>
      <c r="DH282" s="391"/>
      <c r="DI282" s="391"/>
      <c r="DJ282" s="391"/>
      <c r="DK282" s="391"/>
    </row>
    <row r="283" spans="3:115" ht="4.5" customHeight="1">
      <c r="U283" s="16"/>
      <c r="V283" s="16"/>
      <c r="W283" s="16"/>
      <c r="X283" s="16"/>
      <c r="Y283" s="16"/>
      <c r="Z283" s="16"/>
      <c r="AA283" s="16"/>
      <c r="AB283" s="16"/>
      <c r="AC283" s="16"/>
      <c r="AD283" s="16"/>
      <c r="AE283" s="16"/>
      <c r="AF283" s="16"/>
      <c r="BA283" s="408"/>
      <c r="BB283" s="408"/>
      <c r="BC283" s="408"/>
      <c r="BD283" s="408"/>
      <c r="BE283" s="408"/>
      <c r="CJ283" s="195"/>
    </row>
    <row r="284" spans="3:115" ht="26.25" customHeight="1">
      <c r="C284" s="9" t="s">
        <v>8560</v>
      </c>
      <c r="U284" s="16"/>
      <c r="V284" s="16"/>
      <c r="W284" s="16"/>
      <c r="X284" s="16"/>
      <c r="Y284" s="16"/>
      <c r="Z284" s="16"/>
      <c r="AA284" s="16"/>
      <c r="AB284" s="16"/>
      <c r="AC284" s="16"/>
      <c r="AD284" s="16"/>
      <c r="AE284" s="16"/>
      <c r="AF284" s="16"/>
      <c r="BA284" s="408"/>
      <c r="BB284" s="408"/>
      <c r="BC284" s="408"/>
      <c r="BD284" s="408"/>
      <c r="BE284" s="408"/>
      <c r="CJ284" s="195"/>
    </row>
    <row r="285" spans="3:115" ht="4.5" customHeight="1">
      <c r="F285" s="155"/>
      <c r="G285" s="135"/>
      <c r="H285" s="135"/>
      <c r="I285" s="135"/>
      <c r="J285" s="135"/>
      <c r="K285" s="135"/>
      <c r="L285" s="135"/>
      <c r="M285" s="135"/>
      <c r="N285" s="135"/>
      <c r="O285" s="135"/>
      <c r="P285" s="135"/>
      <c r="Q285" s="135"/>
      <c r="R285" s="135"/>
      <c r="S285" s="135"/>
      <c r="T285" s="132"/>
      <c r="U285" s="16"/>
      <c r="V285" s="16"/>
      <c r="W285" s="16"/>
      <c r="X285" s="16"/>
      <c r="Y285" s="16"/>
      <c r="Z285" s="16"/>
      <c r="AA285" s="16"/>
      <c r="AB285" s="16"/>
      <c r="AC285" s="16"/>
      <c r="AD285" s="16"/>
      <c r="AE285" s="16"/>
      <c r="AF285" s="16"/>
      <c r="BA285" s="408"/>
      <c r="BB285" s="408"/>
      <c r="BC285" s="408"/>
      <c r="BD285" s="408"/>
      <c r="BE285" s="408"/>
      <c r="CJ285" s="195"/>
      <c r="CK285" s="213"/>
    </row>
    <row r="286" spans="3:115" ht="19.5" customHeight="1">
      <c r="F286" s="39"/>
      <c r="G286" s="543" t="s">
        <v>8561</v>
      </c>
      <c r="H286" s="543"/>
      <c r="I286" s="543"/>
      <c r="J286" s="543"/>
      <c r="K286" s="543"/>
      <c r="L286" s="543"/>
      <c r="M286" s="543"/>
      <c r="N286" s="543"/>
      <c r="O286" s="543"/>
      <c r="P286" s="543"/>
      <c r="Q286" s="543"/>
      <c r="R286" s="543"/>
      <c r="S286" s="543"/>
      <c r="T286" s="40"/>
      <c r="U286" s="16"/>
      <c r="V286" s="16"/>
      <c r="W286" s="16"/>
      <c r="X286" s="16"/>
      <c r="Y286" s="16"/>
      <c r="Z286" s="16"/>
      <c r="AA286" s="16"/>
      <c r="AB286" s="16"/>
      <c r="AC286" s="16"/>
      <c r="AD286" s="16"/>
      <c r="AE286" s="16"/>
      <c r="AF286" s="16"/>
      <c r="AN286" s="491"/>
      <c r="AO286" s="492"/>
      <c r="AP286" s="493"/>
      <c r="AV286" s="296">
        <f>IF(AN286&gt;0,2,3)</f>
        <v>3</v>
      </c>
      <c r="BA286" s="408"/>
      <c r="BB286" s="408"/>
      <c r="BC286" s="408"/>
      <c r="BD286" s="408"/>
      <c r="BE286" s="408"/>
      <c r="CJ286" s="195"/>
      <c r="CL286" s="806" t="s">
        <v>9213</v>
      </c>
      <c r="CM286" s="807"/>
      <c r="CN286" s="807"/>
      <c r="CO286" s="807"/>
      <c r="CP286" s="807"/>
      <c r="CQ286" s="807"/>
      <c r="CR286" s="807"/>
      <c r="CS286" s="807"/>
      <c r="CT286" s="807"/>
      <c r="CU286" s="807"/>
      <c r="CV286" s="807"/>
      <c r="CW286" s="807"/>
      <c r="CX286" s="807"/>
      <c r="CY286" s="807"/>
      <c r="CZ286" s="807"/>
      <c r="DA286" s="807"/>
      <c r="DB286" s="807"/>
      <c r="DC286" s="807"/>
      <c r="DD286" s="807"/>
      <c r="DE286" s="807"/>
      <c r="DF286" s="807"/>
      <c r="DG286" s="807"/>
      <c r="DH286" s="807"/>
      <c r="DI286" s="807"/>
      <c r="DJ286" s="807"/>
      <c r="DK286" s="808"/>
    </row>
    <row r="287" spans="3:115" ht="4.5" customHeight="1">
      <c r="F287" s="42"/>
      <c r="G287" s="140"/>
      <c r="H287" s="140"/>
      <c r="I287" s="43"/>
      <c r="J287" s="43"/>
      <c r="K287" s="43"/>
      <c r="L287" s="43"/>
      <c r="M287" s="43"/>
      <c r="N287" s="43"/>
      <c r="O287" s="43"/>
      <c r="P287" s="43"/>
      <c r="Q287" s="43"/>
      <c r="R287" s="43"/>
      <c r="S287" s="43"/>
      <c r="T287" s="45"/>
      <c r="U287" s="16"/>
      <c r="V287" s="16"/>
      <c r="W287" s="16"/>
      <c r="X287" s="16"/>
      <c r="Y287" s="16"/>
      <c r="Z287" s="16"/>
      <c r="AA287" s="16"/>
      <c r="AB287" s="16"/>
      <c r="AC287" s="16"/>
      <c r="AD287" s="16"/>
      <c r="AE287" s="16"/>
      <c r="AF287" s="16"/>
      <c r="BA287" s="408"/>
      <c r="BB287" s="408"/>
      <c r="BC287" s="408"/>
      <c r="BD287" s="408"/>
      <c r="BE287" s="408"/>
      <c r="CJ287" s="195"/>
      <c r="CL287" s="809"/>
      <c r="CM287" s="810"/>
      <c r="CN287" s="810"/>
      <c r="CO287" s="810"/>
      <c r="CP287" s="810"/>
      <c r="CQ287" s="810"/>
      <c r="CR287" s="810"/>
      <c r="CS287" s="810"/>
      <c r="CT287" s="810"/>
      <c r="CU287" s="810"/>
      <c r="CV287" s="810"/>
      <c r="CW287" s="810"/>
      <c r="CX287" s="810"/>
      <c r="CY287" s="810"/>
      <c r="CZ287" s="810"/>
      <c r="DA287" s="810"/>
      <c r="DB287" s="810"/>
      <c r="DC287" s="810"/>
      <c r="DD287" s="810"/>
      <c r="DE287" s="810"/>
      <c r="DF287" s="810"/>
      <c r="DG287" s="810"/>
      <c r="DH287" s="810"/>
      <c r="DI287" s="810"/>
      <c r="DJ287" s="810"/>
      <c r="DK287" s="811"/>
    </row>
    <row r="288" spans="3:115" ht="4.5" customHeight="1">
      <c r="U288" s="16"/>
      <c r="V288" s="16"/>
      <c r="W288" s="16"/>
      <c r="X288" s="16"/>
      <c r="Y288" s="16"/>
      <c r="Z288" s="16"/>
      <c r="AA288" s="16"/>
      <c r="AB288" s="16"/>
      <c r="AC288" s="16"/>
      <c r="AD288" s="16"/>
      <c r="AE288" s="16"/>
      <c r="AF288" s="16"/>
      <c r="BA288" s="408"/>
      <c r="BB288" s="408"/>
      <c r="BC288" s="408"/>
      <c r="BD288" s="408"/>
      <c r="BE288" s="408"/>
      <c r="CJ288" s="195"/>
      <c r="CL288" s="809"/>
      <c r="CM288" s="810"/>
      <c r="CN288" s="810"/>
      <c r="CO288" s="810"/>
      <c r="CP288" s="810"/>
      <c r="CQ288" s="810"/>
      <c r="CR288" s="810"/>
      <c r="CS288" s="810"/>
      <c r="CT288" s="810"/>
      <c r="CU288" s="810"/>
      <c r="CV288" s="810"/>
      <c r="CW288" s="810"/>
      <c r="CX288" s="810"/>
      <c r="CY288" s="810"/>
      <c r="CZ288" s="810"/>
      <c r="DA288" s="810"/>
      <c r="DB288" s="810"/>
      <c r="DC288" s="810"/>
      <c r="DD288" s="810"/>
      <c r="DE288" s="810"/>
      <c r="DF288" s="810"/>
      <c r="DG288" s="810"/>
      <c r="DH288" s="810"/>
      <c r="DI288" s="810"/>
      <c r="DJ288" s="810"/>
      <c r="DK288" s="811"/>
    </row>
    <row r="289" spans="2:118" ht="4.5" customHeight="1">
      <c r="F289" s="155"/>
      <c r="G289" s="37"/>
      <c r="H289" s="37"/>
      <c r="I289" s="135"/>
      <c r="J289" s="135"/>
      <c r="K289" s="135"/>
      <c r="L289" s="135"/>
      <c r="M289" s="135"/>
      <c r="N289" s="135"/>
      <c r="O289" s="135"/>
      <c r="P289" s="135"/>
      <c r="Q289" s="135"/>
      <c r="R289" s="135"/>
      <c r="S289" s="135"/>
      <c r="T289" s="132"/>
      <c r="U289" s="16"/>
      <c r="V289" s="16"/>
      <c r="W289" s="16"/>
      <c r="X289" s="16"/>
      <c r="Y289" s="16"/>
      <c r="Z289" s="16"/>
      <c r="AA289" s="16"/>
      <c r="AB289" s="16"/>
      <c r="AC289" s="16"/>
      <c r="AD289" s="16"/>
      <c r="AE289" s="16"/>
      <c r="AF289" s="16"/>
      <c r="BA289" s="408"/>
      <c r="BB289" s="408"/>
      <c r="BC289" s="408"/>
      <c r="BD289" s="408"/>
      <c r="BE289" s="408"/>
      <c r="CJ289" s="195"/>
      <c r="CL289" s="809"/>
      <c r="CM289" s="810"/>
      <c r="CN289" s="810"/>
      <c r="CO289" s="810"/>
      <c r="CP289" s="810"/>
      <c r="CQ289" s="810"/>
      <c r="CR289" s="810"/>
      <c r="CS289" s="810"/>
      <c r="CT289" s="810"/>
      <c r="CU289" s="810"/>
      <c r="CV289" s="810"/>
      <c r="CW289" s="810"/>
      <c r="CX289" s="810"/>
      <c r="CY289" s="810"/>
      <c r="CZ289" s="810"/>
      <c r="DA289" s="810"/>
      <c r="DB289" s="810"/>
      <c r="DC289" s="810"/>
      <c r="DD289" s="810"/>
      <c r="DE289" s="810"/>
      <c r="DF289" s="810"/>
      <c r="DG289" s="810"/>
      <c r="DH289" s="810"/>
      <c r="DI289" s="810"/>
      <c r="DJ289" s="810"/>
      <c r="DK289" s="811"/>
    </row>
    <row r="290" spans="2:118" ht="19.5" customHeight="1">
      <c r="F290" s="39"/>
      <c r="G290" s="543" t="s">
        <v>8562</v>
      </c>
      <c r="H290" s="543"/>
      <c r="I290" s="543"/>
      <c r="J290" s="543"/>
      <c r="K290" s="543"/>
      <c r="L290" s="543"/>
      <c r="M290" s="543"/>
      <c r="N290" s="543"/>
      <c r="O290" s="543"/>
      <c r="P290" s="543"/>
      <c r="Q290" s="543"/>
      <c r="R290" s="543"/>
      <c r="S290" s="543"/>
      <c r="T290" s="40"/>
      <c r="U290" s="16"/>
      <c r="V290" s="16"/>
      <c r="W290" s="16"/>
      <c r="X290" s="16"/>
      <c r="Y290" s="16"/>
      <c r="Z290" s="16"/>
      <c r="AA290" s="16"/>
      <c r="AB290" s="16"/>
      <c r="AC290" s="16"/>
      <c r="AD290" s="16"/>
      <c r="AE290" s="16"/>
      <c r="AF290" s="16"/>
      <c r="AN290" s="491"/>
      <c r="AO290" s="492"/>
      <c r="AP290" s="493"/>
      <c r="AV290" s="296">
        <f>IF(AN290&gt;0,2,3)</f>
        <v>3</v>
      </c>
      <c r="BA290" s="408"/>
      <c r="BB290" s="408"/>
      <c r="BC290" s="408"/>
      <c r="BD290" s="408"/>
      <c r="BE290" s="408"/>
      <c r="CJ290" s="195"/>
      <c r="CL290" s="390"/>
      <c r="CM290" s="390"/>
      <c r="CN290" s="390"/>
      <c r="CO290" s="390"/>
      <c r="CP290" s="390"/>
      <c r="CQ290" s="390"/>
      <c r="CR290" s="390"/>
      <c r="CS290" s="390"/>
      <c r="CT290" s="390"/>
      <c r="CU290" s="390"/>
      <c r="CV290" s="390"/>
      <c r="CW290" s="390"/>
      <c r="CX290" s="390"/>
      <c r="CY290" s="390"/>
      <c r="CZ290" s="390"/>
      <c r="DA290" s="390"/>
      <c r="DB290" s="390"/>
      <c r="DC290" s="390"/>
      <c r="DD290" s="390"/>
      <c r="DE290" s="390"/>
      <c r="DF290" s="390"/>
      <c r="DG290" s="390"/>
      <c r="DH290" s="390"/>
      <c r="DI290" s="390"/>
      <c r="DJ290" s="390"/>
      <c r="DK290" s="390"/>
    </row>
    <row r="291" spans="2:118" ht="4.5" customHeight="1">
      <c r="F291" s="42"/>
      <c r="G291" s="140"/>
      <c r="H291" s="140"/>
      <c r="I291" s="43"/>
      <c r="J291" s="43"/>
      <c r="K291" s="43"/>
      <c r="L291" s="43"/>
      <c r="M291" s="43"/>
      <c r="N291" s="43"/>
      <c r="O291" s="43"/>
      <c r="P291" s="43"/>
      <c r="Q291" s="43"/>
      <c r="R291" s="43"/>
      <c r="S291" s="43"/>
      <c r="T291" s="45"/>
      <c r="U291" s="16"/>
      <c r="V291" s="16"/>
      <c r="W291" s="16"/>
      <c r="X291" s="16"/>
      <c r="Y291" s="16"/>
      <c r="Z291" s="16"/>
      <c r="AA291" s="16"/>
      <c r="AB291" s="16"/>
      <c r="AC291" s="16"/>
      <c r="AD291" s="16"/>
      <c r="AE291" s="16"/>
      <c r="AF291" s="16"/>
      <c r="BA291" s="408"/>
      <c r="BB291" s="408"/>
      <c r="BC291" s="408"/>
      <c r="BD291" s="408"/>
      <c r="BE291" s="408"/>
      <c r="CJ291" s="195"/>
      <c r="CL291" s="391"/>
      <c r="CM291" s="391"/>
      <c r="CN291" s="391"/>
      <c r="CO291" s="391"/>
      <c r="CP291" s="391"/>
      <c r="CQ291" s="391"/>
      <c r="CR291" s="391"/>
      <c r="CS291" s="391"/>
      <c r="CT291" s="391"/>
      <c r="CU291" s="391"/>
      <c r="CV291" s="391"/>
      <c r="CW291" s="391"/>
      <c r="CX291" s="391"/>
      <c r="CY291" s="391"/>
      <c r="CZ291" s="391"/>
      <c r="DA291" s="391"/>
      <c r="DB291" s="391"/>
      <c r="DC291" s="391"/>
      <c r="DD291" s="391"/>
      <c r="DE291" s="391"/>
      <c r="DF291" s="391"/>
      <c r="DG291" s="391"/>
      <c r="DH291" s="391"/>
      <c r="DI291" s="391"/>
      <c r="DJ291" s="391"/>
      <c r="DK291" s="391"/>
    </row>
    <row r="292" spans="2:118" ht="4.5" customHeight="1">
      <c r="U292" s="16"/>
      <c r="V292" s="16"/>
      <c r="W292" s="16"/>
      <c r="X292" s="16"/>
      <c r="Y292" s="16"/>
      <c r="Z292" s="16"/>
      <c r="AA292" s="16"/>
      <c r="AB292" s="16"/>
      <c r="AC292" s="16"/>
      <c r="AD292" s="16"/>
      <c r="AE292" s="16"/>
      <c r="AF292" s="16"/>
      <c r="BA292" s="408"/>
      <c r="BB292" s="408"/>
      <c r="BC292" s="408"/>
      <c r="BD292" s="408"/>
      <c r="BE292" s="408"/>
      <c r="CJ292" s="195"/>
      <c r="CL292" s="391"/>
      <c r="CM292" s="391"/>
      <c r="CN292" s="391"/>
      <c r="CO292" s="391"/>
      <c r="CP292" s="391"/>
      <c r="CQ292" s="391"/>
      <c r="CR292" s="391"/>
      <c r="CS292" s="391"/>
      <c r="CT292" s="391"/>
      <c r="CU292" s="391"/>
      <c r="CV292" s="391"/>
      <c r="CW292" s="391"/>
      <c r="CX292" s="391"/>
      <c r="CY292" s="391"/>
      <c r="CZ292" s="391"/>
      <c r="DA292" s="391"/>
      <c r="DB292" s="391"/>
      <c r="DC292" s="391"/>
      <c r="DD292" s="391"/>
      <c r="DE292" s="391"/>
      <c r="DF292" s="391"/>
      <c r="DG292" s="391"/>
      <c r="DH292" s="391"/>
      <c r="DI292" s="391"/>
      <c r="DJ292" s="391"/>
      <c r="DK292" s="391"/>
    </row>
    <row r="293" spans="2:118" ht="19.5" customHeight="1">
      <c r="V293" s="302"/>
      <c r="W293" s="302"/>
      <c r="X293" s="302"/>
      <c r="Y293" s="302"/>
      <c r="Z293" s="302"/>
      <c r="AA293" s="302"/>
      <c r="AB293" s="302"/>
      <c r="AC293" s="302"/>
      <c r="AD293" s="302"/>
      <c r="AE293" s="602"/>
      <c r="AF293" s="602"/>
      <c r="AG293" s="602"/>
      <c r="AH293" s="602"/>
      <c r="AI293" s="602"/>
      <c r="AJ293" s="602"/>
      <c r="AK293" s="602"/>
      <c r="AL293" s="602"/>
      <c r="AM293" s="602"/>
      <c r="AN293" s="602"/>
      <c r="AO293" s="602"/>
      <c r="AP293" s="602"/>
      <c r="AQ293" s="602"/>
      <c r="BA293" s="408"/>
      <c r="BB293" s="408"/>
      <c r="BC293" s="408"/>
      <c r="BD293" s="408"/>
      <c r="BE293" s="408"/>
      <c r="CJ293" s="195"/>
    </row>
    <row r="294" spans="2:118" ht="4.5" customHeight="1">
      <c r="V294" s="302"/>
      <c r="W294" s="302"/>
      <c r="X294" s="302"/>
      <c r="Y294" s="302"/>
      <c r="Z294" s="302"/>
      <c r="AA294" s="302"/>
      <c r="AB294" s="302"/>
      <c r="AC294" s="302"/>
      <c r="AD294" s="302"/>
      <c r="AE294" s="389"/>
      <c r="AF294" s="389"/>
      <c r="AG294" s="389"/>
      <c r="AH294" s="389"/>
      <c r="AI294" s="389"/>
      <c r="AJ294" s="389"/>
      <c r="AK294" s="389"/>
      <c r="AL294" s="389"/>
      <c r="AM294" s="457" t="s">
        <v>8564</v>
      </c>
      <c r="AN294" s="458"/>
      <c r="AO294" s="458"/>
      <c r="AP294" s="458"/>
      <c r="AQ294" s="459"/>
      <c r="BA294" s="408"/>
      <c r="BB294" s="408"/>
      <c r="BC294" s="408"/>
      <c r="BD294" s="408"/>
      <c r="BE294" s="408"/>
      <c r="CJ294" s="195"/>
    </row>
    <row r="295" spans="2:118" ht="19.5" customHeight="1">
      <c r="B295" s="8" t="s">
        <v>8563</v>
      </c>
      <c r="P295" s="7"/>
      <c r="AM295" s="574"/>
      <c r="AN295" s="575"/>
      <c r="AO295" s="575"/>
      <c r="AP295" s="575"/>
      <c r="AQ295" s="576"/>
      <c r="AR295" s="227" t="s">
        <v>7136</v>
      </c>
      <c r="AS295" s="221">
        <f>COUNTIF(AV306:AZ341,3)</f>
        <v>23</v>
      </c>
      <c r="BA295" s="408"/>
      <c r="BB295" s="408"/>
      <c r="BC295" s="408"/>
      <c r="BD295" s="408"/>
      <c r="BE295" s="408"/>
      <c r="CJ295" s="195"/>
      <c r="CK295" s="419" t="s">
        <v>8617</v>
      </c>
    </row>
    <row r="296" spans="2:118" ht="11.25" customHeight="1">
      <c r="P296" s="7"/>
      <c r="AM296" s="574"/>
      <c r="AN296" s="575"/>
      <c r="AO296" s="575"/>
      <c r="AP296" s="575"/>
      <c r="AQ296" s="576"/>
      <c r="AR296" s="228" t="s">
        <v>7137</v>
      </c>
      <c r="AS296" s="222">
        <f>COUNTIF(AV306:AZ341,1)</f>
        <v>0</v>
      </c>
      <c r="BA296" s="408"/>
      <c r="BB296" s="408"/>
      <c r="BC296" s="408"/>
      <c r="BD296" s="408"/>
      <c r="BE296" s="408"/>
      <c r="CJ296" s="195"/>
      <c r="CK296" s="263"/>
    </row>
    <row r="297" spans="2:118" ht="3" customHeight="1">
      <c r="P297" s="7"/>
      <c r="AM297" s="460"/>
      <c r="AN297" s="461"/>
      <c r="AO297" s="461"/>
      <c r="AP297" s="461"/>
      <c r="AQ297" s="462"/>
      <c r="BA297" s="408"/>
      <c r="BB297" s="408"/>
      <c r="BC297" s="408"/>
      <c r="BD297" s="408"/>
      <c r="BE297" s="408"/>
      <c r="CJ297" s="195"/>
      <c r="CK297" s="263"/>
    </row>
    <row r="298" spans="2:118" ht="3.75" customHeight="1" thickBot="1">
      <c r="C298" s="696" t="s">
        <v>2980</v>
      </c>
      <c r="D298" s="696"/>
      <c r="E298" s="696"/>
      <c r="F298" s="696"/>
      <c r="G298" s="696"/>
      <c r="H298" s="696"/>
      <c r="I298" s="696"/>
      <c r="J298" s="696"/>
      <c r="K298" s="696"/>
      <c r="L298" s="696"/>
      <c r="M298" s="696"/>
      <c r="N298" s="696"/>
      <c r="O298" s="696"/>
      <c r="P298" s="696"/>
      <c r="Q298" s="696"/>
      <c r="R298" s="696"/>
      <c r="S298" s="696"/>
      <c r="T298" s="696"/>
      <c r="U298" s="696"/>
      <c r="V298" s="696"/>
      <c r="W298" s="696"/>
      <c r="X298" s="696"/>
      <c r="Y298" s="696"/>
      <c r="Z298" s="696"/>
      <c r="AA298" s="696"/>
      <c r="AB298" s="696"/>
      <c r="AC298" s="696"/>
      <c r="AD298" s="696"/>
      <c r="AE298" s="696"/>
      <c r="AF298" s="696"/>
      <c r="AG298" s="696"/>
      <c r="AH298" s="696"/>
      <c r="AI298" s="696"/>
      <c r="AJ298" s="696"/>
      <c r="AK298" s="696"/>
      <c r="AL298" s="696"/>
      <c r="AM298" s="16"/>
      <c r="BA298" s="408"/>
      <c r="BB298" s="408"/>
      <c r="BC298" s="408"/>
      <c r="BD298" s="408"/>
      <c r="BE298" s="408"/>
      <c r="CJ298" s="195"/>
    </row>
    <row r="299" spans="2:118" ht="24" customHeight="1" thickBot="1">
      <c r="C299" s="9" t="s">
        <v>1696</v>
      </c>
      <c r="S299" s="612" t="str">
        <f>IF(BF306=1,"現業組合員数が３で回答した組合員総数を超えています",IF(BG303=1,"現業組合員数（"&amp;G306&amp;"人）と内訳（合計"&amp;AR306&amp;"人）があいません",""))</f>
        <v/>
      </c>
      <c r="T299" s="613"/>
      <c r="U299" s="613"/>
      <c r="V299" s="613"/>
      <c r="W299" s="613"/>
      <c r="X299" s="613"/>
      <c r="Y299" s="613"/>
      <c r="Z299" s="613"/>
      <c r="AA299" s="613"/>
      <c r="AB299" s="613"/>
      <c r="AC299" s="613"/>
      <c r="AD299" s="613"/>
      <c r="AE299" s="613"/>
      <c r="AF299" s="613"/>
      <c r="AG299" s="613"/>
      <c r="AH299" s="613"/>
      <c r="AI299" s="613"/>
      <c r="AJ299" s="613"/>
      <c r="AK299" s="613"/>
      <c r="AL299" s="613"/>
      <c r="AM299" s="613"/>
      <c r="AN299" s="613"/>
      <c r="AO299" s="613"/>
      <c r="AP299" s="613"/>
      <c r="AQ299" s="614"/>
      <c r="BA299" s="408"/>
      <c r="BB299" s="408"/>
      <c r="BC299" s="408"/>
      <c r="BD299" s="408"/>
      <c r="BE299" s="408"/>
      <c r="CJ299" s="195"/>
      <c r="CL299" s="421" t="s">
        <v>560</v>
      </c>
      <c r="CM299" s="550" t="s">
        <v>9215</v>
      </c>
      <c r="CN299" s="550"/>
      <c r="CO299" s="550"/>
      <c r="CP299" s="550"/>
      <c r="CQ299" s="550"/>
      <c r="CR299" s="550"/>
      <c r="CS299" s="550"/>
      <c r="CT299" s="550"/>
      <c r="CU299" s="550"/>
      <c r="CV299" s="550"/>
      <c r="CW299" s="550"/>
      <c r="CX299" s="550"/>
      <c r="CY299" s="550"/>
      <c r="CZ299" s="550"/>
      <c r="DA299" s="550"/>
      <c r="DB299" s="550"/>
      <c r="DC299" s="550"/>
      <c r="DD299" s="550"/>
      <c r="DE299" s="550"/>
      <c r="DF299" s="550"/>
      <c r="DG299" s="550"/>
      <c r="DH299" s="550"/>
      <c r="DI299" s="550"/>
      <c r="DJ299" s="550"/>
      <c r="DK299" s="551"/>
      <c r="DN299" s="279"/>
    </row>
    <row r="300" spans="2:118" ht="12.75" customHeight="1">
      <c r="E300" s="466" t="s">
        <v>8566</v>
      </c>
      <c r="F300" s="466"/>
      <c r="G300" s="466"/>
      <c r="H300" s="466"/>
      <c r="I300" s="466"/>
      <c r="J300" s="466"/>
      <c r="K300" s="466"/>
      <c r="L300" s="466"/>
      <c r="M300" s="466"/>
      <c r="N300" s="466"/>
      <c r="O300" s="466"/>
      <c r="P300" s="466"/>
      <c r="Q300" s="466"/>
      <c r="R300" s="466"/>
      <c r="S300" s="466"/>
      <c r="T300" s="466"/>
      <c r="U300" s="466"/>
      <c r="V300" s="466"/>
      <c r="W300" s="466"/>
      <c r="X300" s="466"/>
      <c r="Y300" s="466"/>
      <c r="Z300" s="466"/>
      <c r="AA300" s="466"/>
      <c r="AB300" s="466"/>
      <c r="AC300" s="466"/>
      <c r="AD300" s="466"/>
      <c r="AE300" s="466"/>
      <c r="AF300" s="466"/>
      <c r="AG300" s="466"/>
      <c r="AH300" s="466"/>
      <c r="AI300" s="466"/>
      <c r="AJ300" s="466"/>
      <c r="AK300" s="466"/>
      <c r="AL300" s="466"/>
      <c r="AM300" s="466"/>
      <c r="AN300" s="466"/>
      <c r="AO300" s="466"/>
      <c r="AP300" s="466"/>
      <c r="AR300" s="209" t="s">
        <v>7225</v>
      </c>
      <c r="BA300" s="408"/>
      <c r="BB300" s="408"/>
      <c r="BC300" s="408"/>
      <c r="BD300" s="408"/>
      <c r="BE300" s="408"/>
      <c r="CJ300" s="195"/>
      <c r="CL300" s="422"/>
      <c r="CM300" s="431"/>
      <c r="CN300" s="431"/>
      <c r="CO300" s="431"/>
      <c r="CP300" s="431"/>
      <c r="CQ300" s="431"/>
      <c r="CR300" s="431"/>
      <c r="CS300" s="431"/>
      <c r="CT300" s="431"/>
      <c r="CU300" s="431"/>
      <c r="CV300" s="431"/>
      <c r="CW300" s="431"/>
      <c r="CX300" s="431"/>
      <c r="CY300" s="431"/>
      <c r="CZ300" s="431"/>
      <c r="DA300" s="431"/>
      <c r="DB300" s="431"/>
      <c r="DC300" s="431"/>
      <c r="DD300" s="431"/>
      <c r="DE300" s="431"/>
      <c r="DF300" s="431"/>
      <c r="DG300" s="431"/>
      <c r="DH300" s="431"/>
      <c r="DI300" s="446"/>
      <c r="DJ300" s="446"/>
      <c r="DK300" s="447"/>
    </row>
    <row r="301" spans="2:118" ht="12.75" customHeight="1">
      <c r="E301" s="466"/>
      <c r="F301" s="466"/>
      <c r="G301" s="466"/>
      <c r="H301" s="466"/>
      <c r="I301" s="466"/>
      <c r="J301" s="466"/>
      <c r="K301" s="466"/>
      <c r="L301" s="466"/>
      <c r="M301" s="466"/>
      <c r="N301" s="466"/>
      <c r="O301" s="466"/>
      <c r="P301" s="466"/>
      <c r="Q301" s="466"/>
      <c r="R301" s="466"/>
      <c r="S301" s="466"/>
      <c r="T301" s="466"/>
      <c r="U301" s="466"/>
      <c r="V301" s="466"/>
      <c r="W301" s="466"/>
      <c r="X301" s="466"/>
      <c r="Y301" s="466"/>
      <c r="Z301" s="466"/>
      <c r="AA301" s="466"/>
      <c r="AB301" s="466"/>
      <c r="AC301" s="466"/>
      <c r="AD301" s="466"/>
      <c r="AE301" s="466"/>
      <c r="AF301" s="466"/>
      <c r="AG301" s="466"/>
      <c r="AH301" s="466"/>
      <c r="AI301" s="466"/>
      <c r="AJ301" s="466"/>
      <c r="AK301" s="466"/>
      <c r="AL301" s="466"/>
      <c r="AM301" s="466"/>
      <c r="AN301" s="466"/>
      <c r="AO301" s="466"/>
      <c r="AP301" s="466"/>
      <c r="AR301" s="313" t="str">
        <f>IF(MAX(O232,D178,D107)=0,"",MAX(O232,D178,D107))</f>
        <v/>
      </c>
      <c r="BA301" s="408"/>
      <c r="BB301" s="408"/>
      <c r="BC301" s="408"/>
      <c r="BD301" s="408"/>
      <c r="BE301" s="408"/>
      <c r="BG301" s="209" t="s">
        <v>5314</v>
      </c>
      <c r="CJ301" s="195"/>
      <c r="CL301" s="424"/>
      <c r="CM301" s="431"/>
      <c r="CN301" s="431"/>
      <c r="CO301" s="431"/>
      <c r="CP301" s="431"/>
      <c r="CQ301" s="431"/>
      <c r="CR301" s="431"/>
      <c r="CS301" s="431"/>
      <c r="CT301" s="431"/>
      <c r="CU301" s="431"/>
      <c r="CV301" s="431"/>
      <c r="CW301" s="431"/>
      <c r="CX301" s="431"/>
      <c r="CY301" s="431"/>
      <c r="CZ301" s="431"/>
      <c r="DA301" s="431"/>
      <c r="DB301" s="431"/>
      <c r="DC301" s="431"/>
      <c r="DD301" s="431"/>
      <c r="DE301" s="431"/>
      <c r="DF301" s="431"/>
      <c r="DG301" s="431"/>
      <c r="DH301" s="431"/>
      <c r="DI301" s="446"/>
      <c r="DJ301" s="446"/>
      <c r="DK301" s="447"/>
    </row>
    <row r="302" spans="2:118" ht="4.5" customHeight="1">
      <c r="BA302" s="408"/>
      <c r="BB302" s="408"/>
      <c r="BC302" s="408"/>
      <c r="BD302" s="408"/>
      <c r="BE302" s="408"/>
      <c r="CJ302" s="195"/>
      <c r="CL302" s="554" t="s">
        <v>561</v>
      </c>
      <c r="CM302" s="531" t="s">
        <v>9216</v>
      </c>
      <c r="CN302" s="531"/>
      <c r="CO302" s="531"/>
      <c r="CP302" s="531"/>
      <c r="CQ302" s="531"/>
      <c r="CR302" s="531"/>
      <c r="CS302" s="531"/>
      <c r="CT302" s="531"/>
      <c r="CU302" s="531"/>
      <c r="CV302" s="531"/>
      <c r="CW302" s="531"/>
      <c r="CX302" s="531"/>
      <c r="CY302" s="531"/>
      <c r="CZ302" s="531"/>
      <c r="DA302" s="531"/>
      <c r="DB302" s="531"/>
      <c r="DC302" s="531"/>
      <c r="DD302" s="531"/>
      <c r="DE302" s="531"/>
      <c r="DF302" s="531"/>
      <c r="DG302" s="531"/>
      <c r="DH302" s="531"/>
      <c r="DI302" s="531"/>
      <c r="DJ302" s="531"/>
      <c r="DK302" s="532"/>
    </row>
    <row r="303" spans="2:118" ht="20.100000000000001" customHeight="1">
      <c r="F303" s="627" t="s">
        <v>8565</v>
      </c>
      <c r="G303" s="628"/>
      <c r="H303" s="628"/>
      <c r="I303" s="628"/>
      <c r="J303" s="628"/>
      <c r="K303" s="628"/>
      <c r="L303" s="628"/>
      <c r="M303" s="156"/>
      <c r="N303" s="157"/>
      <c r="O303" s="157"/>
      <c r="P303" s="157"/>
      <c r="Q303" s="157"/>
      <c r="R303" s="157"/>
      <c r="S303" s="157"/>
      <c r="T303" s="157"/>
      <c r="U303" s="157"/>
      <c r="V303" s="157"/>
      <c r="W303" s="157"/>
      <c r="X303" s="157"/>
      <c r="Y303" s="157"/>
      <c r="Z303" s="157"/>
      <c r="AA303" s="156"/>
      <c r="AB303" s="157"/>
      <c r="AC303" s="157"/>
      <c r="AD303" s="157"/>
      <c r="AE303" s="157"/>
      <c r="AF303" s="157"/>
      <c r="AG303" s="157"/>
      <c r="AH303" s="156"/>
      <c r="AI303" s="157"/>
      <c r="AJ303" s="157"/>
      <c r="AK303" s="157"/>
      <c r="AL303" s="157"/>
      <c r="AM303" s="157"/>
      <c r="AN303" s="158"/>
      <c r="BA303" s="408"/>
      <c r="BB303" s="408"/>
      <c r="BC303" s="408"/>
      <c r="BD303" s="408"/>
      <c r="BE303" s="408"/>
      <c r="BG303" s="297">
        <f>MAX(BG306:BH306)</f>
        <v>0</v>
      </c>
      <c r="CJ303" s="195"/>
      <c r="CL303" s="554"/>
      <c r="CM303" s="531"/>
      <c r="CN303" s="531"/>
      <c r="CO303" s="531"/>
      <c r="CP303" s="531"/>
      <c r="CQ303" s="531"/>
      <c r="CR303" s="531"/>
      <c r="CS303" s="531"/>
      <c r="CT303" s="531"/>
      <c r="CU303" s="531"/>
      <c r="CV303" s="531"/>
      <c r="CW303" s="531"/>
      <c r="CX303" s="531"/>
      <c r="CY303" s="531"/>
      <c r="CZ303" s="531"/>
      <c r="DA303" s="531"/>
      <c r="DB303" s="531"/>
      <c r="DC303" s="531"/>
      <c r="DD303" s="531"/>
      <c r="DE303" s="531"/>
      <c r="DF303" s="531"/>
      <c r="DG303" s="531"/>
      <c r="DH303" s="531"/>
      <c r="DI303" s="531"/>
      <c r="DJ303" s="531"/>
      <c r="DK303" s="532"/>
    </row>
    <row r="304" spans="2:118" ht="24.95" customHeight="1">
      <c r="F304" s="630"/>
      <c r="G304" s="631"/>
      <c r="H304" s="631"/>
      <c r="I304" s="631"/>
      <c r="J304" s="631"/>
      <c r="K304" s="631"/>
      <c r="L304" s="631"/>
      <c r="M304" s="559" t="s">
        <v>1697</v>
      </c>
      <c r="N304" s="560"/>
      <c r="O304" s="560"/>
      <c r="P304" s="560"/>
      <c r="Q304" s="560"/>
      <c r="R304" s="560"/>
      <c r="S304" s="604"/>
      <c r="T304" s="559" t="s">
        <v>1698</v>
      </c>
      <c r="U304" s="560"/>
      <c r="V304" s="560"/>
      <c r="W304" s="560"/>
      <c r="X304" s="560"/>
      <c r="Y304" s="560"/>
      <c r="Z304" s="604"/>
      <c r="AA304" s="559" t="s">
        <v>1699</v>
      </c>
      <c r="AB304" s="560"/>
      <c r="AC304" s="560"/>
      <c r="AD304" s="560"/>
      <c r="AE304" s="560"/>
      <c r="AF304" s="560"/>
      <c r="AG304" s="604"/>
      <c r="AH304" s="559" t="s">
        <v>1700</v>
      </c>
      <c r="AI304" s="560"/>
      <c r="AJ304" s="560"/>
      <c r="AK304" s="560"/>
      <c r="AL304" s="560"/>
      <c r="AM304" s="560"/>
      <c r="AN304" s="561"/>
      <c r="AR304" s="209" t="s">
        <v>3456</v>
      </c>
      <c r="BA304" s="408"/>
      <c r="BB304" s="408"/>
      <c r="BC304" s="408"/>
      <c r="BD304" s="408"/>
      <c r="BE304" s="408"/>
      <c r="BF304" s="209" t="s">
        <v>7706</v>
      </c>
      <c r="BG304" s="209" t="s">
        <v>808</v>
      </c>
      <c r="BH304" s="209" t="s">
        <v>931</v>
      </c>
      <c r="CJ304" s="195"/>
      <c r="CL304" s="422"/>
      <c r="CM304" s="531"/>
      <c r="CN304" s="531"/>
      <c r="CO304" s="531"/>
      <c r="CP304" s="531"/>
      <c r="CQ304" s="531"/>
      <c r="CR304" s="531"/>
      <c r="CS304" s="531"/>
      <c r="CT304" s="531"/>
      <c r="CU304" s="531"/>
      <c r="CV304" s="531"/>
      <c r="CW304" s="531"/>
      <c r="CX304" s="531"/>
      <c r="CY304" s="531"/>
      <c r="CZ304" s="531"/>
      <c r="DA304" s="531"/>
      <c r="DB304" s="531"/>
      <c r="DC304" s="531"/>
      <c r="DD304" s="531"/>
      <c r="DE304" s="531"/>
      <c r="DF304" s="531"/>
      <c r="DG304" s="531"/>
      <c r="DH304" s="531"/>
      <c r="DI304" s="531"/>
      <c r="DJ304" s="531"/>
      <c r="DK304" s="532"/>
    </row>
    <row r="305" spans="3:115" ht="4.5" customHeight="1" thickBot="1">
      <c r="F305" s="39"/>
      <c r="G305" s="16"/>
      <c r="H305" s="16"/>
      <c r="I305" s="16"/>
      <c r="J305" s="16"/>
      <c r="K305" s="16"/>
      <c r="L305" s="16"/>
      <c r="M305" s="58"/>
      <c r="N305" s="16"/>
      <c r="O305" s="16"/>
      <c r="P305" s="16"/>
      <c r="Q305" s="16"/>
      <c r="R305" s="16"/>
      <c r="S305" s="16"/>
      <c r="T305" s="58"/>
      <c r="U305" s="16"/>
      <c r="V305" s="16"/>
      <c r="W305" s="16"/>
      <c r="X305" s="16"/>
      <c r="Y305" s="16"/>
      <c r="Z305" s="16"/>
      <c r="AA305" s="58"/>
      <c r="AB305" s="16"/>
      <c r="AC305" s="16"/>
      <c r="AD305" s="16"/>
      <c r="AE305" s="16"/>
      <c r="AF305" s="16"/>
      <c r="AG305" s="16"/>
      <c r="AH305" s="58"/>
      <c r="AI305" s="16"/>
      <c r="AJ305" s="16"/>
      <c r="AK305" s="16"/>
      <c r="AL305" s="16"/>
      <c r="AM305" s="16"/>
      <c r="AN305" s="40"/>
      <c r="BA305" s="408"/>
      <c r="BB305" s="408"/>
      <c r="BC305" s="408"/>
      <c r="BD305" s="408"/>
      <c r="BE305" s="408"/>
      <c r="CJ305" s="231"/>
      <c r="CL305" s="424"/>
      <c r="CM305" s="531"/>
      <c r="CN305" s="531"/>
      <c r="CO305" s="531"/>
      <c r="CP305" s="531"/>
      <c r="CQ305" s="531"/>
      <c r="CR305" s="531"/>
      <c r="CS305" s="531"/>
      <c r="CT305" s="531"/>
      <c r="CU305" s="531"/>
      <c r="CV305" s="531"/>
      <c r="CW305" s="531"/>
      <c r="CX305" s="531"/>
      <c r="CY305" s="531"/>
      <c r="CZ305" s="531"/>
      <c r="DA305" s="531"/>
      <c r="DB305" s="531"/>
      <c r="DC305" s="531"/>
      <c r="DD305" s="531"/>
      <c r="DE305" s="531"/>
      <c r="DF305" s="531"/>
      <c r="DG305" s="531"/>
      <c r="DH305" s="531"/>
      <c r="DI305" s="531"/>
      <c r="DJ305" s="531"/>
      <c r="DK305" s="532"/>
    </row>
    <row r="306" spans="3:115" ht="19.5" customHeight="1">
      <c r="F306" s="39"/>
      <c r="G306" s="618"/>
      <c r="H306" s="619"/>
      <c r="I306" s="619"/>
      <c r="J306" s="619"/>
      <c r="K306" s="620"/>
      <c r="L306" s="17" t="s">
        <v>5978</v>
      </c>
      <c r="M306" s="58"/>
      <c r="N306" s="618"/>
      <c r="O306" s="619"/>
      <c r="P306" s="619"/>
      <c r="Q306" s="619"/>
      <c r="R306" s="620"/>
      <c r="S306" s="17" t="s">
        <v>5978</v>
      </c>
      <c r="T306" s="58"/>
      <c r="U306" s="618"/>
      <c r="V306" s="619"/>
      <c r="W306" s="619"/>
      <c r="X306" s="619"/>
      <c r="Y306" s="620"/>
      <c r="Z306" s="17" t="s">
        <v>5978</v>
      </c>
      <c r="AA306" s="58"/>
      <c r="AB306" s="618"/>
      <c r="AC306" s="619"/>
      <c r="AD306" s="619"/>
      <c r="AE306" s="619"/>
      <c r="AF306" s="620"/>
      <c r="AG306" s="17" t="s">
        <v>5978</v>
      </c>
      <c r="AH306" s="58"/>
      <c r="AI306" s="618"/>
      <c r="AJ306" s="619"/>
      <c r="AK306" s="619"/>
      <c r="AL306" s="619"/>
      <c r="AM306" s="620"/>
      <c r="AN306" s="41" t="s">
        <v>5978</v>
      </c>
      <c r="AR306" s="353">
        <f>N306+U306+AB306+AI306</f>
        <v>0</v>
      </c>
      <c r="AV306" s="296">
        <f>IF(AND(BA306=0,SUM(BF306:BK306)&gt;0),1,IF(BA306=1,3,""))</f>
        <v>3</v>
      </c>
      <c r="AW306" s="296">
        <f>IF(AND(BB306=0,SUM(BG306:BK306)&gt;0),1,IF(BB306=1,3,""))</f>
        <v>3</v>
      </c>
      <c r="AX306" s="296">
        <f>IF(AND(BC306=0,SUM(BG306:BK306)&gt;0),1,IF(BC306=1,3,""))</f>
        <v>3</v>
      </c>
      <c r="AY306" s="296">
        <f>IF(AND(BD306=0,SUM(BG306:BK306)&gt;0),1,IF(BD306=1,3,""))</f>
        <v>3</v>
      </c>
      <c r="AZ306" s="303">
        <f>IF(AND(BE306=0,SUM(BG306:BK306)&gt;0),1,IF(BE306=1,3,""))</f>
        <v>3</v>
      </c>
      <c r="BA306" s="409">
        <f>IF(G306="",1,0)</f>
        <v>1</v>
      </c>
      <c r="BB306" s="411">
        <f>IF(N306="",1,0)</f>
        <v>1</v>
      </c>
      <c r="BC306" s="411">
        <f>IF(U306="",1,0)</f>
        <v>1</v>
      </c>
      <c r="BD306" s="411">
        <f>IF(AB306="",1,0)</f>
        <v>1</v>
      </c>
      <c r="BE306" s="410">
        <f>IF(AI306="",1,0)</f>
        <v>1</v>
      </c>
      <c r="BF306" s="225">
        <f>IF(AND(AR301&lt;&gt;"",AR301&lt;G306),1,0)</f>
        <v>0</v>
      </c>
      <c r="BG306" s="225">
        <f>IF(AND($BA306=0,$G306&lt;$AR$306),1,0)</f>
        <v>0</v>
      </c>
      <c r="BH306" s="225">
        <f>IF(AND(SUM($BA306:$BE306)=0,$G306&gt;$AR$306),1,0)</f>
        <v>0</v>
      </c>
      <c r="BI306" s="225"/>
      <c r="BJ306" s="225"/>
      <c r="BK306" s="246"/>
      <c r="CJ306" s="195"/>
      <c r="CL306" s="424"/>
      <c r="CM306" s="431"/>
      <c r="CN306" s="431"/>
      <c r="CO306" s="431"/>
      <c r="CP306" s="431"/>
      <c r="CQ306" s="431"/>
      <c r="CR306" s="431"/>
      <c r="CS306" s="431"/>
      <c r="CT306" s="431"/>
      <c r="CU306" s="431"/>
      <c r="CV306" s="431"/>
      <c r="CW306" s="431"/>
      <c r="CX306" s="431"/>
      <c r="CY306" s="431"/>
      <c r="CZ306" s="431"/>
      <c r="DA306" s="431"/>
      <c r="DB306" s="431"/>
      <c r="DC306" s="431"/>
      <c r="DD306" s="431"/>
      <c r="DE306" s="431"/>
      <c r="DF306" s="431"/>
      <c r="DG306" s="431"/>
      <c r="DH306" s="431"/>
      <c r="DI306" s="446"/>
      <c r="DJ306" s="446"/>
      <c r="DK306" s="447"/>
    </row>
    <row r="307" spans="3:115" ht="4.5" customHeight="1">
      <c r="F307" s="42"/>
      <c r="G307" s="43"/>
      <c r="H307" s="43"/>
      <c r="I307" s="43"/>
      <c r="J307" s="43"/>
      <c r="K307" s="43"/>
      <c r="L307" s="43"/>
      <c r="M307" s="103"/>
      <c r="N307" s="43"/>
      <c r="O307" s="43"/>
      <c r="P307" s="43"/>
      <c r="Q307" s="43"/>
      <c r="R307" s="43"/>
      <c r="S307" s="43"/>
      <c r="T307" s="103"/>
      <c r="U307" s="43"/>
      <c r="V307" s="43"/>
      <c r="W307" s="43"/>
      <c r="X307" s="43"/>
      <c r="Y307" s="43"/>
      <c r="Z307" s="43"/>
      <c r="AA307" s="103"/>
      <c r="AB307" s="43"/>
      <c r="AC307" s="43"/>
      <c r="AD307" s="43"/>
      <c r="AE307" s="43"/>
      <c r="AF307" s="43"/>
      <c r="AG307" s="43"/>
      <c r="AH307" s="103"/>
      <c r="AI307" s="43"/>
      <c r="AJ307" s="43"/>
      <c r="AK307" s="43"/>
      <c r="AL307" s="43"/>
      <c r="AM307" s="43"/>
      <c r="AN307" s="45"/>
      <c r="BA307" s="408"/>
      <c r="BB307" s="408"/>
      <c r="BC307" s="408"/>
      <c r="BD307" s="408"/>
      <c r="BE307" s="408"/>
      <c r="CJ307" s="195"/>
      <c r="CL307" s="554" t="s">
        <v>562</v>
      </c>
      <c r="CM307" s="820" t="s">
        <v>9217</v>
      </c>
      <c r="CN307" s="820"/>
      <c r="CO307" s="820"/>
      <c r="CP307" s="820"/>
      <c r="CQ307" s="820"/>
      <c r="CR307" s="820"/>
      <c r="CS307" s="820"/>
      <c r="CT307" s="820"/>
      <c r="CU307" s="820"/>
      <c r="CV307" s="820"/>
      <c r="CW307" s="820"/>
      <c r="CX307" s="820"/>
      <c r="CY307" s="820"/>
      <c r="CZ307" s="820"/>
      <c r="DA307" s="820"/>
      <c r="DB307" s="820"/>
      <c r="DC307" s="820"/>
      <c r="DD307" s="820"/>
      <c r="DE307" s="820"/>
      <c r="DF307" s="820"/>
      <c r="DG307" s="820"/>
      <c r="DH307" s="820"/>
      <c r="DI307" s="820"/>
      <c r="DJ307" s="820"/>
      <c r="DK307" s="821"/>
    </row>
    <row r="308" spans="3:115" ht="4.5" customHeight="1">
      <c r="BA308" s="408"/>
      <c r="BB308" s="408"/>
      <c r="BC308" s="408"/>
      <c r="BD308" s="408"/>
      <c r="BE308" s="408"/>
      <c r="CJ308" s="195"/>
      <c r="CL308" s="554"/>
      <c r="CM308" s="820"/>
      <c r="CN308" s="820"/>
      <c r="CO308" s="820"/>
      <c r="CP308" s="820"/>
      <c r="CQ308" s="820"/>
      <c r="CR308" s="820"/>
      <c r="CS308" s="820"/>
      <c r="CT308" s="820"/>
      <c r="CU308" s="820"/>
      <c r="CV308" s="820"/>
      <c r="CW308" s="820"/>
      <c r="CX308" s="820"/>
      <c r="CY308" s="820"/>
      <c r="CZ308" s="820"/>
      <c r="DA308" s="820"/>
      <c r="DB308" s="820"/>
      <c r="DC308" s="820"/>
      <c r="DD308" s="820"/>
      <c r="DE308" s="820"/>
      <c r="DF308" s="820"/>
      <c r="DG308" s="820"/>
      <c r="DH308" s="820"/>
      <c r="DI308" s="820"/>
      <c r="DJ308" s="820"/>
      <c r="DK308" s="821"/>
    </row>
    <row r="309" spans="3:115" ht="4.5" customHeight="1" thickBot="1">
      <c r="BA309" s="408"/>
      <c r="BB309" s="408"/>
      <c r="BC309" s="408"/>
      <c r="BD309" s="408"/>
      <c r="BE309" s="408"/>
      <c r="CJ309" s="195"/>
      <c r="CL309" s="554"/>
      <c r="CM309" s="820"/>
      <c r="CN309" s="820"/>
      <c r="CO309" s="820"/>
      <c r="CP309" s="820"/>
      <c r="CQ309" s="820"/>
      <c r="CR309" s="820"/>
      <c r="CS309" s="820"/>
      <c r="CT309" s="820"/>
      <c r="CU309" s="820"/>
      <c r="CV309" s="820"/>
      <c r="CW309" s="820"/>
      <c r="CX309" s="820"/>
      <c r="CY309" s="820"/>
      <c r="CZ309" s="820"/>
      <c r="DA309" s="820"/>
      <c r="DB309" s="820"/>
      <c r="DC309" s="820"/>
      <c r="DD309" s="820"/>
      <c r="DE309" s="820"/>
      <c r="DF309" s="820"/>
      <c r="DG309" s="820"/>
      <c r="DH309" s="820"/>
      <c r="DI309" s="820"/>
      <c r="DJ309" s="820"/>
      <c r="DK309" s="821"/>
    </row>
    <row r="310" spans="3:115" ht="19.5" customHeight="1" thickBot="1">
      <c r="C310" s="9" t="s">
        <v>8567</v>
      </c>
      <c r="S310" s="612" t="str">
        <f>IF(BF318=1,"現業組合員数が３で回答した組合員総数を超えています",IF(BG313=1,"公営企業関係職員数と内訳（合計"&amp;AR316&amp;"人）があいません",""))</f>
        <v/>
      </c>
      <c r="T310" s="613"/>
      <c r="U310" s="613"/>
      <c r="V310" s="613"/>
      <c r="W310" s="613"/>
      <c r="X310" s="613"/>
      <c r="Y310" s="613"/>
      <c r="Z310" s="613"/>
      <c r="AA310" s="613"/>
      <c r="AB310" s="613"/>
      <c r="AC310" s="613"/>
      <c r="AD310" s="613"/>
      <c r="AE310" s="613"/>
      <c r="AF310" s="613"/>
      <c r="AG310" s="613"/>
      <c r="AH310" s="613"/>
      <c r="AI310" s="613"/>
      <c r="AJ310" s="613"/>
      <c r="AK310" s="613"/>
      <c r="AL310" s="613"/>
      <c r="AM310" s="613"/>
      <c r="AN310" s="613"/>
      <c r="AO310" s="613"/>
      <c r="AP310" s="613"/>
      <c r="AQ310" s="614"/>
      <c r="BA310" s="408"/>
      <c r="BB310" s="408"/>
      <c r="BC310" s="408"/>
      <c r="BD310" s="408"/>
      <c r="BE310" s="408"/>
      <c r="CJ310" s="195"/>
      <c r="CL310" s="554"/>
      <c r="CM310" s="820"/>
      <c r="CN310" s="820"/>
      <c r="CO310" s="820"/>
      <c r="CP310" s="820"/>
      <c r="CQ310" s="820"/>
      <c r="CR310" s="820"/>
      <c r="CS310" s="820"/>
      <c r="CT310" s="820"/>
      <c r="CU310" s="820"/>
      <c r="CV310" s="820"/>
      <c r="CW310" s="820"/>
      <c r="CX310" s="820"/>
      <c r="CY310" s="820"/>
      <c r="CZ310" s="820"/>
      <c r="DA310" s="820"/>
      <c r="DB310" s="820"/>
      <c r="DC310" s="820"/>
      <c r="DD310" s="820"/>
      <c r="DE310" s="820"/>
      <c r="DF310" s="820"/>
      <c r="DG310" s="820"/>
      <c r="DH310" s="820"/>
      <c r="DI310" s="820"/>
      <c r="DJ310" s="820"/>
      <c r="DK310" s="821"/>
    </row>
    <row r="311" spans="3:115" ht="15.75" customHeight="1">
      <c r="C311" s="9"/>
      <c r="D311" s="392" t="s">
        <v>8568</v>
      </c>
      <c r="S311" s="420"/>
      <c r="T311" s="420"/>
      <c r="U311" s="420"/>
      <c r="V311" s="420"/>
      <c r="W311" s="420"/>
      <c r="X311" s="420"/>
      <c r="Y311" s="420"/>
      <c r="Z311" s="420"/>
      <c r="AA311" s="420"/>
      <c r="AB311" s="420"/>
      <c r="AC311" s="420"/>
      <c r="AD311" s="420"/>
      <c r="AE311" s="420"/>
      <c r="AF311" s="420"/>
      <c r="AG311" s="420"/>
      <c r="AH311" s="420"/>
      <c r="AI311" s="420"/>
      <c r="AJ311" s="420"/>
      <c r="AK311" s="420"/>
      <c r="AL311" s="420"/>
      <c r="AM311" s="420"/>
      <c r="AN311" s="420"/>
      <c r="AO311" s="420"/>
      <c r="AP311" s="420"/>
      <c r="AQ311" s="420"/>
      <c r="BA311" s="408"/>
      <c r="BB311" s="408"/>
      <c r="BC311" s="408"/>
      <c r="BD311" s="408"/>
      <c r="BE311" s="408"/>
      <c r="CJ311" s="195"/>
      <c r="CL311" s="422"/>
      <c r="CM311" s="820"/>
      <c r="CN311" s="820"/>
      <c r="CO311" s="820"/>
      <c r="CP311" s="820"/>
      <c r="CQ311" s="820"/>
      <c r="CR311" s="820"/>
      <c r="CS311" s="820"/>
      <c r="CT311" s="820"/>
      <c r="CU311" s="820"/>
      <c r="CV311" s="820"/>
      <c r="CW311" s="820"/>
      <c r="CX311" s="820"/>
      <c r="CY311" s="820"/>
      <c r="CZ311" s="820"/>
      <c r="DA311" s="820"/>
      <c r="DB311" s="820"/>
      <c r="DC311" s="820"/>
      <c r="DD311" s="820"/>
      <c r="DE311" s="820"/>
      <c r="DF311" s="820"/>
      <c r="DG311" s="820"/>
      <c r="DH311" s="820"/>
      <c r="DI311" s="820"/>
      <c r="DJ311" s="820"/>
      <c r="DK311" s="821"/>
    </row>
    <row r="312" spans="3:115" ht="12.95" customHeight="1">
      <c r="E312" s="466" t="s">
        <v>8569</v>
      </c>
      <c r="F312" s="466"/>
      <c r="G312" s="466"/>
      <c r="H312" s="466"/>
      <c r="I312" s="466"/>
      <c r="J312" s="466"/>
      <c r="K312" s="466"/>
      <c r="L312" s="466"/>
      <c r="M312" s="466"/>
      <c r="N312" s="466"/>
      <c r="O312" s="466"/>
      <c r="P312" s="466"/>
      <c r="Q312" s="466"/>
      <c r="R312" s="466"/>
      <c r="S312" s="466"/>
      <c r="T312" s="466"/>
      <c r="U312" s="466"/>
      <c r="V312" s="466"/>
      <c r="W312" s="466"/>
      <c r="X312" s="466"/>
      <c r="Y312" s="466"/>
      <c r="Z312" s="466"/>
      <c r="AA312" s="466"/>
      <c r="AB312" s="466"/>
      <c r="AC312" s="466"/>
      <c r="AD312" s="466"/>
      <c r="AE312" s="466"/>
      <c r="AF312" s="466"/>
      <c r="AG312" s="466"/>
      <c r="AH312" s="466"/>
      <c r="AI312" s="466"/>
      <c r="AJ312" s="466"/>
      <c r="AK312" s="466"/>
      <c r="AL312" s="466"/>
      <c r="AM312" s="466"/>
      <c r="AN312" s="466"/>
      <c r="AO312" s="466"/>
      <c r="AP312" s="466"/>
      <c r="BA312" s="408"/>
      <c r="BB312" s="408"/>
      <c r="BC312" s="408"/>
      <c r="BD312" s="408"/>
      <c r="BE312" s="408"/>
      <c r="BG312" s="209" t="s">
        <v>5314</v>
      </c>
      <c r="CJ312" s="195"/>
      <c r="CL312" s="422"/>
      <c r="CM312" s="820"/>
      <c r="CN312" s="820"/>
      <c r="CO312" s="820"/>
      <c r="CP312" s="820"/>
      <c r="CQ312" s="820"/>
      <c r="CR312" s="820"/>
      <c r="CS312" s="820"/>
      <c r="CT312" s="820"/>
      <c r="CU312" s="820"/>
      <c r="CV312" s="820"/>
      <c r="CW312" s="820"/>
      <c r="CX312" s="820"/>
      <c r="CY312" s="820"/>
      <c r="CZ312" s="820"/>
      <c r="DA312" s="820"/>
      <c r="DB312" s="820"/>
      <c r="DC312" s="820"/>
      <c r="DD312" s="820"/>
      <c r="DE312" s="820"/>
      <c r="DF312" s="820"/>
      <c r="DG312" s="820"/>
      <c r="DH312" s="820"/>
      <c r="DI312" s="820"/>
      <c r="DJ312" s="820"/>
      <c r="DK312" s="821"/>
    </row>
    <row r="313" spans="3:115" ht="12.95" customHeight="1">
      <c r="E313" s="466"/>
      <c r="F313" s="466"/>
      <c r="G313" s="466"/>
      <c r="H313" s="466"/>
      <c r="I313" s="466"/>
      <c r="J313" s="466"/>
      <c r="K313" s="466"/>
      <c r="L313" s="466"/>
      <c r="M313" s="466"/>
      <c r="N313" s="466"/>
      <c r="O313" s="466"/>
      <c r="P313" s="466"/>
      <c r="Q313" s="466"/>
      <c r="R313" s="466"/>
      <c r="S313" s="466"/>
      <c r="T313" s="466"/>
      <c r="U313" s="466"/>
      <c r="V313" s="466"/>
      <c r="W313" s="466"/>
      <c r="X313" s="466"/>
      <c r="Y313" s="466"/>
      <c r="Z313" s="466"/>
      <c r="AA313" s="466"/>
      <c r="AB313" s="466"/>
      <c r="AC313" s="466"/>
      <c r="AD313" s="466"/>
      <c r="AE313" s="466"/>
      <c r="AF313" s="466"/>
      <c r="AG313" s="466"/>
      <c r="AH313" s="466"/>
      <c r="AI313" s="466"/>
      <c r="AJ313" s="466"/>
      <c r="AK313" s="466"/>
      <c r="AL313" s="466"/>
      <c r="AM313" s="466"/>
      <c r="AN313" s="466"/>
      <c r="AO313" s="466"/>
      <c r="AP313" s="466"/>
      <c r="BA313" s="408"/>
      <c r="BB313" s="408"/>
      <c r="BC313" s="408"/>
      <c r="BD313" s="408"/>
      <c r="BE313" s="408"/>
      <c r="BG313" s="297">
        <f>MAX(BG318:BH318)</f>
        <v>0</v>
      </c>
      <c r="CJ313" s="195"/>
      <c r="CL313" s="424" t="s">
        <v>9214</v>
      </c>
      <c r="CM313" s="531" t="s">
        <v>9218</v>
      </c>
      <c r="CN313" s="531"/>
      <c r="CO313" s="531"/>
      <c r="CP313" s="531"/>
      <c r="CQ313" s="531"/>
      <c r="CR313" s="531"/>
      <c r="CS313" s="531"/>
      <c r="CT313" s="531"/>
      <c r="CU313" s="531"/>
      <c r="CV313" s="531"/>
      <c r="CW313" s="531"/>
      <c r="CX313" s="531"/>
      <c r="CY313" s="531"/>
      <c r="CZ313" s="531"/>
      <c r="DA313" s="531"/>
      <c r="DB313" s="531"/>
      <c r="DC313" s="531"/>
      <c r="DD313" s="531"/>
      <c r="DE313" s="531"/>
      <c r="DF313" s="531"/>
      <c r="DG313" s="531"/>
      <c r="DH313" s="531"/>
      <c r="DI313" s="531"/>
      <c r="DJ313" s="531"/>
      <c r="DK313" s="532"/>
    </row>
    <row r="314" spans="3:115" ht="4.5" customHeight="1">
      <c r="BA314" s="408"/>
      <c r="BB314" s="408"/>
      <c r="BC314" s="408"/>
      <c r="BD314" s="408"/>
      <c r="BE314" s="408"/>
      <c r="CJ314" s="195"/>
      <c r="CL314" s="424"/>
      <c r="CM314" s="531"/>
      <c r="CN314" s="531"/>
      <c r="CO314" s="531"/>
      <c r="CP314" s="531"/>
      <c r="CQ314" s="531"/>
      <c r="CR314" s="531"/>
      <c r="CS314" s="531"/>
      <c r="CT314" s="531"/>
      <c r="CU314" s="531"/>
      <c r="CV314" s="531"/>
      <c r="CW314" s="531"/>
      <c r="CX314" s="531"/>
      <c r="CY314" s="531"/>
      <c r="CZ314" s="531"/>
      <c r="DA314" s="531"/>
      <c r="DB314" s="531"/>
      <c r="DC314" s="531"/>
      <c r="DD314" s="531"/>
      <c r="DE314" s="531"/>
      <c r="DF314" s="531"/>
      <c r="DG314" s="531"/>
      <c r="DH314" s="531"/>
      <c r="DI314" s="531"/>
      <c r="DJ314" s="531"/>
      <c r="DK314" s="532"/>
    </row>
    <row r="315" spans="3:115" ht="20.100000000000001" customHeight="1">
      <c r="F315" s="627" t="s">
        <v>7425</v>
      </c>
      <c r="G315" s="628"/>
      <c r="H315" s="628"/>
      <c r="I315" s="628"/>
      <c r="J315" s="628"/>
      <c r="K315" s="628"/>
      <c r="L315" s="628"/>
      <c r="M315" s="156"/>
      <c r="N315" s="157"/>
      <c r="O315" s="157"/>
      <c r="P315" s="157"/>
      <c r="Q315" s="157"/>
      <c r="R315" s="157"/>
      <c r="S315" s="157"/>
      <c r="T315" s="157"/>
      <c r="U315" s="157"/>
      <c r="V315" s="157"/>
      <c r="W315" s="157"/>
      <c r="X315" s="157"/>
      <c r="Y315" s="157"/>
      <c r="Z315" s="157"/>
      <c r="AA315" s="156"/>
      <c r="AB315" s="157"/>
      <c r="AC315" s="157"/>
      <c r="AD315" s="157"/>
      <c r="AE315" s="157"/>
      <c r="AF315" s="157"/>
      <c r="AG315" s="135"/>
      <c r="AH315" s="135"/>
      <c r="AI315" s="135"/>
      <c r="AJ315" s="135"/>
      <c r="AK315" s="201"/>
      <c r="AL315" s="201"/>
      <c r="AM315" s="201"/>
      <c r="AN315" s="201"/>
      <c r="AO315" s="201"/>
      <c r="AP315" s="202"/>
      <c r="AR315" s="209" t="s">
        <v>3456</v>
      </c>
      <c r="BA315" s="408"/>
      <c r="BB315" s="408"/>
      <c r="BC315" s="408"/>
      <c r="BD315" s="408"/>
      <c r="BE315" s="408"/>
      <c r="CJ315" s="195"/>
      <c r="CL315" s="422"/>
      <c r="CM315" s="531"/>
      <c r="CN315" s="531"/>
      <c r="CO315" s="531"/>
      <c r="CP315" s="531"/>
      <c r="CQ315" s="531"/>
      <c r="CR315" s="531"/>
      <c r="CS315" s="531"/>
      <c r="CT315" s="531"/>
      <c r="CU315" s="531"/>
      <c r="CV315" s="531"/>
      <c r="CW315" s="531"/>
      <c r="CX315" s="531"/>
      <c r="CY315" s="531"/>
      <c r="CZ315" s="531"/>
      <c r="DA315" s="531"/>
      <c r="DB315" s="531"/>
      <c r="DC315" s="531"/>
      <c r="DD315" s="531"/>
      <c r="DE315" s="531"/>
      <c r="DF315" s="531"/>
      <c r="DG315" s="531"/>
      <c r="DH315" s="531"/>
      <c r="DI315" s="531"/>
      <c r="DJ315" s="531"/>
      <c r="DK315" s="532"/>
    </row>
    <row r="316" spans="3:115" ht="24.95" customHeight="1">
      <c r="F316" s="630"/>
      <c r="G316" s="631"/>
      <c r="H316" s="631"/>
      <c r="I316" s="631"/>
      <c r="J316" s="631"/>
      <c r="K316" s="631"/>
      <c r="L316" s="631"/>
      <c r="M316" s="467" t="s">
        <v>2474</v>
      </c>
      <c r="N316" s="468"/>
      <c r="O316" s="468"/>
      <c r="P316" s="468"/>
      <c r="Q316" s="468"/>
      <c r="R316" s="468"/>
      <c r="S316" s="692" t="s">
        <v>2475</v>
      </c>
      <c r="T316" s="556"/>
      <c r="U316" s="556"/>
      <c r="V316" s="556"/>
      <c r="W316" s="556"/>
      <c r="X316" s="693"/>
      <c r="Y316" s="556" t="s">
        <v>7214</v>
      </c>
      <c r="Z316" s="556"/>
      <c r="AA316" s="556"/>
      <c r="AB316" s="556"/>
      <c r="AC316" s="556"/>
      <c r="AD316" s="556"/>
      <c r="AE316" s="692" t="s">
        <v>7213</v>
      </c>
      <c r="AF316" s="556"/>
      <c r="AG316" s="556"/>
      <c r="AH316" s="556"/>
      <c r="AI316" s="556"/>
      <c r="AJ316" s="693"/>
      <c r="AK316" s="503" t="s">
        <v>2476</v>
      </c>
      <c r="AL316" s="503"/>
      <c r="AM316" s="503"/>
      <c r="AN316" s="503"/>
      <c r="AO316" s="503"/>
      <c r="AP316" s="504"/>
      <c r="AR316" s="313">
        <f>N318+T318+Z318+AF318+AL318</f>
        <v>0</v>
      </c>
      <c r="BA316" s="408"/>
      <c r="BB316" s="408"/>
      <c r="BC316" s="408"/>
      <c r="BD316" s="408"/>
      <c r="BE316" s="408"/>
      <c r="BF316" s="209" t="s">
        <v>7706</v>
      </c>
      <c r="BG316" s="209" t="s">
        <v>7707</v>
      </c>
      <c r="BH316" s="209" t="s">
        <v>4095</v>
      </c>
      <c r="CJ316" s="195"/>
      <c r="CL316" s="424" t="s">
        <v>8577</v>
      </c>
      <c r="CM316" s="531" t="s">
        <v>9219</v>
      </c>
      <c r="CN316" s="531"/>
      <c r="CO316" s="531"/>
      <c r="CP316" s="531"/>
      <c r="CQ316" s="531"/>
      <c r="CR316" s="531"/>
      <c r="CS316" s="531"/>
      <c r="CT316" s="531"/>
      <c r="CU316" s="531"/>
      <c r="CV316" s="531"/>
      <c r="CW316" s="531"/>
      <c r="CX316" s="531"/>
      <c r="CY316" s="531"/>
      <c r="CZ316" s="531"/>
      <c r="DA316" s="531"/>
      <c r="DB316" s="531"/>
      <c r="DC316" s="531"/>
      <c r="DD316" s="531"/>
      <c r="DE316" s="531"/>
      <c r="DF316" s="531"/>
      <c r="DG316" s="531"/>
      <c r="DH316" s="531"/>
      <c r="DI316" s="531"/>
      <c r="DJ316" s="531"/>
      <c r="DK316" s="532"/>
    </row>
    <row r="317" spans="3:115" ht="4.5" customHeight="1" thickBot="1">
      <c r="F317" s="39"/>
      <c r="G317" s="16"/>
      <c r="H317" s="16"/>
      <c r="I317" s="16"/>
      <c r="J317" s="16"/>
      <c r="K317" s="16"/>
      <c r="L317" s="16"/>
      <c r="M317" s="58"/>
      <c r="N317" s="16"/>
      <c r="O317" s="16"/>
      <c r="P317" s="16"/>
      <c r="Q317" s="16"/>
      <c r="R317" s="16"/>
      <c r="S317" s="207"/>
      <c r="T317" s="61"/>
      <c r="U317" s="61"/>
      <c r="V317" s="61"/>
      <c r="W317" s="61"/>
      <c r="X317" s="208"/>
      <c r="Y317" s="61"/>
      <c r="Z317" s="61"/>
      <c r="AA317" s="61"/>
      <c r="AB317" s="61"/>
      <c r="AC317" s="61"/>
      <c r="AD317" s="61"/>
      <c r="AE317" s="207"/>
      <c r="AF317" s="61"/>
      <c r="AG317" s="61"/>
      <c r="AH317" s="61"/>
      <c r="AI317" s="61"/>
      <c r="AJ317" s="208"/>
      <c r="AK317" s="61"/>
      <c r="AL317" s="61"/>
      <c r="AM317" s="61"/>
      <c r="AN317" s="61"/>
      <c r="AO317" s="61"/>
      <c r="AP317" s="63"/>
      <c r="BA317" s="408"/>
      <c r="BB317" s="408"/>
      <c r="BC317" s="408"/>
      <c r="BD317" s="408"/>
      <c r="BE317" s="408"/>
      <c r="CJ317" s="195"/>
      <c r="CL317" s="424"/>
      <c r="CM317" s="531"/>
      <c r="CN317" s="531"/>
      <c r="CO317" s="531"/>
      <c r="CP317" s="531"/>
      <c r="CQ317" s="531"/>
      <c r="CR317" s="531"/>
      <c r="CS317" s="531"/>
      <c r="CT317" s="531"/>
      <c r="CU317" s="531"/>
      <c r="CV317" s="531"/>
      <c r="CW317" s="531"/>
      <c r="CX317" s="531"/>
      <c r="CY317" s="531"/>
      <c r="CZ317" s="531"/>
      <c r="DA317" s="531"/>
      <c r="DB317" s="531"/>
      <c r="DC317" s="531"/>
      <c r="DD317" s="531"/>
      <c r="DE317" s="531"/>
      <c r="DF317" s="531"/>
      <c r="DG317" s="531"/>
      <c r="DH317" s="531"/>
      <c r="DI317" s="531"/>
      <c r="DJ317" s="531"/>
      <c r="DK317" s="532"/>
    </row>
    <row r="318" spans="3:115" ht="19.5" customHeight="1">
      <c r="F318" s="39"/>
      <c r="G318" s="618"/>
      <c r="H318" s="619"/>
      <c r="I318" s="619"/>
      <c r="J318" s="619"/>
      <c r="K318" s="620"/>
      <c r="L318" s="17" t="s">
        <v>5978</v>
      </c>
      <c r="M318" s="58"/>
      <c r="N318" s="508"/>
      <c r="O318" s="509"/>
      <c r="P318" s="509"/>
      <c r="Q318" s="510"/>
      <c r="R318" s="17" t="s">
        <v>5978</v>
      </c>
      <c r="S318" s="203"/>
      <c r="T318" s="508"/>
      <c r="U318" s="509"/>
      <c r="V318" s="509"/>
      <c r="W318" s="510"/>
      <c r="X318" s="204" t="s">
        <v>5978</v>
      </c>
      <c r="Y318" s="16"/>
      <c r="Z318" s="508"/>
      <c r="AA318" s="509"/>
      <c r="AB318" s="509"/>
      <c r="AC318" s="510"/>
      <c r="AD318" s="17" t="s">
        <v>5978</v>
      </c>
      <c r="AE318" s="203"/>
      <c r="AF318" s="508"/>
      <c r="AG318" s="509"/>
      <c r="AH318" s="509"/>
      <c r="AI318" s="510"/>
      <c r="AJ318" s="204" t="s">
        <v>5978</v>
      </c>
      <c r="AK318" s="16"/>
      <c r="AL318" s="508"/>
      <c r="AM318" s="509"/>
      <c r="AN318" s="509"/>
      <c r="AO318" s="510"/>
      <c r="AP318" s="49" t="s">
        <v>5978</v>
      </c>
      <c r="AV318" s="296">
        <f>IF(AND(BA318=0,SUM(BF318:BK318)&gt;0),1,IF(BA318=1,3,""))</f>
        <v>3</v>
      </c>
      <c r="AW318" s="296">
        <f>IF(AND(BB318=0,SUM(BG318:BK318)&gt;0),1,IF(BB318=1,3,""))</f>
        <v>3</v>
      </c>
      <c r="AX318" s="296">
        <f>IF(AND(BC318=0,SUM(BG318:BK318)&gt;0),1,IF(BC318=1,3,""))</f>
        <v>3</v>
      </c>
      <c r="AY318" s="296">
        <f>IF(AND(BD318=0,SUM(BG318:BK318)&gt;0),1,IF(BD318=1,3,""))</f>
        <v>3</v>
      </c>
      <c r="AZ318" s="303">
        <f>IF(AND(BE318=0,SUM(BG318:BK318)&gt;0),1,IF(BE318=1,3,""))</f>
        <v>3</v>
      </c>
      <c r="BA318" s="409">
        <f>IF(G318="",1,0)</f>
        <v>1</v>
      </c>
      <c r="BB318" s="411">
        <f>IF(N318="",1,0)</f>
        <v>1</v>
      </c>
      <c r="BC318" s="411">
        <f>IF(T318="",1,0)</f>
        <v>1</v>
      </c>
      <c r="BD318" s="411">
        <f>IF(Z318="",1,0)</f>
        <v>1</v>
      </c>
      <c r="BE318" s="410">
        <f>IF(AF318="",1,0)</f>
        <v>1</v>
      </c>
      <c r="BF318" s="225">
        <f>IF(AND(AR301&lt;&gt;"",AR301&lt;G318),1,0)</f>
        <v>0</v>
      </c>
      <c r="BG318" s="225">
        <f>IF(AND(BA318=0,G318&lt;AR316),1,0)</f>
        <v>0</v>
      </c>
      <c r="BH318" s="225">
        <f>IF(AND(SUM(BA318:BE318)+BA322=0,G318&lt;&gt;AR316),1,0)</f>
        <v>0</v>
      </c>
      <c r="BI318" s="225"/>
      <c r="BJ318" s="225"/>
      <c r="BK318" s="246"/>
      <c r="CJ318" s="195"/>
      <c r="CL318" s="424"/>
      <c r="CM318" s="531"/>
      <c r="CN318" s="531"/>
      <c r="CO318" s="531"/>
      <c r="CP318" s="531"/>
      <c r="CQ318" s="531"/>
      <c r="CR318" s="531"/>
      <c r="CS318" s="531"/>
      <c r="CT318" s="531"/>
      <c r="CU318" s="531"/>
      <c r="CV318" s="531"/>
      <c r="CW318" s="531"/>
      <c r="CX318" s="531"/>
      <c r="CY318" s="531"/>
      <c r="CZ318" s="531"/>
      <c r="DA318" s="531"/>
      <c r="DB318" s="531"/>
      <c r="DC318" s="531"/>
      <c r="DD318" s="531"/>
      <c r="DE318" s="531"/>
      <c r="DF318" s="531"/>
      <c r="DG318" s="531"/>
      <c r="DH318" s="531"/>
      <c r="DI318" s="531"/>
      <c r="DJ318" s="531"/>
      <c r="DK318" s="532"/>
    </row>
    <row r="319" spans="3:115" ht="4.5" customHeight="1">
      <c r="F319" s="42"/>
      <c r="G319" s="43"/>
      <c r="H319" s="43"/>
      <c r="I319" s="43"/>
      <c r="J319" s="43"/>
      <c r="K319" s="43"/>
      <c r="L319" s="43"/>
      <c r="M319" s="103"/>
      <c r="N319" s="43"/>
      <c r="O319" s="43"/>
      <c r="P319" s="43"/>
      <c r="Q319" s="43"/>
      <c r="R319" s="43"/>
      <c r="S319" s="205"/>
      <c r="T319" s="32"/>
      <c r="U319" s="32" t="s">
        <v>7226</v>
      </c>
      <c r="V319" s="32"/>
      <c r="W319" s="32"/>
      <c r="X319" s="206"/>
      <c r="Y319" s="32"/>
      <c r="Z319" s="32"/>
      <c r="AA319" s="32"/>
      <c r="AB319" s="32"/>
      <c r="AC319" s="32"/>
      <c r="AD319" s="32"/>
      <c r="AE319" s="205"/>
      <c r="AF319" s="32"/>
      <c r="AG319" s="32"/>
      <c r="AH319" s="32"/>
      <c r="AI319" s="32"/>
      <c r="AJ319" s="206"/>
      <c r="AK319" s="32"/>
      <c r="AL319" s="32"/>
      <c r="AM319" s="32"/>
      <c r="AN319" s="32"/>
      <c r="AO319" s="32"/>
      <c r="AP319" s="33"/>
      <c r="BA319" s="408"/>
      <c r="BB319" s="408"/>
      <c r="BC319" s="408"/>
      <c r="BD319" s="408"/>
      <c r="BE319" s="408"/>
      <c r="CJ319" s="195"/>
      <c r="CL319" s="422"/>
      <c r="CM319" s="431"/>
      <c r="CN319" s="431"/>
      <c r="CO319" s="431"/>
      <c r="CP319" s="431"/>
      <c r="CQ319" s="431"/>
      <c r="CR319" s="431"/>
      <c r="CS319" s="431"/>
      <c r="CT319" s="431"/>
      <c r="CU319" s="431"/>
      <c r="CV319" s="431"/>
      <c r="CW319" s="431"/>
      <c r="CX319" s="431"/>
      <c r="CY319" s="431"/>
      <c r="CZ319" s="431"/>
      <c r="DA319" s="431"/>
      <c r="DB319" s="431"/>
      <c r="DC319" s="431"/>
      <c r="DD319" s="431"/>
      <c r="DE319" s="431"/>
      <c r="DF319" s="431"/>
      <c r="DG319" s="431"/>
      <c r="DH319" s="431"/>
      <c r="DI319" s="446"/>
      <c r="DJ319" s="446"/>
      <c r="DK319" s="447"/>
    </row>
    <row r="320" spans="3:115" ht="4.5" customHeight="1">
      <c r="BA320" s="408"/>
      <c r="BB320" s="408"/>
      <c r="BC320" s="408"/>
      <c r="BD320" s="408"/>
      <c r="BE320" s="408"/>
      <c r="CJ320" s="195"/>
      <c r="CL320" s="554" t="s">
        <v>563</v>
      </c>
      <c r="CM320" s="531" t="s">
        <v>6700</v>
      </c>
      <c r="CN320" s="531"/>
      <c r="CO320" s="531"/>
      <c r="CP320" s="531"/>
      <c r="CQ320" s="531"/>
      <c r="CR320" s="531"/>
      <c r="CS320" s="531"/>
      <c r="CT320" s="531"/>
      <c r="CU320" s="531"/>
      <c r="CV320" s="531"/>
      <c r="CW320" s="531"/>
      <c r="CX320" s="531"/>
      <c r="CY320" s="531"/>
      <c r="CZ320" s="531"/>
      <c r="DA320" s="531"/>
      <c r="DB320" s="531"/>
      <c r="DC320" s="531"/>
      <c r="DD320" s="531"/>
      <c r="DE320" s="531"/>
      <c r="DF320" s="531"/>
      <c r="DG320" s="531"/>
      <c r="DH320" s="531"/>
      <c r="DI320" s="531"/>
      <c r="DJ320" s="531"/>
      <c r="DK320" s="532"/>
    </row>
    <row r="321" spans="3:115" ht="4.5" customHeight="1">
      <c r="BA321" s="408"/>
      <c r="BB321" s="408"/>
      <c r="BC321" s="408"/>
      <c r="BD321" s="408"/>
      <c r="BE321" s="408"/>
      <c r="CJ321" s="195"/>
      <c r="CL321" s="554"/>
      <c r="CM321" s="531"/>
      <c r="CN321" s="531"/>
      <c r="CO321" s="531"/>
      <c r="CP321" s="531"/>
      <c r="CQ321" s="531"/>
      <c r="CR321" s="531"/>
      <c r="CS321" s="531"/>
      <c r="CT321" s="531"/>
      <c r="CU321" s="531"/>
      <c r="CV321" s="531"/>
      <c r="CW321" s="531"/>
      <c r="CX321" s="531"/>
      <c r="CY321" s="531"/>
      <c r="CZ321" s="531"/>
      <c r="DA321" s="531"/>
      <c r="DB321" s="531"/>
      <c r="DC321" s="531"/>
      <c r="DD321" s="531"/>
      <c r="DE321" s="531"/>
      <c r="DF321" s="531"/>
      <c r="DG321" s="531"/>
      <c r="DH321" s="531"/>
      <c r="DI321" s="531"/>
      <c r="DJ321" s="531"/>
      <c r="DK321" s="532"/>
    </row>
    <row r="322" spans="3:115" ht="19.5" customHeight="1" thickBot="1">
      <c r="C322" s="9" t="s">
        <v>8570</v>
      </c>
      <c r="O322" s="9" t="s">
        <v>8572</v>
      </c>
      <c r="AV322" s="296">
        <f>IF(AND(BA322=0,SUM(BG318:BK318)&gt;0),1,IF(BA322=1,3,""))</f>
        <v>3</v>
      </c>
      <c r="BA322" s="412">
        <f>IF(AL318="",1,0)</f>
        <v>1</v>
      </c>
      <c r="BB322" s="408"/>
      <c r="BC322" s="408"/>
      <c r="BD322" s="408"/>
      <c r="BE322" s="408"/>
      <c r="CJ322" s="195"/>
      <c r="CL322" s="554"/>
      <c r="CM322" s="531"/>
      <c r="CN322" s="531"/>
      <c r="CO322" s="531"/>
      <c r="CP322" s="531"/>
      <c r="CQ322" s="531"/>
      <c r="CR322" s="531"/>
      <c r="CS322" s="531"/>
      <c r="CT322" s="531"/>
      <c r="CU322" s="531"/>
      <c r="CV322" s="531"/>
      <c r="CW322" s="531"/>
      <c r="CX322" s="531"/>
      <c r="CY322" s="531"/>
      <c r="CZ322" s="531"/>
      <c r="DA322" s="531"/>
      <c r="DB322" s="531"/>
      <c r="DC322" s="531"/>
      <c r="DD322" s="531"/>
      <c r="DE322" s="531"/>
      <c r="DF322" s="531"/>
      <c r="DG322" s="531"/>
      <c r="DH322" s="531"/>
      <c r="DI322" s="531"/>
      <c r="DJ322" s="531"/>
      <c r="DK322" s="532"/>
    </row>
    <row r="323" spans="3:115" ht="36.75" customHeight="1" thickBot="1">
      <c r="E323" s="803" t="str">
        <f>IF(BF329=1,"公営交通局の組合員数が３で回答した組合員総数を超えています","")</f>
        <v/>
      </c>
      <c r="F323" s="804"/>
      <c r="G323" s="804"/>
      <c r="H323" s="804"/>
      <c r="I323" s="804"/>
      <c r="J323" s="804"/>
      <c r="K323" s="804"/>
      <c r="L323" s="805"/>
      <c r="M323" s="244"/>
      <c r="O323" s="466" t="s">
        <v>8573</v>
      </c>
      <c r="P323" s="466"/>
      <c r="Q323" s="466"/>
      <c r="R323" s="466"/>
      <c r="S323" s="466"/>
      <c r="T323" s="466"/>
      <c r="U323" s="466"/>
      <c r="V323" s="466"/>
      <c r="W323" s="466"/>
      <c r="X323" s="466"/>
      <c r="Y323" s="466"/>
      <c r="Z323" s="466"/>
      <c r="AA323" s="466"/>
      <c r="AB323" s="466"/>
      <c r="AC323" s="466"/>
      <c r="AD323" s="466"/>
      <c r="AE323" s="466"/>
      <c r="AF323" s="466"/>
      <c r="AG323" s="466"/>
      <c r="AH323" s="466"/>
      <c r="AI323" s="466"/>
      <c r="AJ323" s="466"/>
      <c r="AK323" s="466"/>
      <c r="AL323" s="466"/>
      <c r="AM323" s="466"/>
      <c r="AN323" s="466"/>
      <c r="AO323" s="466"/>
      <c r="AP323" s="466"/>
      <c r="AQ323" s="244"/>
      <c r="BA323" s="408"/>
      <c r="BB323" s="408"/>
      <c r="BC323" s="408"/>
      <c r="BD323" s="408"/>
      <c r="BE323" s="408"/>
      <c r="CJ323" s="195"/>
      <c r="CL323" s="423" t="s">
        <v>564</v>
      </c>
      <c r="CM323" s="533" t="s">
        <v>6701</v>
      </c>
      <c r="CN323" s="533"/>
      <c r="CO323" s="533"/>
      <c r="CP323" s="533"/>
      <c r="CQ323" s="533"/>
      <c r="CR323" s="533"/>
      <c r="CS323" s="533"/>
      <c r="CT323" s="533"/>
      <c r="CU323" s="533"/>
      <c r="CV323" s="533"/>
      <c r="CW323" s="533"/>
      <c r="CX323" s="533"/>
      <c r="CY323" s="533"/>
      <c r="CZ323" s="533"/>
      <c r="DA323" s="533"/>
      <c r="DB323" s="533"/>
      <c r="DC323" s="533"/>
      <c r="DD323" s="533"/>
      <c r="DE323" s="533"/>
      <c r="DF323" s="533"/>
      <c r="DG323" s="533"/>
      <c r="DH323" s="533"/>
      <c r="DI323" s="533"/>
      <c r="DJ323" s="533"/>
      <c r="DK323" s="534"/>
    </row>
    <row r="324" spans="3:115" ht="17.25" customHeight="1" thickBot="1">
      <c r="E324" s="244"/>
      <c r="F324" s="244"/>
      <c r="G324" s="244"/>
      <c r="H324" s="244"/>
      <c r="I324" s="244"/>
      <c r="J324" s="244"/>
      <c r="K324" s="244"/>
      <c r="L324" s="244"/>
      <c r="N324" s="244"/>
      <c r="O324" s="612" t="str">
        <f>IF(BL329=1,"衛生医療関係職種組合員数が３で回答した組合員総数を超えています",IF(BM326=1,"衛生医療関係職種組合員数（"&amp;P329&amp;"人）と内訳（合計"&amp;AR327&amp;"人）があいません",""))</f>
        <v/>
      </c>
      <c r="P324" s="613"/>
      <c r="Q324" s="613"/>
      <c r="R324" s="613"/>
      <c r="S324" s="613"/>
      <c r="T324" s="613"/>
      <c r="U324" s="613"/>
      <c r="V324" s="613"/>
      <c r="W324" s="613"/>
      <c r="X324" s="613"/>
      <c r="Y324" s="613"/>
      <c r="Z324" s="613"/>
      <c r="AA324" s="613"/>
      <c r="AB324" s="613"/>
      <c r="AC324" s="613"/>
      <c r="AD324" s="613"/>
      <c r="AE324" s="613"/>
      <c r="AF324" s="613"/>
      <c r="AG324" s="613"/>
      <c r="AH324" s="613"/>
      <c r="AI324" s="613"/>
      <c r="AJ324" s="613"/>
      <c r="AK324" s="613"/>
      <c r="AL324" s="613"/>
      <c r="AM324" s="613"/>
      <c r="AN324" s="613"/>
      <c r="AO324" s="613"/>
      <c r="AP324" s="613"/>
      <c r="AQ324" s="614"/>
      <c r="BA324" s="408"/>
      <c r="BB324" s="408"/>
      <c r="BC324" s="408"/>
      <c r="BD324" s="408"/>
      <c r="BE324" s="408"/>
      <c r="BM324" s="209" t="s">
        <v>5314</v>
      </c>
      <c r="CJ324" s="195"/>
    </row>
    <row r="325" spans="3:115" ht="0.75" customHeight="1">
      <c r="AE325" s="244"/>
      <c r="AF325" s="244"/>
      <c r="AG325" s="244"/>
      <c r="AH325" s="244"/>
      <c r="AI325" s="244"/>
      <c r="AJ325" s="244"/>
      <c r="AK325" s="244"/>
      <c r="AL325" s="244"/>
      <c r="AM325" s="244"/>
      <c r="AN325" s="244"/>
      <c r="AO325" s="244"/>
      <c r="AP325" s="244"/>
      <c r="AQ325" s="244"/>
      <c r="BA325" s="408"/>
      <c r="BB325" s="408"/>
      <c r="BC325" s="408"/>
      <c r="BD325" s="408"/>
      <c r="BE325" s="408"/>
      <c r="CJ325" s="195"/>
    </row>
    <row r="326" spans="3:115" ht="20.100000000000001" customHeight="1">
      <c r="F326" s="627" t="s">
        <v>8571</v>
      </c>
      <c r="G326" s="628"/>
      <c r="H326" s="628"/>
      <c r="I326" s="628"/>
      <c r="J326" s="628"/>
      <c r="K326" s="628"/>
      <c r="L326" s="629"/>
      <c r="O326" s="627" t="s">
        <v>7426</v>
      </c>
      <c r="P326" s="628"/>
      <c r="Q326" s="628"/>
      <c r="R326" s="628"/>
      <c r="S326" s="628"/>
      <c r="T326" s="628"/>
      <c r="U326" s="628"/>
      <c r="V326" s="156"/>
      <c r="W326" s="157"/>
      <c r="X326" s="157"/>
      <c r="Y326" s="157"/>
      <c r="Z326" s="157"/>
      <c r="AA326" s="157"/>
      <c r="AB326" s="157"/>
      <c r="AC326" s="393"/>
      <c r="AD326" s="394"/>
      <c r="AE326" s="394"/>
      <c r="AF326" s="394"/>
      <c r="AG326" s="394"/>
      <c r="AH326" s="394"/>
      <c r="AI326" s="394"/>
      <c r="AJ326" s="156"/>
      <c r="AK326" s="157"/>
      <c r="AL326" s="157"/>
      <c r="AM326" s="157"/>
      <c r="AN326" s="157"/>
      <c r="AO326" s="157"/>
      <c r="AP326" s="158"/>
      <c r="AQ326" s="244"/>
      <c r="AR326" s="209" t="s">
        <v>3456</v>
      </c>
      <c r="BA326" s="408"/>
      <c r="BB326" s="408"/>
      <c r="BC326" s="408"/>
      <c r="BD326" s="408"/>
      <c r="BE326" s="408"/>
      <c r="BM326" s="297">
        <f>MAX(BM329:BN329)</f>
        <v>0</v>
      </c>
      <c r="CJ326" s="195"/>
    </row>
    <row r="327" spans="3:115" ht="24.95" customHeight="1">
      <c r="F327" s="630"/>
      <c r="G327" s="631"/>
      <c r="H327" s="631"/>
      <c r="I327" s="631"/>
      <c r="J327" s="631"/>
      <c r="K327" s="631"/>
      <c r="L327" s="632"/>
      <c r="O327" s="630"/>
      <c r="P327" s="631"/>
      <c r="Q327" s="631"/>
      <c r="R327" s="631"/>
      <c r="S327" s="631"/>
      <c r="T327" s="631"/>
      <c r="U327" s="631"/>
      <c r="V327" s="686" t="s">
        <v>8611</v>
      </c>
      <c r="W327" s="687"/>
      <c r="X327" s="687"/>
      <c r="Y327" s="687"/>
      <c r="Z327" s="687"/>
      <c r="AA327" s="687"/>
      <c r="AB327" s="687"/>
      <c r="AC327" s="694" t="s">
        <v>8574</v>
      </c>
      <c r="AD327" s="468"/>
      <c r="AE327" s="468"/>
      <c r="AF327" s="468"/>
      <c r="AG327" s="468"/>
      <c r="AH327" s="468"/>
      <c r="AI327" s="695"/>
      <c r="AJ327" s="694" t="s">
        <v>2476</v>
      </c>
      <c r="AK327" s="468"/>
      <c r="AL327" s="468"/>
      <c r="AM327" s="468"/>
      <c r="AN327" s="468"/>
      <c r="AO327" s="468"/>
      <c r="AP327" s="636"/>
      <c r="AQ327" s="244"/>
      <c r="AR327" s="353">
        <f>W329+AD329+AK329</f>
        <v>0</v>
      </c>
      <c r="BA327" s="408"/>
      <c r="BB327" s="408"/>
      <c r="BC327" s="408"/>
      <c r="BD327" s="408"/>
      <c r="BE327" s="408"/>
      <c r="BF327" s="209" t="s">
        <v>7706</v>
      </c>
      <c r="BL327" s="209" t="s">
        <v>7706</v>
      </c>
      <c r="BM327" s="209" t="s">
        <v>7707</v>
      </c>
      <c r="BN327" s="209" t="s">
        <v>4095</v>
      </c>
      <c r="CJ327" s="195"/>
    </row>
    <row r="328" spans="3:115" ht="4.5" customHeight="1" thickBot="1">
      <c r="F328" s="39"/>
      <c r="G328" s="16"/>
      <c r="H328" s="16"/>
      <c r="I328" s="16"/>
      <c r="J328" s="16"/>
      <c r="K328" s="16"/>
      <c r="L328" s="40"/>
      <c r="O328" s="39"/>
      <c r="P328" s="16"/>
      <c r="Q328" s="16"/>
      <c r="R328" s="16"/>
      <c r="S328" s="16"/>
      <c r="T328" s="16"/>
      <c r="U328" s="16"/>
      <c r="V328" s="58"/>
      <c r="W328" s="16"/>
      <c r="X328" s="16"/>
      <c r="Y328" s="16"/>
      <c r="Z328" s="16"/>
      <c r="AA328" s="16"/>
      <c r="AB328" s="16"/>
      <c r="AC328" s="35"/>
      <c r="AD328" s="16"/>
      <c r="AE328" s="16"/>
      <c r="AF328" s="16"/>
      <c r="AG328" s="16"/>
      <c r="AH328" s="16"/>
      <c r="AI328" s="395"/>
      <c r="AJ328" s="16"/>
      <c r="AK328" s="16"/>
      <c r="AL328" s="16"/>
      <c r="AM328" s="16"/>
      <c r="AN328" s="16"/>
      <c r="AO328" s="16"/>
      <c r="AP328" s="40"/>
      <c r="AQ328" s="244"/>
      <c r="BA328" s="408"/>
      <c r="BB328" s="408"/>
      <c r="BC328" s="408"/>
      <c r="BD328" s="408"/>
      <c r="BE328" s="408"/>
      <c r="CJ328" s="195"/>
    </row>
    <row r="329" spans="3:115" ht="19.5" customHeight="1">
      <c r="F329" s="39"/>
      <c r="G329" s="618"/>
      <c r="H329" s="619"/>
      <c r="I329" s="619"/>
      <c r="J329" s="619"/>
      <c r="K329" s="620"/>
      <c r="L329" s="41" t="s">
        <v>5978</v>
      </c>
      <c r="O329" s="39"/>
      <c r="P329" s="618"/>
      <c r="Q329" s="619"/>
      <c r="R329" s="619"/>
      <c r="S329" s="619"/>
      <c r="T329" s="620"/>
      <c r="U329" s="17" t="s">
        <v>5978</v>
      </c>
      <c r="V329" s="58"/>
      <c r="W329" s="618"/>
      <c r="X329" s="619"/>
      <c r="Y329" s="619"/>
      <c r="Z329" s="619"/>
      <c r="AA329" s="620"/>
      <c r="AB329" s="17" t="s">
        <v>5978</v>
      </c>
      <c r="AC329" s="35"/>
      <c r="AD329" s="618"/>
      <c r="AE329" s="619"/>
      <c r="AF329" s="619"/>
      <c r="AG329" s="619"/>
      <c r="AH329" s="620"/>
      <c r="AI329" s="396" t="s">
        <v>5978</v>
      </c>
      <c r="AJ329" s="16"/>
      <c r="AK329" s="618"/>
      <c r="AL329" s="619"/>
      <c r="AM329" s="619"/>
      <c r="AN329" s="619"/>
      <c r="AO329" s="620"/>
      <c r="AP329" s="41" t="s">
        <v>5978</v>
      </c>
      <c r="AQ329" s="244"/>
      <c r="AV329" s="296">
        <f>IF(AND(BA329=0,SUM(BF329:BK329)&gt;0),1,IF(BA329=1,3,""))</f>
        <v>3</v>
      </c>
      <c r="AW329" s="296">
        <f>IF(AND(BB329=0,SUM(BL329:BQ329)&gt;0),1,IF(BB329=1,3,""))</f>
        <v>3</v>
      </c>
      <c r="AX329" s="296">
        <f>IF(AND(BC329=0,SUM(BM329:BQ329)&gt;0),1,IF(BC329=1,3,""))</f>
        <v>3</v>
      </c>
      <c r="AY329" s="296">
        <f>IF(AND(BD329=0,SUM(BM329:BQ329)&gt;0),1,IF(BD329=1,3,""))</f>
        <v>3</v>
      </c>
      <c r="AZ329" s="303">
        <f>IF(AND(BE329=0,SUM(BM329:BQ329)&gt;0),1,IF(BE329=1,3,""))</f>
        <v>3</v>
      </c>
      <c r="BA329" s="409">
        <f>IF(G329="",1,0)</f>
        <v>1</v>
      </c>
      <c r="BB329" s="409">
        <f>IF(P329="",1,0)</f>
        <v>1</v>
      </c>
      <c r="BC329" s="411">
        <f>IF(W329="",1,0)</f>
        <v>1</v>
      </c>
      <c r="BD329" s="411">
        <f>IF(AD329="",1,0)</f>
        <v>1</v>
      </c>
      <c r="BE329" s="410">
        <f>IF(AK329="",1,0)</f>
        <v>1</v>
      </c>
      <c r="BF329" s="224">
        <f>IF(AND(AR301&lt;&gt;"",AR301&lt;G329),1,0)</f>
        <v>0</v>
      </c>
      <c r="BG329" s="225"/>
      <c r="BH329" s="225"/>
      <c r="BI329" s="225"/>
      <c r="BJ329" s="225"/>
      <c r="BK329" s="246"/>
      <c r="BL329" s="224">
        <f>IF(AND(AR301&lt;&gt;"",AR301&lt;P329),1,0)</f>
        <v>0</v>
      </c>
      <c r="BM329" s="225">
        <f>IF(AND(BB329=0,P329&lt;AR327),1,0)</f>
        <v>0</v>
      </c>
      <c r="BN329" s="225">
        <f>IF(AND(SUM(BB329:BE329)=0,P329&lt;&gt;AR327),1,0)</f>
        <v>0</v>
      </c>
      <c r="BO329" s="225"/>
      <c r="BP329" s="225"/>
      <c r="BQ329" s="246"/>
      <c r="CJ329" s="195"/>
    </row>
    <row r="330" spans="3:115" ht="4.5" customHeight="1">
      <c r="F330" s="42"/>
      <c r="G330" s="43"/>
      <c r="H330" s="43"/>
      <c r="I330" s="43"/>
      <c r="J330" s="43"/>
      <c r="K330" s="43"/>
      <c r="L330" s="45"/>
      <c r="O330" s="42"/>
      <c r="P330" s="43"/>
      <c r="Q330" s="43"/>
      <c r="R330" s="43"/>
      <c r="S330" s="43"/>
      <c r="T330" s="43"/>
      <c r="U330" s="43"/>
      <c r="V330" s="103"/>
      <c r="W330" s="43"/>
      <c r="X330" s="43"/>
      <c r="Y330" s="43"/>
      <c r="Z330" s="43"/>
      <c r="AA330" s="43"/>
      <c r="AB330" s="43"/>
      <c r="AC330" s="397"/>
      <c r="AD330" s="43"/>
      <c r="AE330" s="43"/>
      <c r="AF330" s="43"/>
      <c r="AG330" s="43"/>
      <c r="AH330" s="43"/>
      <c r="AI330" s="398"/>
      <c r="AJ330" s="43"/>
      <c r="AK330" s="43"/>
      <c r="AL330" s="43"/>
      <c r="AM330" s="43"/>
      <c r="AN330" s="43"/>
      <c r="AO330" s="43"/>
      <c r="AP330" s="45"/>
      <c r="AQ330" s="244"/>
      <c r="BA330" s="408"/>
      <c r="BB330" s="408"/>
      <c r="BC330" s="408"/>
      <c r="BD330" s="408"/>
      <c r="BE330" s="408"/>
      <c r="CJ330" s="195"/>
    </row>
    <row r="331" spans="3:115" ht="19.5" customHeight="1">
      <c r="AE331" s="244"/>
      <c r="AF331" s="244"/>
      <c r="AG331" s="244"/>
      <c r="AH331" s="244"/>
      <c r="AI331" s="244"/>
      <c r="AJ331" s="244"/>
      <c r="AK331" s="244"/>
      <c r="AL331" s="244"/>
      <c r="AM331" s="244"/>
      <c r="AN331" s="244"/>
      <c r="AO331" s="244"/>
      <c r="AP331" s="244"/>
      <c r="AQ331" s="244"/>
      <c r="BA331" s="408"/>
      <c r="BB331" s="408"/>
      <c r="BC331" s="408"/>
      <c r="BD331" s="408"/>
      <c r="BE331" s="408"/>
      <c r="CJ331" s="195"/>
    </row>
    <row r="332" spans="3:115" ht="19.5" customHeight="1">
      <c r="C332" s="9" t="s">
        <v>9199</v>
      </c>
      <c r="BA332" s="408"/>
      <c r="BB332" s="408"/>
      <c r="BC332" s="408"/>
      <c r="BD332" s="408"/>
      <c r="BE332" s="408"/>
      <c r="CJ332" s="195"/>
    </row>
    <row r="333" spans="3:115" ht="26.25" customHeight="1" thickBot="1">
      <c r="C333" s="244"/>
      <c r="D333" s="466" t="s">
        <v>9196</v>
      </c>
      <c r="E333" s="466"/>
      <c r="F333" s="466"/>
      <c r="G333" s="466"/>
      <c r="H333" s="466"/>
      <c r="I333" s="466"/>
      <c r="J333" s="466"/>
      <c r="K333" s="466"/>
      <c r="L333" s="466"/>
      <c r="M333" s="466"/>
      <c r="N333" s="466"/>
      <c r="O333" s="466"/>
      <c r="P333" s="466"/>
      <c r="Q333" s="466"/>
      <c r="R333" s="466"/>
      <c r="S333" s="466"/>
      <c r="T333" s="466"/>
      <c r="U333" s="466"/>
      <c r="V333" s="466"/>
      <c r="W333" s="466"/>
      <c r="X333" s="466"/>
      <c r="Y333" s="466"/>
      <c r="Z333" s="466"/>
      <c r="AA333" s="466"/>
      <c r="AB333" s="466"/>
      <c r="AC333" s="466"/>
      <c r="AD333" s="466"/>
      <c r="AE333" s="466"/>
      <c r="AF333" s="466"/>
      <c r="AG333" s="466"/>
      <c r="AH333" s="466"/>
      <c r="AI333" s="466"/>
      <c r="AJ333" s="466"/>
      <c r="AK333" s="466"/>
      <c r="AL333" s="466"/>
      <c r="AM333" s="466"/>
      <c r="AN333" s="466"/>
      <c r="AO333" s="466"/>
      <c r="AP333" s="466"/>
      <c r="BA333" s="408"/>
      <c r="BB333" s="408"/>
      <c r="BC333" s="408"/>
      <c r="BD333" s="408"/>
      <c r="BE333" s="408"/>
      <c r="BG333" s="209" t="s">
        <v>5314</v>
      </c>
      <c r="CJ333" s="195"/>
    </row>
    <row r="334" spans="3:115" ht="19.5" customHeight="1" thickBot="1">
      <c r="C334" s="244"/>
      <c r="D334" s="244"/>
      <c r="E334" s="244"/>
      <c r="F334" s="244"/>
      <c r="G334" s="244"/>
      <c r="H334" s="244"/>
      <c r="I334" s="244"/>
      <c r="J334" s="244"/>
      <c r="K334" s="244"/>
      <c r="L334" s="244"/>
      <c r="M334" s="244"/>
      <c r="N334" s="244"/>
      <c r="O334" s="612" t="str">
        <f>IF(BF339=1,"社会福祉関係職種組合員数が３で回答した組合員総数を超えています",IF(BG334=1,"衛生医療関係職種組合員数（"&amp;G339&amp;"人）と内訳（合計"&amp;AR337&amp;"人）があいません",""))</f>
        <v/>
      </c>
      <c r="P334" s="613"/>
      <c r="Q334" s="613"/>
      <c r="R334" s="613"/>
      <c r="S334" s="613"/>
      <c r="T334" s="613"/>
      <c r="U334" s="613"/>
      <c r="V334" s="613"/>
      <c r="W334" s="613"/>
      <c r="X334" s="613"/>
      <c r="Y334" s="613"/>
      <c r="Z334" s="613"/>
      <c r="AA334" s="613"/>
      <c r="AB334" s="613"/>
      <c r="AC334" s="613"/>
      <c r="AD334" s="613"/>
      <c r="AE334" s="613"/>
      <c r="AF334" s="613"/>
      <c r="AG334" s="613"/>
      <c r="AH334" s="613"/>
      <c r="AI334" s="613"/>
      <c r="AJ334" s="613"/>
      <c r="AK334" s="613"/>
      <c r="AL334" s="613"/>
      <c r="AM334" s="613"/>
      <c r="AN334" s="613"/>
      <c r="AO334" s="613"/>
      <c r="AP334" s="613"/>
      <c r="AQ334" s="614"/>
      <c r="BA334" s="408"/>
      <c r="BB334" s="408"/>
      <c r="BC334" s="408"/>
      <c r="BD334" s="408"/>
      <c r="BE334" s="408"/>
      <c r="BG334" s="297">
        <f>MAX(BG339:BH339)</f>
        <v>0</v>
      </c>
      <c r="CJ334" s="195"/>
    </row>
    <row r="335" spans="3:115" ht="3.75" customHeight="1">
      <c r="BA335" s="408"/>
      <c r="BB335" s="408"/>
      <c r="BC335" s="408"/>
      <c r="BD335" s="408"/>
      <c r="BE335" s="408"/>
      <c r="CJ335" s="195"/>
    </row>
    <row r="336" spans="3:115" ht="20.100000000000001" customHeight="1">
      <c r="C336" s="242"/>
      <c r="D336" s="243"/>
      <c r="E336" s="40"/>
      <c r="F336" s="627" t="s">
        <v>7224</v>
      </c>
      <c r="G336" s="628"/>
      <c r="H336" s="628"/>
      <c r="I336" s="628"/>
      <c r="J336" s="628"/>
      <c r="K336" s="628"/>
      <c r="L336" s="628"/>
      <c r="M336" s="156"/>
      <c r="N336" s="157"/>
      <c r="O336" s="157"/>
      <c r="P336" s="157"/>
      <c r="Q336" s="157"/>
      <c r="R336" s="156"/>
      <c r="S336" s="157"/>
      <c r="T336" s="157"/>
      <c r="U336" s="157"/>
      <c r="V336" s="157"/>
      <c r="W336" s="156"/>
      <c r="X336" s="157"/>
      <c r="Y336" s="157"/>
      <c r="Z336" s="157"/>
      <c r="AA336" s="157"/>
      <c r="AB336" s="156"/>
      <c r="AC336" s="157"/>
      <c r="AD336" s="157"/>
      <c r="AE336" s="157"/>
      <c r="AF336" s="157"/>
      <c r="AG336" s="156"/>
      <c r="AH336" s="157"/>
      <c r="AI336" s="157"/>
      <c r="AJ336" s="157"/>
      <c r="AK336" s="157"/>
      <c r="AL336" s="156"/>
      <c r="AM336" s="157"/>
      <c r="AN336" s="157"/>
      <c r="AO336" s="157"/>
      <c r="AP336" s="158"/>
      <c r="AR336" s="209" t="s">
        <v>3456</v>
      </c>
      <c r="BA336" s="408"/>
      <c r="BB336" s="408"/>
      <c r="BC336" s="408"/>
      <c r="BD336" s="408"/>
      <c r="BE336" s="408"/>
      <c r="CJ336" s="195"/>
      <c r="CL336" s="230"/>
      <c r="CM336" s="230"/>
      <c r="CN336" s="230"/>
      <c r="CO336" s="230"/>
      <c r="CP336" s="230"/>
      <c r="CQ336" s="230"/>
      <c r="CR336" s="230"/>
      <c r="CS336" s="230"/>
      <c r="CT336" s="230"/>
      <c r="CU336" s="230"/>
      <c r="CV336" s="230"/>
      <c r="CW336" s="230"/>
      <c r="CX336" s="230"/>
      <c r="CY336" s="230"/>
      <c r="CZ336" s="230"/>
      <c r="DA336" s="230"/>
      <c r="DB336" s="230"/>
      <c r="DC336" s="230"/>
      <c r="DD336" s="230"/>
      <c r="DE336" s="230"/>
      <c r="DF336" s="230"/>
      <c r="DG336" s="230"/>
    </row>
    <row r="337" spans="1:152" ht="24.95" customHeight="1">
      <c r="C337" s="243"/>
      <c r="D337" s="243"/>
      <c r="E337" s="40"/>
      <c r="F337" s="630"/>
      <c r="G337" s="631"/>
      <c r="H337" s="631"/>
      <c r="I337" s="631"/>
      <c r="J337" s="631"/>
      <c r="K337" s="631"/>
      <c r="L337" s="631"/>
      <c r="M337" s="467" t="s">
        <v>9195</v>
      </c>
      <c r="N337" s="468"/>
      <c r="O337" s="468"/>
      <c r="P337" s="468"/>
      <c r="Q337" s="469"/>
      <c r="R337" s="467" t="s">
        <v>9194</v>
      </c>
      <c r="S337" s="468"/>
      <c r="T337" s="468"/>
      <c r="U337" s="468"/>
      <c r="V337" s="469"/>
      <c r="W337" s="635" t="s">
        <v>8575</v>
      </c>
      <c r="X337" s="468"/>
      <c r="Y337" s="468"/>
      <c r="Z337" s="468"/>
      <c r="AA337" s="469"/>
      <c r="AB337" s="467" t="s">
        <v>8576</v>
      </c>
      <c r="AC337" s="468"/>
      <c r="AD337" s="468"/>
      <c r="AE337" s="468"/>
      <c r="AF337" s="469"/>
      <c r="AG337" s="467" t="s">
        <v>8574</v>
      </c>
      <c r="AH337" s="468"/>
      <c r="AI337" s="468"/>
      <c r="AJ337" s="468"/>
      <c r="AK337" s="469"/>
      <c r="AL337" s="467" t="s">
        <v>2476</v>
      </c>
      <c r="AM337" s="468"/>
      <c r="AN337" s="468"/>
      <c r="AO337" s="468"/>
      <c r="AP337" s="636"/>
      <c r="AR337" s="353">
        <f>N339+S339+X339+AC339+AH339+AM339</f>
        <v>0</v>
      </c>
      <c r="BA337" s="408"/>
      <c r="BB337" s="408"/>
      <c r="BC337" s="408"/>
      <c r="BD337" s="408"/>
      <c r="BE337" s="408"/>
      <c r="BF337" s="209" t="s">
        <v>7706</v>
      </c>
      <c r="BG337" s="209" t="s">
        <v>7707</v>
      </c>
      <c r="BH337" s="209" t="s">
        <v>4095</v>
      </c>
      <c r="CJ337" s="195"/>
      <c r="CL337" s="230"/>
      <c r="CM337" s="230"/>
      <c r="CN337" s="230"/>
      <c r="CO337" s="230"/>
      <c r="CP337" s="230"/>
      <c r="CQ337" s="230"/>
      <c r="CR337" s="230"/>
      <c r="CS337" s="230"/>
      <c r="CT337" s="230"/>
      <c r="CU337" s="230"/>
      <c r="CV337" s="230"/>
      <c r="CW337" s="230"/>
      <c r="CX337" s="230"/>
      <c r="CY337" s="230"/>
      <c r="CZ337" s="230"/>
      <c r="DA337" s="230"/>
      <c r="DB337" s="230"/>
      <c r="DC337" s="230"/>
      <c r="DD337" s="230"/>
      <c r="DE337" s="230"/>
      <c r="DF337" s="230"/>
      <c r="DG337" s="230"/>
    </row>
    <row r="338" spans="1:152" ht="4.5" customHeight="1" thickBot="1">
      <c r="C338" s="211"/>
      <c r="D338" s="211"/>
      <c r="E338" s="40"/>
      <c r="F338" s="39"/>
      <c r="G338" s="16"/>
      <c r="H338" s="16"/>
      <c r="I338" s="16"/>
      <c r="J338" s="16"/>
      <c r="K338" s="16"/>
      <c r="L338" s="16"/>
      <c r="M338" s="58"/>
      <c r="N338" s="16"/>
      <c r="O338" s="16"/>
      <c r="P338" s="16"/>
      <c r="Q338" s="400"/>
      <c r="R338" s="58"/>
      <c r="S338" s="16"/>
      <c r="T338" s="16"/>
      <c r="U338" s="16"/>
      <c r="V338" s="400"/>
      <c r="W338" s="58"/>
      <c r="X338" s="16"/>
      <c r="Y338" s="16"/>
      <c r="Z338" s="16"/>
      <c r="AA338" s="400"/>
      <c r="AB338" s="58"/>
      <c r="AC338" s="16"/>
      <c r="AD338" s="16"/>
      <c r="AE338" s="16"/>
      <c r="AF338" s="400"/>
      <c r="AG338" s="58"/>
      <c r="AH338" s="16"/>
      <c r="AI338" s="16"/>
      <c r="AJ338" s="16"/>
      <c r="AK338" s="400"/>
      <c r="AL338" s="58"/>
      <c r="AM338" s="16"/>
      <c r="AN338" s="16"/>
      <c r="AO338" s="16"/>
      <c r="AP338" s="40"/>
      <c r="BA338" s="408"/>
      <c r="BB338" s="408"/>
      <c r="BC338" s="408"/>
      <c r="BD338" s="408"/>
      <c r="BE338" s="408"/>
      <c r="CJ338" s="195"/>
    </row>
    <row r="339" spans="1:152" ht="19.5" customHeight="1">
      <c r="C339" s="211"/>
      <c r="D339" s="399"/>
      <c r="E339" s="40"/>
      <c r="F339" s="39"/>
      <c r="G339" s="618"/>
      <c r="H339" s="619"/>
      <c r="I339" s="619"/>
      <c r="J339" s="619"/>
      <c r="K339" s="620"/>
      <c r="L339" s="17" t="s">
        <v>5978</v>
      </c>
      <c r="M339" s="58"/>
      <c r="N339" s="463"/>
      <c r="O339" s="464"/>
      <c r="P339" s="700"/>
      <c r="Q339" s="401" t="s">
        <v>5978</v>
      </c>
      <c r="R339" s="58"/>
      <c r="S339" s="463"/>
      <c r="T339" s="464"/>
      <c r="U339" s="700"/>
      <c r="V339" s="401" t="s">
        <v>5978</v>
      </c>
      <c r="W339" s="58"/>
      <c r="X339" s="463"/>
      <c r="Y339" s="464"/>
      <c r="Z339" s="700"/>
      <c r="AA339" s="401" t="s">
        <v>5978</v>
      </c>
      <c r="AB339" s="58"/>
      <c r="AC339" s="463"/>
      <c r="AD339" s="464"/>
      <c r="AE339" s="700"/>
      <c r="AF339" s="401" t="s">
        <v>5978</v>
      </c>
      <c r="AG339" s="58"/>
      <c r="AH339" s="463"/>
      <c r="AI339" s="464"/>
      <c r="AJ339" s="700"/>
      <c r="AK339" s="401" t="s">
        <v>5978</v>
      </c>
      <c r="AL339" s="58"/>
      <c r="AM339" s="463"/>
      <c r="AN339" s="464"/>
      <c r="AO339" s="700"/>
      <c r="AP339" s="41" t="s">
        <v>5978</v>
      </c>
      <c r="AV339" s="296">
        <f>IF(AND(BA339=0,SUM(BF339:BK339)&gt;0),1,IF(BA339=1,3,""))</f>
        <v>3</v>
      </c>
      <c r="AW339" s="296">
        <f>IF(AND(BB339=0,SUM(BG339:BK339)&gt;0),1,IF(BB339=1,3,""))</f>
        <v>3</v>
      </c>
      <c r="AX339" s="296">
        <f>IF(AND(BC339=0,SUM(BG339:BK339)&gt;0),1,IF(BC339=1,3,""))</f>
        <v>3</v>
      </c>
      <c r="AY339" s="296">
        <f>IF(AND(BD339=0,SUM(BG339:BK339)&gt;0),1,IF(BD339=1,3,""))</f>
        <v>3</v>
      </c>
      <c r="AZ339" s="296">
        <f>IF(AND(BE339=0,SUM(BG339:BK339)&gt;0),1,IF(BE339=1,3,""))</f>
        <v>3</v>
      </c>
      <c r="BA339" s="409">
        <f>IF(G339="",1,0)</f>
        <v>1</v>
      </c>
      <c r="BB339" s="411">
        <f>IF(N339="",1,0)</f>
        <v>1</v>
      </c>
      <c r="BC339" s="411">
        <f>IF(S339="",1,0)</f>
        <v>1</v>
      </c>
      <c r="BD339" s="411">
        <f>IF(X339="",1,0)</f>
        <v>1</v>
      </c>
      <c r="BE339" s="410">
        <f>IF(AC339="",1,0)</f>
        <v>1</v>
      </c>
      <c r="BF339" s="224">
        <f>IF(AND(AR301&lt;&gt;"",AR301&lt;G339),1,0)</f>
        <v>0</v>
      </c>
      <c r="BG339" s="225">
        <f>IF(AND(BA318=0,G339&lt;AR337),1,0)</f>
        <v>0</v>
      </c>
      <c r="BH339" s="225">
        <f>IF(AND(SUM(BA339:BE339)+BB341+BA341=0,G339&lt;&gt;AR337),1,0)</f>
        <v>0</v>
      </c>
      <c r="BI339" s="225"/>
      <c r="BJ339" s="225"/>
      <c r="BK339" s="246"/>
      <c r="CJ339" s="195"/>
    </row>
    <row r="340" spans="1:152" ht="4.5" customHeight="1">
      <c r="C340" s="211"/>
      <c r="D340" s="211"/>
      <c r="E340" s="40"/>
      <c r="F340" s="42"/>
      <c r="G340" s="370"/>
      <c r="H340" s="370"/>
      <c r="I340" s="370"/>
      <c r="J340" s="370"/>
      <c r="K340" s="370"/>
      <c r="L340" s="43"/>
      <c r="M340" s="103"/>
      <c r="N340" s="43"/>
      <c r="O340" s="43"/>
      <c r="P340" s="43"/>
      <c r="Q340" s="402"/>
      <c r="R340" s="103"/>
      <c r="S340" s="43"/>
      <c r="T340" s="43"/>
      <c r="U340" s="43"/>
      <c r="V340" s="402"/>
      <c r="W340" s="103"/>
      <c r="X340" s="43"/>
      <c r="Y340" s="43"/>
      <c r="Z340" s="43"/>
      <c r="AA340" s="402"/>
      <c r="AB340" s="103"/>
      <c r="AC340" s="43"/>
      <c r="AD340" s="43"/>
      <c r="AE340" s="43"/>
      <c r="AF340" s="402"/>
      <c r="AG340" s="103"/>
      <c r="AH340" s="43"/>
      <c r="AI340" s="43"/>
      <c r="AJ340" s="43"/>
      <c r="AK340" s="402"/>
      <c r="AL340" s="103"/>
      <c r="AM340" s="43"/>
      <c r="AN340" s="43"/>
      <c r="AO340" s="43"/>
      <c r="AP340" s="45"/>
      <c r="BA340" s="408"/>
      <c r="BB340" s="408"/>
      <c r="BC340" s="408"/>
      <c r="BD340" s="408"/>
      <c r="BE340" s="408"/>
      <c r="CJ340" s="195"/>
    </row>
    <row r="341" spans="1:152" ht="19.5" customHeight="1">
      <c r="AV341" s="296">
        <f>IF(AND(BA341=0,SUM(BG339:BK339)&gt;0),1,IF(BA341=1,3,""))</f>
        <v>3</v>
      </c>
      <c r="AW341" s="296">
        <f>IF(AND(BB341=0,SUM(BG339:BK339)&gt;0),1,IF(BB341=1,3,""))</f>
        <v>3</v>
      </c>
      <c r="BA341" s="409">
        <f>IF(AH339="",1,0)</f>
        <v>1</v>
      </c>
      <c r="BB341" s="410">
        <f>IF(AM339="",1,0)</f>
        <v>1</v>
      </c>
      <c r="BC341" s="408"/>
      <c r="BD341" s="408"/>
      <c r="BE341" s="408"/>
      <c r="CJ341" s="195"/>
    </row>
    <row r="342" spans="1:152" ht="6" customHeight="1">
      <c r="BA342" s="408"/>
      <c r="BB342" s="408"/>
      <c r="BC342" s="408"/>
      <c r="BD342" s="408"/>
      <c r="BE342" s="408"/>
      <c r="CJ342" s="195"/>
    </row>
    <row r="343" spans="1:152" s="4" customFormat="1" ht="15" customHeight="1">
      <c r="A343" s="278" t="str">
        <f>IF($J$43="選択してください","","("&amp;$J$46&amp;" "&amp;$J$43&amp;")")</f>
        <v/>
      </c>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457" t="s">
        <v>8578</v>
      </c>
      <c r="AN343" s="458"/>
      <c r="AO343" s="458"/>
      <c r="AP343" s="458"/>
      <c r="AQ343" s="459"/>
      <c r="AR343" s="227" t="s">
        <v>7136</v>
      </c>
      <c r="AS343" s="221">
        <f>COUNTIF(AV351:AZ395,3)</f>
        <v>19</v>
      </c>
      <c r="AT343" s="212"/>
      <c r="AU343" s="212"/>
      <c r="AV343" s="211"/>
      <c r="AW343" s="211"/>
      <c r="AX343" s="211"/>
      <c r="AY343" s="211"/>
      <c r="AZ343" s="211"/>
      <c r="BA343" s="413"/>
      <c r="BB343" s="413"/>
      <c r="BC343" s="413"/>
      <c r="BD343" s="413"/>
      <c r="BE343" s="413"/>
      <c r="BF343" s="212"/>
      <c r="BG343" s="212"/>
      <c r="BH343" s="212"/>
      <c r="BI343" s="212"/>
      <c r="BJ343" s="212"/>
      <c r="BK343" s="212"/>
      <c r="BL343" s="212"/>
      <c r="BM343" s="212"/>
      <c r="BN343" s="212"/>
      <c r="BO343" s="212"/>
      <c r="BP343" s="212"/>
      <c r="BQ343" s="212"/>
      <c r="BR343" s="212"/>
      <c r="BS343" s="212"/>
      <c r="BT343" s="212"/>
      <c r="BU343" s="212"/>
      <c r="BV343" s="212"/>
      <c r="BW343" s="212"/>
      <c r="BX343" s="212"/>
      <c r="BY343" s="212"/>
      <c r="BZ343" s="212"/>
      <c r="CA343" s="212"/>
      <c r="CB343" s="212"/>
      <c r="CC343" s="212"/>
      <c r="CD343" s="212"/>
      <c r="CE343" s="212"/>
      <c r="CF343" s="212"/>
      <c r="CG343" s="212"/>
      <c r="CH343" s="212"/>
      <c r="CI343" s="212"/>
      <c r="CJ343" s="195"/>
      <c r="CK343" s="210"/>
      <c r="CL343" s="210"/>
      <c r="CM343" s="210"/>
      <c r="CN343" s="210"/>
      <c r="CO343" s="210"/>
      <c r="CP343" s="210"/>
      <c r="CQ343" s="210"/>
      <c r="CR343" s="210"/>
      <c r="CS343" s="210"/>
      <c r="CT343" s="210"/>
      <c r="CU343" s="210"/>
      <c r="CV343" s="210"/>
      <c r="CW343" s="210"/>
      <c r="CX343" s="210"/>
      <c r="CY343" s="210"/>
      <c r="CZ343" s="210"/>
      <c r="DA343" s="210"/>
      <c r="DB343" s="210"/>
      <c r="DC343" s="210"/>
      <c r="DD343" s="210"/>
      <c r="DE343" s="210"/>
      <c r="DF343" s="210"/>
      <c r="DG343" s="210"/>
      <c r="DH343" s="210"/>
      <c r="DI343" s="131"/>
      <c r="DJ343" s="131"/>
      <c r="DK343" s="131"/>
      <c r="DL343" s="101"/>
      <c r="DM343" s="101"/>
      <c r="DN343" s="101"/>
      <c r="DO343" s="101"/>
      <c r="DP343" s="101"/>
      <c r="DQ343" s="101"/>
      <c r="DR343" s="101"/>
      <c r="DS343" s="101"/>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row>
    <row r="344" spans="1:152" s="8" customFormat="1" ht="27.75" customHeight="1">
      <c r="A344" s="16"/>
      <c r="B344" s="16" t="s">
        <v>8579</v>
      </c>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460"/>
      <c r="AN344" s="461"/>
      <c r="AO344" s="461"/>
      <c r="AP344" s="461"/>
      <c r="AQ344" s="462"/>
      <c r="AR344" s="228" t="s">
        <v>7137</v>
      </c>
      <c r="AS344" s="222">
        <f>COUNTIF(AV351:AZ395,1)</f>
        <v>0</v>
      </c>
      <c r="AT344" s="209"/>
      <c r="AV344" s="181"/>
      <c r="AW344" s="181"/>
      <c r="AX344" s="181"/>
      <c r="AY344" s="181"/>
      <c r="AZ344" s="181"/>
      <c r="BA344" s="408"/>
      <c r="BB344" s="408"/>
      <c r="BC344" s="408"/>
      <c r="BD344" s="408"/>
      <c r="BE344" s="408"/>
      <c r="BF344" s="209"/>
      <c r="BG344" s="209"/>
      <c r="BH344" s="209"/>
      <c r="BI344" s="209"/>
      <c r="BJ344" s="209"/>
      <c r="BK344" s="209"/>
      <c r="BL344" s="209"/>
      <c r="BM344" s="209"/>
      <c r="BN344" s="209"/>
      <c r="BO344" s="209"/>
      <c r="BP344" s="209"/>
      <c r="BQ344" s="209"/>
      <c r="BR344" s="209"/>
      <c r="BS344" s="209"/>
      <c r="BT344" s="209"/>
      <c r="BU344" s="209"/>
      <c r="BV344" s="209"/>
      <c r="BW344" s="209"/>
      <c r="BX344" s="209"/>
      <c r="BY344" s="209"/>
      <c r="BZ344" s="209"/>
      <c r="CA344" s="209"/>
      <c r="CB344" s="209"/>
      <c r="CC344" s="209"/>
      <c r="CD344" s="209"/>
      <c r="CE344" s="209"/>
      <c r="CF344" s="209"/>
      <c r="CG344" s="209"/>
      <c r="CH344" s="209"/>
      <c r="CI344" s="209"/>
      <c r="CJ344" s="195"/>
      <c r="CK344" s="541" t="s">
        <v>8615</v>
      </c>
      <c r="CL344" s="542"/>
      <c r="CM344" s="542"/>
      <c r="CN344" s="542"/>
      <c r="CO344" s="542"/>
      <c r="CP344" s="542"/>
      <c r="CQ344" s="542"/>
      <c r="CR344" s="542"/>
      <c r="CS344" s="542"/>
      <c r="CT344" s="542"/>
      <c r="CU344" s="542"/>
      <c r="CV344" s="542"/>
      <c r="CW344" s="542"/>
      <c r="CX344" s="542"/>
      <c r="CY344" s="542"/>
      <c r="CZ344" s="542"/>
      <c r="DA344" s="542"/>
      <c r="DB344" s="542"/>
      <c r="DC344" s="542"/>
      <c r="DD344" s="542"/>
      <c r="DE344" s="542"/>
      <c r="DF344" s="542"/>
      <c r="DG344" s="542"/>
      <c r="DH344" s="542"/>
      <c r="DI344" s="542"/>
      <c r="DJ344" s="542"/>
      <c r="DK344" s="542"/>
      <c r="DL344" s="131"/>
      <c r="DM344" s="131"/>
      <c r="DN344" s="131"/>
      <c r="DO344" s="131"/>
      <c r="DP344" s="131"/>
      <c r="DQ344" s="131"/>
      <c r="DR344" s="131"/>
      <c r="DS344" s="131"/>
    </row>
    <row r="345" spans="1:152" s="8" customFormat="1" ht="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280"/>
      <c r="AN345" s="280"/>
      <c r="AO345" s="280"/>
      <c r="AP345" s="280"/>
      <c r="AQ345" s="280"/>
      <c r="AT345" s="209"/>
      <c r="AV345" s="181"/>
      <c r="AW345" s="181"/>
      <c r="AX345" s="181"/>
      <c r="AY345" s="181"/>
      <c r="AZ345" s="181"/>
      <c r="BA345" s="408"/>
      <c r="BB345" s="408"/>
      <c r="BC345" s="408"/>
      <c r="BD345" s="408"/>
      <c r="BE345" s="408"/>
      <c r="BF345" s="209"/>
      <c r="BG345" s="209"/>
      <c r="BH345" s="209"/>
      <c r="BI345" s="209"/>
      <c r="BJ345" s="209"/>
      <c r="BK345" s="209"/>
      <c r="BL345" s="209"/>
      <c r="BM345" s="209"/>
      <c r="BN345" s="209"/>
      <c r="BO345" s="209"/>
      <c r="BP345" s="209"/>
      <c r="BQ345" s="209"/>
      <c r="BR345" s="209"/>
      <c r="BS345" s="209"/>
      <c r="BT345" s="209"/>
      <c r="BU345" s="209"/>
      <c r="BV345" s="209"/>
      <c r="BW345" s="209"/>
      <c r="BX345" s="209"/>
      <c r="BY345" s="209"/>
      <c r="BZ345" s="209"/>
      <c r="CA345" s="209"/>
      <c r="CB345" s="209"/>
      <c r="CC345" s="209"/>
      <c r="CD345" s="209"/>
      <c r="CE345" s="209"/>
      <c r="CF345" s="209"/>
      <c r="CG345" s="209"/>
      <c r="CH345" s="209"/>
      <c r="CI345" s="209"/>
      <c r="CJ345" s="229"/>
      <c r="CK345" s="542"/>
      <c r="CL345" s="542"/>
      <c r="CM345" s="542"/>
      <c r="CN345" s="542"/>
      <c r="CO345" s="542"/>
      <c r="CP345" s="542"/>
      <c r="CQ345" s="542"/>
      <c r="CR345" s="542"/>
      <c r="CS345" s="542"/>
      <c r="CT345" s="542"/>
      <c r="CU345" s="542"/>
      <c r="CV345" s="542"/>
      <c r="CW345" s="542"/>
      <c r="CX345" s="542"/>
      <c r="CY345" s="542"/>
      <c r="CZ345" s="542"/>
      <c r="DA345" s="542"/>
      <c r="DB345" s="542"/>
      <c r="DC345" s="542"/>
      <c r="DD345" s="542"/>
      <c r="DE345" s="542"/>
      <c r="DF345" s="542"/>
      <c r="DG345" s="542"/>
      <c r="DH345" s="542"/>
      <c r="DI345" s="542"/>
      <c r="DJ345" s="542"/>
      <c r="DK345" s="542"/>
      <c r="DL345" s="131"/>
      <c r="DM345" s="131"/>
      <c r="DN345" s="131"/>
      <c r="DO345" s="131"/>
      <c r="DP345" s="131"/>
      <c r="DQ345" s="131"/>
      <c r="DR345" s="131"/>
      <c r="DS345" s="131"/>
    </row>
    <row r="346" spans="1:152" ht="4.5" customHeight="1">
      <c r="BA346" s="408"/>
      <c r="BB346" s="408"/>
      <c r="BC346" s="408"/>
      <c r="BD346" s="408"/>
      <c r="BE346" s="408"/>
      <c r="CJ346" s="229"/>
      <c r="CK346" s="542"/>
      <c r="CL346" s="542"/>
      <c r="CM346" s="542"/>
      <c r="CN346" s="542"/>
      <c r="CO346" s="542"/>
      <c r="CP346" s="542"/>
      <c r="CQ346" s="542"/>
      <c r="CR346" s="542"/>
      <c r="CS346" s="542"/>
      <c r="CT346" s="542"/>
      <c r="CU346" s="542"/>
      <c r="CV346" s="542"/>
      <c r="CW346" s="542"/>
      <c r="CX346" s="542"/>
      <c r="CY346" s="542"/>
      <c r="CZ346" s="542"/>
      <c r="DA346" s="542"/>
      <c r="DB346" s="542"/>
      <c r="DC346" s="542"/>
      <c r="DD346" s="542"/>
      <c r="DE346" s="542"/>
      <c r="DF346" s="542"/>
      <c r="DG346" s="542"/>
      <c r="DH346" s="542"/>
      <c r="DI346" s="542"/>
      <c r="DJ346" s="542"/>
      <c r="DK346" s="542"/>
    </row>
    <row r="347" spans="1:152" ht="15" customHeight="1">
      <c r="F347" s="633" t="s">
        <v>8580</v>
      </c>
      <c r="G347" s="634"/>
      <c r="H347" s="634"/>
      <c r="I347" s="634"/>
      <c r="J347" s="634"/>
      <c r="K347" s="634"/>
      <c r="L347" s="634"/>
      <c r="M347" s="634"/>
      <c r="N347" s="634"/>
      <c r="O347" s="634"/>
      <c r="P347" s="634"/>
      <c r="Q347" s="634"/>
      <c r="R347" s="633" t="s">
        <v>8581</v>
      </c>
      <c r="S347" s="634"/>
      <c r="T347" s="634"/>
      <c r="U347" s="634"/>
      <c r="V347" s="634"/>
      <c r="W347" s="634"/>
      <c r="X347" s="634"/>
      <c r="Y347" s="634"/>
      <c r="Z347" s="634"/>
      <c r="AA347" s="634"/>
      <c r="AB347" s="634"/>
      <c r="AC347" s="637"/>
      <c r="AD347" s="634" t="s">
        <v>8582</v>
      </c>
      <c r="AE347" s="634"/>
      <c r="AF347" s="634"/>
      <c r="AG347" s="634"/>
      <c r="AH347" s="634"/>
      <c r="AI347" s="634"/>
      <c r="AJ347" s="634"/>
      <c r="AK347" s="634"/>
      <c r="AL347" s="634"/>
      <c r="AM347" s="634"/>
      <c r="AN347" s="634"/>
      <c r="AO347" s="637"/>
      <c r="AR347" s="224" t="s">
        <v>3455</v>
      </c>
      <c r="AS347" s="246">
        <f>IF(AND(AT172+AT227&gt;0,SUM(BA351:BC351)&gt;0),1,0)</f>
        <v>0</v>
      </c>
      <c r="BA347" s="408"/>
      <c r="BB347" s="408"/>
      <c r="BC347" s="408"/>
      <c r="BD347" s="408"/>
      <c r="BE347" s="408"/>
      <c r="CJ347" s="195"/>
      <c r="CL347" s="448" t="s">
        <v>9222</v>
      </c>
      <c r="CM347" s="449" t="s">
        <v>9220</v>
      </c>
      <c r="CN347" s="449"/>
      <c r="CO347" s="449"/>
      <c r="CP347" s="449"/>
      <c r="CQ347" s="449"/>
      <c r="CR347" s="449"/>
      <c r="CS347" s="449"/>
      <c r="CT347" s="449"/>
      <c r="CU347" s="449"/>
      <c r="CV347" s="449"/>
      <c r="CW347" s="449"/>
      <c r="CX347" s="449"/>
      <c r="CY347" s="449"/>
      <c r="CZ347" s="449"/>
      <c r="DA347" s="449"/>
      <c r="DB347" s="449"/>
      <c r="DC347" s="449"/>
      <c r="DD347" s="449"/>
      <c r="DE347" s="449"/>
      <c r="DF347" s="449"/>
      <c r="DG347" s="449"/>
      <c r="DH347" s="449"/>
      <c r="DI347" s="449"/>
      <c r="DJ347" s="449"/>
      <c r="DK347" s="450"/>
    </row>
    <row r="348" spans="1:152" ht="4.5" customHeight="1">
      <c r="F348" s="555" t="s">
        <v>2477</v>
      </c>
      <c r="G348" s="556"/>
      <c r="H348" s="556"/>
      <c r="I348" s="556"/>
      <c r="J348" s="556"/>
      <c r="K348" s="556"/>
      <c r="L348" s="166"/>
      <c r="M348" s="167"/>
      <c r="N348" s="167"/>
      <c r="O348" s="167"/>
      <c r="P348" s="167"/>
      <c r="Q348" s="167"/>
      <c r="R348" s="555" t="s">
        <v>2477</v>
      </c>
      <c r="S348" s="556"/>
      <c r="T348" s="556"/>
      <c r="U348" s="556"/>
      <c r="V348" s="556"/>
      <c r="W348" s="556"/>
      <c r="X348" s="166"/>
      <c r="Y348" s="167"/>
      <c r="Z348" s="167"/>
      <c r="AA348" s="167"/>
      <c r="AB348" s="167"/>
      <c r="AC348" s="168"/>
      <c r="AD348" s="556" t="s">
        <v>2477</v>
      </c>
      <c r="AE348" s="556"/>
      <c r="AF348" s="556"/>
      <c r="AG348" s="556"/>
      <c r="AH348" s="556"/>
      <c r="AI348" s="556"/>
      <c r="AJ348" s="166"/>
      <c r="AK348" s="167"/>
      <c r="AL348" s="167"/>
      <c r="AM348" s="167"/>
      <c r="AN348" s="167"/>
      <c r="AO348" s="168"/>
      <c r="BA348" s="408"/>
      <c r="BB348" s="408"/>
      <c r="BC348" s="408"/>
      <c r="BD348" s="408"/>
      <c r="BE348" s="408"/>
      <c r="CJ348" s="195"/>
      <c r="CL348" s="451"/>
      <c r="CM348" s="452"/>
      <c r="CN348" s="452"/>
      <c r="CO348" s="452"/>
      <c r="CP348" s="452"/>
      <c r="CQ348" s="452"/>
      <c r="CR348" s="452"/>
      <c r="CS348" s="452"/>
      <c r="CT348" s="452"/>
      <c r="CU348" s="452"/>
      <c r="CV348" s="452"/>
      <c r="CW348" s="452"/>
      <c r="CX348" s="452"/>
      <c r="CY348" s="452"/>
      <c r="CZ348" s="452"/>
      <c r="DA348" s="452"/>
      <c r="DB348" s="452"/>
      <c r="DC348" s="452"/>
      <c r="DD348" s="452"/>
      <c r="DE348" s="452"/>
      <c r="DF348" s="452"/>
      <c r="DG348" s="452"/>
      <c r="DH348" s="452"/>
      <c r="DI348" s="452"/>
      <c r="DJ348" s="452"/>
      <c r="DK348" s="453"/>
    </row>
    <row r="349" spans="1:152" ht="26.25" customHeight="1">
      <c r="F349" s="557"/>
      <c r="G349" s="558"/>
      <c r="H349" s="558"/>
      <c r="I349" s="558"/>
      <c r="J349" s="558"/>
      <c r="K349" s="558"/>
      <c r="L349" s="635" t="s">
        <v>2478</v>
      </c>
      <c r="M349" s="468"/>
      <c r="N349" s="468"/>
      <c r="O349" s="468"/>
      <c r="P349" s="468"/>
      <c r="Q349" s="636"/>
      <c r="R349" s="557"/>
      <c r="S349" s="558"/>
      <c r="T349" s="558"/>
      <c r="U349" s="558"/>
      <c r="V349" s="558"/>
      <c r="W349" s="558"/>
      <c r="X349" s="635" t="s">
        <v>2478</v>
      </c>
      <c r="Y349" s="468"/>
      <c r="Z349" s="468"/>
      <c r="AA349" s="468"/>
      <c r="AB349" s="468"/>
      <c r="AC349" s="636"/>
      <c r="AD349" s="558"/>
      <c r="AE349" s="558"/>
      <c r="AF349" s="558"/>
      <c r="AG349" s="558"/>
      <c r="AH349" s="558"/>
      <c r="AI349" s="558"/>
      <c r="AJ349" s="635" t="s">
        <v>2478</v>
      </c>
      <c r="AK349" s="468"/>
      <c r="AL349" s="468"/>
      <c r="AM349" s="468"/>
      <c r="AN349" s="468"/>
      <c r="AO349" s="636"/>
      <c r="BA349" s="408"/>
      <c r="BB349" s="408"/>
      <c r="BC349" s="408"/>
      <c r="BD349" s="408"/>
      <c r="BE349" s="408"/>
      <c r="BF349" s="209" t="s">
        <v>4479</v>
      </c>
      <c r="BL349" s="209" t="s">
        <v>4479</v>
      </c>
      <c r="BR349" s="209" t="s">
        <v>4479</v>
      </c>
      <c r="CJ349" s="195"/>
      <c r="CK349" s="213"/>
      <c r="CL349" s="454" t="s">
        <v>9223</v>
      </c>
      <c r="CM349" s="818" t="s">
        <v>9221</v>
      </c>
      <c r="CN349" s="818"/>
      <c r="CO349" s="818"/>
      <c r="CP349" s="818"/>
      <c r="CQ349" s="818"/>
      <c r="CR349" s="818"/>
      <c r="CS349" s="818"/>
      <c r="CT349" s="818"/>
      <c r="CU349" s="818"/>
      <c r="CV349" s="818"/>
      <c r="CW349" s="818"/>
      <c r="CX349" s="818"/>
      <c r="CY349" s="818"/>
      <c r="CZ349" s="818"/>
      <c r="DA349" s="818"/>
      <c r="DB349" s="818"/>
      <c r="DC349" s="818"/>
      <c r="DD349" s="818"/>
      <c r="DE349" s="818"/>
      <c r="DF349" s="818"/>
      <c r="DG349" s="818"/>
      <c r="DH349" s="818"/>
      <c r="DI349" s="818"/>
      <c r="DJ349" s="818"/>
      <c r="DK349" s="819"/>
    </row>
    <row r="350" spans="1:152" ht="4.5" customHeight="1" thickBot="1">
      <c r="F350" s="39"/>
      <c r="G350" s="16"/>
      <c r="H350" s="16"/>
      <c r="I350" s="16"/>
      <c r="J350" s="16"/>
      <c r="K350" s="16"/>
      <c r="L350" s="58"/>
      <c r="M350" s="16"/>
      <c r="N350" s="16"/>
      <c r="O350" s="16"/>
      <c r="P350" s="16"/>
      <c r="Q350" s="40"/>
      <c r="R350" s="39"/>
      <c r="S350" s="16"/>
      <c r="T350" s="16"/>
      <c r="U350" s="16"/>
      <c r="V350" s="16"/>
      <c r="W350" s="16"/>
      <c r="X350" s="58"/>
      <c r="Y350" s="16"/>
      <c r="Z350" s="16"/>
      <c r="AA350" s="16"/>
      <c r="AB350" s="16"/>
      <c r="AC350" s="40"/>
      <c r="AD350" s="16"/>
      <c r="AE350" s="16"/>
      <c r="AF350" s="16"/>
      <c r="AG350" s="16"/>
      <c r="AH350" s="16"/>
      <c r="AI350" s="16"/>
      <c r="AJ350" s="58"/>
      <c r="AK350" s="16"/>
      <c r="AL350" s="16"/>
      <c r="AM350" s="16"/>
      <c r="AN350" s="16"/>
      <c r="AO350" s="40"/>
      <c r="BA350" s="408"/>
      <c r="BB350" s="408"/>
      <c r="BC350" s="408"/>
      <c r="BD350" s="408"/>
      <c r="BE350" s="408"/>
      <c r="CJ350" s="195"/>
      <c r="CL350" s="213"/>
      <c r="CM350" s="213"/>
      <c r="CN350" s="213"/>
      <c r="CO350" s="213"/>
      <c r="CP350" s="213"/>
      <c r="CQ350" s="213"/>
      <c r="CR350" s="213"/>
      <c r="CS350" s="213"/>
      <c r="CT350" s="213"/>
      <c r="CU350" s="213"/>
      <c r="CV350" s="213"/>
      <c r="CW350" s="213"/>
      <c r="CX350" s="213"/>
      <c r="CY350" s="213"/>
      <c r="CZ350" s="213"/>
      <c r="DA350" s="213"/>
      <c r="DB350" s="213"/>
      <c r="DC350" s="213"/>
      <c r="DD350" s="213"/>
      <c r="DE350" s="213"/>
      <c r="DF350" s="213"/>
      <c r="DG350" s="213"/>
      <c r="DH350" s="213"/>
      <c r="DI350" s="101"/>
      <c r="DJ350" s="101"/>
      <c r="DK350" s="101"/>
    </row>
    <row r="351" spans="1:152" ht="19.5" customHeight="1">
      <c r="F351" s="39"/>
      <c r="G351" s="615"/>
      <c r="H351" s="616"/>
      <c r="I351" s="616"/>
      <c r="J351" s="617"/>
      <c r="K351" s="17" t="s">
        <v>5978</v>
      </c>
      <c r="L351" s="58"/>
      <c r="M351" s="615"/>
      <c r="N351" s="616"/>
      <c r="O351" s="616"/>
      <c r="P351" s="617"/>
      <c r="Q351" s="41" t="s">
        <v>5978</v>
      </c>
      <c r="R351" s="39"/>
      <c r="S351" s="615"/>
      <c r="T351" s="616"/>
      <c r="U351" s="616"/>
      <c r="V351" s="617"/>
      <c r="W351" s="17" t="s">
        <v>5978</v>
      </c>
      <c r="X351" s="58"/>
      <c r="Y351" s="615"/>
      <c r="Z351" s="616"/>
      <c r="AA351" s="616"/>
      <c r="AB351" s="617"/>
      <c r="AC351" s="41" t="s">
        <v>5978</v>
      </c>
      <c r="AD351" s="16"/>
      <c r="AE351" s="615"/>
      <c r="AF351" s="616"/>
      <c r="AG351" s="616"/>
      <c r="AH351" s="617"/>
      <c r="AI351" s="17" t="s">
        <v>5978</v>
      </c>
      <c r="AJ351" s="58"/>
      <c r="AK351" s="615"/>
      <c r="AL351" s="616"/>
      <c r="AM351" s="616"/>
      <c r="AN351" s="617"/>
      <c r="AO351" s="41" t="s">
        <v>5978</v>
      </c>
      <c r="AU351" s="209" t="s">
        <v>3457</v>
      </c>
      <c r="AV351" s="296">
        <f>IF(AND(G351&lt;&gt;"",SUM(BF351:BK351)&gt;0),1,IF(G351&lt;&gt;"",2,3))</f>
        <v>3</v>
      </c>
      <c r="AW351" s="296">
        <f>IF(AND(S351&lt;&gt;"",SUM(BL351:BQ351)&gt;0),1,IF(S351&lt;&gt;"",2,3))</f>
        <v>3</v>
      </c>
      <c r="AX351" s="296">
        <f>IF(AND(AE351&lt;&gt;"",SUM(BR351:BW351)&gt;0),1,IF(AE351&lt;&gt;"",2,3))</f>
        <v>3</v>
      </c>
      <c r="BA351" s="409">
        <f>IF(G351="",1,0)</f>
        <v>1</v>
      </c>
      <c r="BB351" s="411">
        <f>IF(S351="",1,0)</f>
        <v>1</v>
      </c>
      <c r="BC351" s="410">
        <f>IF(AE351="",1,0)</f>
        <v>1</v>
      </c>
      <c r="BD351" s="408"/>
      <c r="BE351" s="408"/>
      <c r="BF351" s="224">
        <f>IF(AND(BA351+BA353=0,G351&lt;M351),1,0)</f>
        <v>0</v>
      </c>
      <c r="BG351" s="225"/>
      <c r="BH351" s="225"/>
      <c r="BI351" s="225"/>
      <c r="BJ351" s="225"/>
      <c r="BK351" s="246"/>
      <c r="BL351" s="224">
        <f>IF(AND(BB351+BB353=0,S351&lt;Y351),1,0)</f>
        <v>0</v>
      </c>
      <c r="BM351" s="225"/>
      <c r="BN351" s="225"/>
      <c r="BO351" s="225"/>
      <c r="BP351" s="225"/>
      <c r="BQ351" s="246"/>
      <c r="BR351" s="224">
        <f>IF(AND(BC351+BC353=0,AE351&lt;AK351),1,0)</f>
        <v>0</v>
      </c>
      <c r="BS351" s="225"/>
      <c r="BT351" s="225"/>
      <c r="BU351" s="225"/>
      <c r="BV351" s="225"/>
      <c r="BW351" s="246"/>
      <c r="CJ351" s="195"/>
    </row>
    <row r="352" spans="1:152" ht="4.5" customHeight="1">
      <c r="F352" s="42"/>
      <c r="G352" s="370"/>
      <c r="H352" s="370"/>
      <c r="I352" s="370"/>
      <c r="J352" s="370"/>
      <c r="K352" s="43"/>
      <c r="L352" s="103"/>
      <c r="M352" s="370"/>
      <c r="N352" s="370"/>
      <c r="O352" s="370"/>
      <c r="P352" s="370"/>
      <c r="Q352" s="45"/>
      <c r="R352" s="42"/>
      <c r="S352" s="370"/>
      <c r="T352" s="370"/>
      <c r="U352" s="370"/>
      <c r="V352" s="370"/>
      <c r="W352" s="43"/>
      <c r="X352" s="103"/>
      <c r="Y352" s="370"/>
      <c r="Z352" s="370"/>
      <c r="AA352" s="370"/>
      <c r="AB352" s="370"/>
      <c r="AC352" s="45"/>
      <c r="AD352" s="43"/>
      <c r="AE352" s="370"/>
      <c r="AF352" s="370"/>
      <c r="AG352" s="370"/>
      <c r="AH352" s="370"/>
      <c r="AI352" s="43"/>
      <c r="AJ352" s="103"/>
      <c r="AK352" s="370"/>
      <c r="AL352" s="370"/>
      <c r="AM352" s="370"/>
      <c r="AN352" s="370"/>
      <c r="AO352" s="45"/>
      <c r="BA352" s="408"/>
      <c r="BB352" s="408"/>
      <c r="BC352" s="408"/>
      <c r="BD352" s="408"/>
      <c r="BE352" s="408"/>
      <c r="CJ352" s="195"/>
    </row>
    <row r="353" spans="1:152" ht="12.75" customHeight="1">
      <c r="AJ353" s="7" t="s">
        <v>2479</v>
      </c>
      <c r="AU353" s="209" t="s">
        <v>3458</v>
      </c>
      <c r="AV353" s="296">
        <f>IF(AND(M351&lt;&gt;"",SUM(BF353:BK353)&gt;0),1,IF(M351&lt;&gt;"",2,3))</f>
        <v>3</v>
      </c>
      <c r="AW353" s="296">
        <f>IF(AND(Y351&lt;&gt;"",SUM(BL353:BQ353)&gt;0),1,IF(Y351&lt;&gt;"",2,3))</f>
        <v>3</v>
      </c>
      <c r="AX353" s="296">
        <f>IF(AND(AK351&lt;&gt;"",SUM(BR353:BW353)&gt;0),1,IF(AK351&lt;&gt;"",2,3))</f>
        <v>3</v>
      </c>
      <c r="BA353" s="409">
        <f>IF(M351="",1,0)</f>
        <v>1</v>
      </c>
      <c r="BB353" s="411">
        <f>IF(Y351="",1,0)</f>
        <v>1</v>
      </c>
      <c r="BC353" s="410">
        <f>IF(AK351="",1,0)</f>
        <v>1</v>
      </c>
      <c r="BD353" s="408"/>
      <c r="BE353" s="408"/>
      <c r="BF353" s="224">
        <f>BF351</f>
        <v>0</v>
      </c>
      <c r="BG353" s="225"/>
      <c r="BH353" s="225"/>
      <c r="BI353" s="225"/>
      <c r="BJ353" s="225"/>
      <c r="BK353" s="246"/>
      <c r="BL353" s="224">
        <f>BL351</f>
        <v>0</v>
      </c>
      <c r="BM353" s="225"/>
      <c r="BN353" s="225"/>
      <c r="BO353" s="225"/>
      <c r="BP353" s="225"/>
      <c r="BQ353" s="246"/>
      <c r="BR353" s="224">
        <f>BR351</f>
        <v>0</v>
      </c>
      <c r="BS353" s="225"/>
      <c r="BT353" s="225"/>
      <c r="BU353" s="225"/>
      <c r="BV353" s="225"/>
      <c r="BW353" s="246"/>
      <c r="CJ353" s="195"/>
    </row>
    <row r="354" spans="1:152" ht="4.5" customHeight="1">
      <c r="BA354" s="408"/>
      <c r="BB354" s="408"/>
      <c r="BC354" s="408"/>
      <c r="BD354" s="408"/>
      <c r="BE354" s="408"/>
      <c r="CJ354" s="195"/>
    </row>
    <row r="355" spans="1:152" ht="4.5" customHeight="1" thickBot="1">
      <c r="BA355" s="408"/>
      <c r="BB355" s="408"/>
      <c r="BC355" s="408"/>
      <c r="BD355" s="408"/>
      <c r="BE355" s="408"/>
      <c r="CJ355" s="195"/>
    </row>
    <row r="356" spans="1:152" ht="19.5" customHeight="1" thickBot="1">
      <c r="B356" s="8" t="s">
        <v>8583</v>
      </c>
      <c r="U356" s="612" t="str">
        <f>IF(OR(BG361=1,BL361=1),"→女性数が全体を上回ります",IF(OR(BM361=1,BM364=1),"→休職専従役員数が執行委員数を上回ります",""))</f>
        <v/>
      </c>
      <c r="V356" s="613"/>
      <c r="W356" s="613"/>
      <c r="X356" s="613"/>
      <c r="Y356" s="613"/>
      <c r="Z356" s="613"/>
      <c r="AA356" s="613"/>
      <c r="AB356" s="613"/>
      <c r="AC356" s="613"/>
      <c r="AD356" s="613"/>
      <c r="AE356" s="613"/>
      <c r="AF356" s="613"/>
      <c r="AG356" s="613"/>
      <c r="AH356" s="613"/>
      <c r="AI356" s="613"/>
      <c r="AJ356" s="613"/>
      <c r="AK356" s="613"/>
      <c r="AL356" s="613"/>
      <c r="AM356" s="613"/>
      <c r="AN356" s="613"/>
      <c r="AO356" s="613"/>
      <c r="AP356" s="613"/>
      <c r="AQ356" s="614"/>
      <c r="BA356" s="408"/>
      <c r="BB356" s="408"/>
      <c r="BC356" s="408"/>
      <c r="BD356" s="408"/>
      <c r="BE356" s="408"/>
      <c r="CJ356" s="195"/>
      <c r="CK356" s="419" t="s">
        <v>8616</v>
      </c>
    </row>
    <row r="357" spans="1:152" s="2" customFormat="1" ht="19.5" customHeight="1">
      <c r="A357" s="9"/>
      <c r="B357" s="9"/>
      <c r="C357" s="9" t="s">
        <v>2480</v>
      </c>
      <c r="D357" s="9"/>
      <c r="E357" s="9"/>
      <c r="F357" s="9"/>
      <c r="G357" s="9"/>
      <c r="H357" s="9"/>
      <c r="I357" s="9"/>
      <c r="J357" s="9"/>
      <c r="K357" s="9"/>
      <c r="L357" s="9"/>
      <c r="M357" s="9"/>
      <c r="N357" s="9"/>
      <c r="O357" s="9"/>
      <c r="P357" s="9"/>
      <c r="Q357" s="9"/>
      <c r="R357" s="9"/>
      <c r="S357" s="9"/>
      <c r="T357" s="9"/>
      <c r="U357" s="9"/>
      <c r="V357" s="9"/>
      <c r="W357" s="9"/>
      <c r="Y357" s="9"/>
      <c r="Z357" s="9" t="s">
        <v>2484</v>
      </c>
      <c r="AA357" s="9"/>
      <c r="AB357" s="9"/>
      <c r="AC357" s="9"/>
      <c r="AD357" s="9"/>
      <c r="AE357" s="9"/>
      <c r="AF357" s="9"/>
      <c r="AG357" s="9"/>
      <c r="AH357" s="9"/>
      <c r="AI357" s="9"/>
      <c r="AJ357" s="9"/>
      <c r="AK357" s="9"/>
      <c r="AL357" s="9"/>
      <c r="AM357" s="9"/>
      <c r="AN357" s="9"/>
      <c r="AO357" s="9"/>
      <c r="AP357" s="9"/>
      <c r="AQ357" s="9"/>
      <c r="AR357" s="233"/>
      <c r="AS357" s="233"/>
      <c r="AT357" s="233"/>
      <c r="AU357" s="233"/>
      <c r="AV357" s="232"/>
      <c r="AW357" s="232"/>
      <c r="AX357" s="232"/>
      <c r="AY357" s="232"/>
      <c r="AZ357" s="232"/>
      <c r="BA357" s="414"/>
      <c r="BB357" s="414"/>
      <c r="BC357" s="414"/>
      <c r="BD357" s="414"/>
      <c r="BE357" s="414"/>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195"/>
      <c r="CK357" s="210"/>
      <c r="CL357" s="812" t="s">
        <v>2665</v>
      </c>
      <c r="CM357" s="813"/>
      <c r="CN357" s="550" t="s">
        <v>6702</v>
      </c>
      <c r="CO357" s="550"/>
      <c r="CP357" s="550"/>
      <c r="CQ357" s="550"/>
      <c r="CR357" s="550"/>
      <c r="CS357" s="550"/>
      <c r="CT357" s="550"/>
      <c r="CU357" s="550"/>
      <c r="CV357" s="550"/>
      <c r="CW357" s="550"/>
      <c r="CX357" s="550"/>
      <c r="CY357" s="550"/>
      <c r="CZ357" s="550"/>
      <c r="DA357" s="550"/>
      <c r="DB357" s="550"/>
      <c r="DC357" s="550"/>
      <c r="DD357" s="550"/>
      <c r="DE357" s="550"/>
      <c r="DF357" s="550"/>
      <c r="DG357" s="550"/>
      <c r="DH357" s="550"/>
      <c r="DI357" s="550"/>
      <c r="DJ357" s="550"/>
      <c r="DK357" s="551"/>
      <c r="DL357" s="20"/>
      <c r="DM357" s="20"/>
      <c r="DN357" s="20"/>
      <c r="DO357" s="20"/>
      <c r="DP357" s="20"/>
      <c r="DQ357" s="20"/>
      <c r="DR357" s="20"/>
      <c r="DS357" s="20"/>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row>
    <row r="358" spans="1:152" ht="4.5" customHeight="1">
      <c r="BA358" s="408"/>
      <c r="BB358" s="408"/>
      <c r="BC358" s="408"/>
      <c r="BD358" s="408"/>
      <c r="BE358" s="408"/>
      <c r="CJ358" s="234"/>
      <c r="CL358" s="814"/>
      <c r="CM358" s="815"/>
      <c r="CN358" s="531"/>
      <c r="CO358" s="531"/>
      <c r="CP358" s="531"/>
      <c r="CQ358" s="531"/>
      <c r="CR358" s="531"/>
      <c r="CS358" s="531"/>
      <c r="CT358" s="531"/>
      <c r="CU358" s="531"/>
      <c r="CV358" s="531"/>
      <c r="CW358" s="531"/>
      <c r="CX358" s="531"/>
      <c r="CY358" s="531"/>
      <c r="CZ358" s="531"/>
      <c r="DA358" s="531"/>
      <c r="DB358" s="531"/>
      <c r="DC358" s="531"/>
      <c r="DD358" s="531"/>
      <c r="DE358" s="531"/>
      <c r="DF358" s="531"/>
      <c r="DG358" s="531"/>
      <c r="DH358" s="531"/>
      <c r="DI358" s="531"/>
      <c r="DJ358" s="531"/>
      <c r="DK358" s="532"/>
    </row>
    <row r="359" spans="1:152" ht="14.25" customHeight="1">
      <c r="O359" s="536" t="s">
        <v>2483</v>
      </c>
      <c r="P359" s="537"/>
      <c r="Q359" s="537"/>
      <c r="R359" s="537"/>
      <c r="S359" s="537"/>
      <c r="T359" s="538"/>
      <c r="AK359" s="499" t="s">
        <v>2483</v>
      </c>
      <c r="AL359" s="500"/>
      <c r="AM359" s="500"/>
      <c r="AN359" s="500"/>
      <c r="AO359" s="500"/>
      <c r="AP359" s="501"/>
      <c r="BA359" s="408"/>
      <c r="BB359" s="408"/>
      <c r="BC359" s="408"/>
      <c r="BD359" s="408"/>
      <c r="BE359" s="408"/>
      <c r="BF359" s="209" t="s">
        <v>813</v>
      </c>
      <c r="BG359" s="209" t="s">
        <v>814</v>
      </c>
      <c r="BH359" s="209" t="s">
        <v>5999</v>
      </c>
      <c r="BL359" s="209" t="s">
        <v>7227</v>
      </c>
      <c r="BM359" s="209" t="s">
        <v>8632</v>
      </c>
      <c r="CJ359" s="195"/>
      <c r="CL359" s="814"/>
      <c r="CM359" s="815"/>
      <c r="CN359" s="531"/>
      <c r="CO359" s="531"/>
      <c r="CP359" s="531"/>
      <c r="CQ359" s="531"/>
      <c r="CR359" s="531"/>
      <c r="CS359" s="531"/>
      <c r="CT359" s="531"/>
      <c r="CU359" s="531"/>
      <c r="CV359" s="531"/>
      <c r="CW359" s="531"/>
      <c r="CX359" s="531"/>
      <c r="CY359" s="531"/>
      <c r="CZ359" s="531"/>
      <c r="DA359" s="531"/>
      <c r="DB359" s="531"/>
      <c r="DC359" s="531"/>
      <c r="DD359" s="531"/>
      <c r="DE359" s="531"/>
      <c r="DF359" s="531"/>
      <c r="DG359" s="531"/>
      <c r="DH359" s="531"/>
      <c r="DI359" s="531"/>
      <c r="DJ359" s="531"/>
      <c r="DK359" s="532"/>
    </row>
    <row r="360" spans="1:152" ht="4.5" customHeight="1" thickBot="1">
      <c r="F360" s="155"/>
      <c r="G360" s="135"/>
      <c r="H360" s="135"/>
      <c r="I360" s="135"/>
      <c r="J360" s="135"/>
      <c r="K360" s="135"/>
      <c r="L360" s="135"/>
      <c r="M360" s="135"/>
      <c r="N360" s="135"/>
      <c r="O360" s="155"/>
      <c r="P360" s="135"/>
      <c r="Q360" s="135"/>
      <c r="R360" s="135"/>
      <c r="S360" s="135"/>
      <c r="T360" s="132"/>
      <c r="Z360" s="16"/>
      <c r="AA360" s="155"/>
      <c r="AB360" s="135"/>
      <c r="AC360" s="135"/>
      <c r="AD360" s="135"/>
      <c r="AE360" s="135"/>
      <c r="AF360" s="135"/>
      <c r="AG360" s="135"/>
      <c r="AH360" s="135"/>
      <c r="AI360" s="135"/>
      <c r="AJ360" s="135"/>
      <c r="AK360" s="155"/>
      <c r="AL360" s="135"/>
      <c r="AM360" s="135"/>
      <c r="AN360" s="135"/>
      <c r="AO360" s="135"/>
      <c r="AP360" s="132"/>
      <c r="BA360" s="408"/>
      <c r="BB360" s="408"/>
      <c r="BC360" s="408"/>
      <c r="BD360" s="408"/>
      <c r="BE360" s="408"/>
      <c r="CJ360" s="195"/>
      <c r="CL360" s="814"/>
      <c r="CM360" s="815"/>
      <c r="CN360" s="531"/>
      <c r="CO360" s="531"/>
      <c r="CP360" s="531"/>
      <c r="CQ360" s="531"/>
      <c r="CR360" s="531"/>
      <c r="CS360" s="531"/>
      <c r="CT360" s="531"/>
      <c r="CU360" s="531"/>
      <c r="CV360" s="531"/>
      <c r="CW360" s="531"/>
      <c r="CX360" s="531"/>
      <c r="CY360" s="531"/>
      <c r="CZ360" s="531"/>
      <c r="DA360" s="531"/>
      <c r="DB360" s="531"/>
      <c r="DC360" s="531"/>
      <c r="DD360" s="531"/>
      <c r="DE360" s="531"/>
      <c r="DF360" s="531"/>
      <c r="DG360" s="531"/>
      <c r="DH360" s="531"/>
      <c r="DI360" s="531"/>
      <c r="DJ360" s="531"/>
      <c r="DK360" s="532"/>
    </row>
    <row r="361" spans="1:152" ht="19.5" customHeight="1">
      <c r="F361" s="159"/>
      <c r="G361" s="621" t="s">
        <v>2482</v>
      </c>
      <c r="H361" s="621"/>
      <c r="I361" s="621"/>
      <c r="J361" s="621"/>
      <c r="K361" s="621"/>
      <c r="L361" s="621"/>
      <c r="M361" s="621"/>
      <c r="N361" s="622"/>
      <c r="O361" s="39"/>
      <c r="P361" s="615"/>
      <c r="Q361" s="616"/>
      <c r="R361" s="616"/>
      <c r="S361" s="617"/>
      <c r="T361" s="41" t="s">
        <v>5978</v>
      </c>
      <c r="Z361" s="16"/>
      <c r="AA361" s="39"/>
      <c r="AB361" s="621" t="s">
        <v>2485</v>
      </c>
      <c r="AC361" s="621"/>
      <c r="AD361" s="621"/>
      <c r="AE361" s="621"/>
      <c r="AF361" s="621"/>
      <c r="AG361" s="621"/>
      <c r="AH361" s="621"/>
      <c r="AI361" s="621"/>
      <c r="AJ361" s="622"/>
      <c r="AK361" s="39"/>
      <c r="AL361" s="615"/>
      <c r="AM361" s="616"/>
      <c r="AN361" s="616"/>
      <c r="AO361" s="617"/>
      <c r="AP361" s="41" t="s">
        <v>5978</v>
      </c>
      <c r="AV361" s="296">
        <f>IF(AND(BA361=0,SUM(BF361:BK361)&gt;0),1,IF(BA361=1,3,""))</f>
        <v>3</v>
      </c>
      <c r="AW361" s="296">
        <f>IF(AND(BB361=0,SUM(BL361:BQ361)&gt;0),1,IF(BB361=1,3,""))</f>
        <v>3</v>
      </c>
      <c r="BA361" s="409">
        <f>IF(P361="",1,0)</f>
        <v>1</v>
      </c>
      <c r="BB361" s="410">
        <f>IF(AL361="",1,0)</f>
        <v>1</v>
      </c>
      <c r="BC361" s="408"/>
      <c r="BD361" s="408"/>
      <c r="BE361" s="408"/>
      <c r="BF361" s="224">
        <f>IF(AND(BA361=0,P361=0),1,0)</f>
        <v>0</v>
      </c>
      <c r="BG361" s="225">
        <f>BF364</f>
        <v>0</v>
      </c>
      <c r="BH361" s="225">
        <f>IF(AND(BA361+BB361=0,P361&lt;AL361),1,0)</f>
        <v>0</v>
      </c>
      <c r="BI361" s="225"/>
      <c r="BJ361" s="225"/>
      <c r="BK361" s="246"/>
      <c r="BL361" s="224">
        <f>IF(AND(BB361=0,AL361&lt;AL364),1,0)</f>
        <v>0</v>
      </c>
      <c r="BM361" s="225">
        <f>BH361</f>
        <v>0</v>
      </c>
      <c r="BN361" s="225"/>
      <c r="BO361" s="225"/>
      <c r="BP361" s="225"/>
      <c r="BQ361" s="246"/>
      <c r="CJ361" s="195"/>
      <c r="CL361" s="814"/>
      <c r="CM361" s="815"/>
      <c r="CN361" s="531"/>
      <c r="CO361" s="531"/>
      <c r="CP361" s="531"/>
      <c r="CQ361" s="531"/>
      <c r="CR361" s="531"/>
      <c r="CS361" s="531"/>
      <c r="CT361" s="531"/>
      <c r="CU361" s="531"/>
      <c r="CV361" s="531"/>
      <c r="CW361" s="531"/>
      <c r="CX361" s="531"/>
      <c r="CY361" s="531"/>
      <c r="CZ361" s="531"/>
      <c r="DA361" s="531"/>
      <c r="DB361" s="531"/>
      <c r="DC361" s="531"/>
      <c r="DD361" s="531"/>
      <c r="DE361" s="531"/>
      <c r="DF361" s="531"/>
      <c r="DG361" s="531"/>
      <c r="DH361" s="531"/>
      <c r="DI361" s="531"/>
      <c r="DJ361" s="531"/>
      <c r="DK361" s="532"/>
    </row>
    <row r="362" spans="1:152" ht="4.5" customHeight="1">
      <c r="F362" s="39"/>
      <c r="G362" s="16"/>
      <c r="H362" s="16"/>
      <c r="I362" s="16"/>
      <c r="J362" s="16"/>
      <c r="K362" s="16"/>
      <c r="L362" s="16"/>
      <c r="M362" s="16"/>
      <c r="N362" s="16"/>
      <c r="O362" s="39"/>
      <c r="P362" s="16"/>
      <c r="Q362" s="16"/>
      <c r="R362" s="16"/>
      <c r="S362" s="16"/>
      <c r="T362" s="40"/>
      <c r="Z362" s="16"/>
      <c r="AA362" s="39"/>
      <c r="AB362" s="16"/>
      <c r="AC362" s="16"/>
      <c r="AD362" s="16"/>
      <c r="AE362" s="16"/>
      <c r="AF362" s="16"/>
      <c r="AG362" s="16"/>
      <c r="AH362" s="16"/>
      <c r="AI362" s="16"/>
      <c r="AJ362" s="16"/>
      <c r="AK362" s="39"/>
      <c r="AL362" s="16"/>
      <c r="AM362" s="16"/>
      <c r="AN362" s="16"/>
      <c r="AO362" s="16"/>
      <c r="AP362" s="40"/>
      <c r="BA362" s="408"/>
      <c r="BB362" s="408"/>
      <c r="BC362" s="408"/>
      <c r="BD362" s="408"/>
      <c r="BE362" s="408"/>
      <c r="CJ362" s="195"/>
      <c r="CL362" s="814"/>
      <c r="CM362" s="815"/>
      <c r="CN362" s="531"/>
      <c r="CO362" s="531"/>
      <c r="CP362" s="531"/>
      <c r="CQ362" s="531"/>
      <c r="CR362" s="531"/>
      <c r="CS362" s="531"/>
      <c r="CT362" s="531"/>
      <c r="CU362" s="531"/>
      <c r="CV362" s="531"/>
      <c r="CW362" s="531"/>
      <c r="CX362" s="531"/>
      <c r="CY362" s="531"/>
      <c r="CZ362" s="531"/>
      <c r="DA362" s="531"/>
      <c r="DB362" s="531"/>
      <c r="DC362" s="531"/>
      <c r="DD362" s="531"/>
      <c r="DE362" s="531"/>
      <c r="DF362" s="531"/>
      <c r="DG362" s="531"/>
      <c r="DH362" s="531"/>
      <c r="DI362" s="531"/>
      <c r="DJ362" s="531"/>
      <c r="DK362" s="532"/>
    </row>
    <row r="363" spans="1:152" ht="4.5" customHeight="1" thickBot="1">
      <c r="F363" s="39"/>
      <c r="G363" s="162"/>
      <c r="H363" s="163"/>
      <c r="I363" s="163"/>
      <c r="J363" s="163"/>
      <c r="K363" s="163"/>
      <c r="L363" s="163"/>
      <c r="M363" s="163"/>
      <c r="N363" s="163"/>
      <c r="O363" s="164"/>
      <c r="P363" s="163"/>
      <c r="Q363" s="163"/>
      <c r="R363" s="163"/>
      <c r="S363" s="163"/>
      <c r="T363" s="165"/>
      <c r="Z363" s="16"/>
      <c r="AA363" s="39"/>
      <c r="AB363" s="162"/>
      <c r="AC363" s="163"/>
      <c r="AD363" s="163"/>
      <c r="AE363" s="163"/>
      <c r="AF363" s="163"/>
      <c r="AG363" s="163"/>
      <c r="AH363" s="163"/>
      <c r="AI363" s="163"/>
      <c r="AJ363" s="163"/>
      <c r="AK363" s="164"/>
      <c r="AL363" s="163"/>
      <c r="AM363" s="163"/>
      <c r="AN363" s="163"/>
      <c r="AO363" s="163"/>
      <c r="AP363" s="165"/>
      <c r="BA363" s="408"/>
      <c r="BB363" s="408"/>
      <c r="BC363" s="408"/>
      <c r="BD363" s="408"/>
      <c r="BE363" s="408"/>
      <c r="BF363" s="209" t="s">
        <v>814</v>
      </c>
      <c r="BG363" s="209" t="s">
        <v>5999</v>
      </c>
      <c r="BL363" s="209" t="s">
        <v>7227</v>
      </c>
      <c r="BM363" s="209" t="s">
        <v>6000</v>
      </c>
      <c r="CJ363" s="195"/>
      <c r="CK363" s="235"/>
      <c r="CL363" s="816"/>
      <c r="CM363" s="817"/>
      <c r="CN363" s="533"/>
      <c r="CO363" s="533"/>
      <c r="CP363" s="533"/>
      <c r="CQ363" s="533"/>
      <c r="CR363" s="533"/>
      <c r="CS363" s="533"/>
      <c r="CT363" s="533"/>
      <c r="CU363" s="533"/>
      <c r="CV363" s="533"/>
      <c r="CW363" s="533"/>
      <c r="CX363" s="533"/>
      <c r="CY363" s="533"/>
      <c r="CZ363" s="533"/>
      <c r="DA363" s="533"/>
      <c r="DB363" s="533"/>
      <c r="DC363" s="533"/>
      <c r="DD363" s="533"/>
      <c r="DE363" s="533"/>
      <c r="DF363" s="533"/>
      <c r="DG363" s="533"/>
      <c r="DH363" s="533"/>
      <c r="DI363" s="533"/>
      <c r="DJ363" s="533"/>
      <c r="DK363" s="534"/>
    </row>
    <row r="364" spans="1:152" ht="19.5" customHeight="1">
      <c r="F364" s="159"/>
      <c r="G364" s="638" t="s">
        <v>2481</v>
      </c>
      <c r="H364" s="621"/>
      <c r="I364" s="621"/>
      <c r="J364" s="621"/>
      <c r="K364" s="621"/>
      <c r="L364" s="621"/>
      <c r="M364" s="621"/>
      <c r="N364" s="622"/>
      <c r="O364" s="39"/>
      <c r="P364" s="615"/>
      <c r="Q364" s="616"/>
      <c r="R364" s="616"/>
      <c r="S364" s="617"/>
      <c r="T364" s="41" t="s">
        <v>5978</v>
      </c>
      <c r="Z364" s="16"/>
      <c r="AA364" s="39"/>
      <c r="AB364" s="638" t="s">
        <v>2486</v>
      </c>
      <c r="AC364" s="621"/>
      <c r="AD364" s="621"/>
      <c r="AE364" s="621"/>
      <c r="AF364" s="621"/>
      <c r="AG364" s="621"/>
      <c r="AH364" s="621"/>
      <c r="AI364" s="621"/>
      <c r="AJ364" s="622"/>
      <c r="AK364" s="39"/>
      <c r="AL364" s="615"/>
      <c r="AM364" s="616"/>
      <c r="AN364" s="616"/>
      <c r="AO364" s="617"/>
      <c r="AP364" s="41" t="s">
        <v>5978</v>
      </c>
      <c r="AV364" s="296">
        <f>IF(AND(BA364=0,SUM(BF364:BK364)&gt;0),1,IF(BA364=1,3,""))</f>
        <v>3</v>
      </c>
      <c r="AW364" s="296">
        <f>IF(AND(BB364=0,SUM(BL364:BQ364)&gt;0),1,IF(BB364=1,3,""))</f>
        <v>3</v>
      </c>
      <c r="BA364" s="409">
        <f>IF(P364="",1,0)</f>
        <v>1</v>
      </c>
      <c r="BB364" s="410">
        <f>IF(AL364="",1,0)</f>
        <v>1</v>
      </c>
      <c r="BC364" s="408"/>
      <c r="BD364" s="408"/>
      <c r="BE364" s="408"/>
      <c r="BF364" s="224">
        <f>IF(AND(BA364+BA361=0,P364&gt;P361),1,0)</f>
        <v>0</v>
      </c>
      <c r="BG364" s="225">
        <f>IF(AND(BA364+BB364=0,P364&lt;AL364),1,0)</f>
        <v>0</v>
      </c>
      <c r="BH364" s="225"/>
      <c r="BI364" s="225"/>
      <c r="BJ364" s="225"/>
      <c r="BK364" s="246"/>
      <c r="BL364" s="224">
        <f>BL361</f>
        <v>0</v>
      </c>
      <c r="BM364" s="225">
        <f>BG364</f>
        <v>0</v>
      </c>
      <c r="BN364" s="225"/>
      <c r="BO364" s="225"/>
      <c r="BP364" s="225"/>
      <c r="BQ364" s="246"/>
      <c r="CJ364" s="195"/>
      <c r="CL364" s="235"/>
      <c r="CM364" s="235"/>
      <c r="CN364" s="235"/>
      <c r="CO364" s="235"/>
      <c r="CP364" s="235"/>
      <c r="CQ364" s="235"/>
      <c r="CR364" s="235"/>
      <c r="CS364" s="235"/>
      <c r="CT364" s="235"/>
      <c r="CU364" s="235"/>
      <c r="CV364" s="235"/>
      <c r="CW364" s="235"/>
      <c r="CX364" s="235"/>
      <c r="CY364" s="235"/>
      <c r="CZ364" s="235"/>
      <c r="DA364" s="235"/>
      <c r="DB364" s="235"/>
      <c r="DC364" s="235"/>
      <c r="DD364" s="235"/>
      <c r="DE364" s="235"/>
      <c r="DF364" s="235"/>
      <c r="DG364" s="235"/>
      <c r="DH364" s="235"/>
      <c r="DI364" s="20"/>
      <c r="DJ364" s="20"/>
      <c r="DK364" s="20"/>
    </row>
    <row r="365" spans="1:152" ht="4.5" customHeight="1">
      <c r="F365" s="42"/>
      <c r="G365" s="103"/>
      <c r="H365" s="43"/>
      <c r="I365" s="43"/>
      <c r="J365" s="43"/>
      <c r="K365" s="43"/>
      <c r="L365" s="43"/>
      <c r="M365" s="43"/>
      <c r="N365" s="43"/>
      <c r="O365" s="42"/>
      <c r="P365" s="370"/>
      <c r="Q365" s="371"/>
      <c r="R365" s="370"/>
      <c r="S365" s="370"/>
      <c r="T365" s="45"/>
      <c r="Z365" s="16"/>
      <c r="AA365" s="42"/>
      <c r="AB365" s="103"/>
      <c r="AC365" s="43"/>
      <c r="AD365" s="43"/>
      <c r="AE365" s="43"/>
      <c r="AF365" s="43"/>
      <c r="AG365" s="43"/>
      <c r="AH365" s="43"/>
      <c r="AI365" s="43"/>
      <c r="AJ365" s="43"/>
      <c r="AK365" s="42"/>
      <c r="AL365" s="370"/>
      <c r="AM365" s="371"/>
      <c r="AN365" s="370"/>
      <c r="AO365" s="370"/>
      <c r="AP365" s="45"/>
      <c r="BA365" s="408"/>
      <c r="BB365" s="408"/>
      <c r="BC365" s="408"/>
      <c r="BD365" s="408"/>
      <c r="BE365" s="408"/>
      <c r="CJ365" s="195"/>
    </row>
    <row r="366" spans="1:152" ht="19.5" customHeight="1">
      <c r="Z366" s="16"/>
      <c r="BA366" s="408"/>
      <c r="BB366" s="408"/>
      <c r="BC366" s="408"/>
      <c r="BD366" s="408"/>
      <c r="BE366" s="408"/>
      <c r="CJ366" s="195"/>
    </row>
    <row r="367" spans="1:152" s="2" customFormat="1" ht="19.5" customHeight="1">
      <c r="A367" s="9"/>
      <c r="B367" s="9"/>
      <c r="C367" s="9" t="s">
        <v>2487</v>
      </c>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R367" s="248"/>
      <c r="AS367" s="248"/>
      <c r="AT367" s="248"/>
      <c r="AU367" s="248"/>
      <c r="AV367" s="232"/>
      <c r="AW367" s="232"/>
      <c r="AX367" s="232"/>
      <c r="AY367" s="232"/>
      <c r="AZ367" s="232"/>
      <c r="BA367" s="414"/>
      <c r="BB367" s="414"/>
      <c r="BC367" s="414"/>
      <c r="BD367" s="414"/>
      <c r="BE367" s="414"/>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195"/>
      <c r="CK367" s="210"/>
      <c r="CL367" s="210"/>
      <c r="CM367" s="210"/>
      <c r="CN367" s="210"/>
      <c r="CO367" s="210"/>
      <c r="CP367" s="210"/>
      <c r="CQ367" s="210"/>
      <c r="CR367" s="210"/>
      <c r="CS367" s="210"/>
      <c r="CT367" s="210"/>
      <c r="CU367" s="210"/>
      <c r="CV367" s="210"/>
      <c r="CW367" s="210"/>
      <c r="CX367" s="210"/>
      <c r="CY367" s="210"/>
      <c r="CZ367" s="210"/>
      <c r="DA367" s="210"/>
      <c r="DB367" s="210"/>
      <c r="DC367" s="210"/>
      <c r="DD367" s="210"/>
      <c r="DE367" s="210"/>
      <c r="DF367" s="210"/>
      <c r="DG367" s="210"/>
      <c r="DH367" s="210"/>
      <c r="DI367" s="131"/>
      <c r="DJ367" s="131"/>
      <c r="DK367" s="131"/>
      <c r="DL367" s="20"/>
      <c r="DM367" s="20"/>
      <c r="DN367" s="20"/>
      <c r="DO367" s="20"/>
      <c r="DP367" s="20"/>
      <c r="DQ367" s="20"/>
      <c r="DR367" s="20"/>
      <c r="DS367" s="20"/>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row>
    <row r="368" spans="1:152" ht="4.5" customHeight="1">
      <c r="BA368" s="408"/>
      <c r="BB368" s="408"/>
      <c r="BC368" s="408"/>
      <c r="BD368" s="408"/>
      <c r="BE368" s="408"/>
      <c r="CJ368" s="234"/>
      <c r="CL368" s="218"/>
      <c r="CM368" s="218"/>
      <c r="CN368" s="218"/>
      <c r="CO368" s="218"/>
      <c r="CP368" s="218"/>
      <c r="CQ368" s="218"/>
      <c r="CR368" s="218"/>
      <c r="CS368" s="218"/>
      <c r="CT368" s="218"/>
      <c r="CU368" s="218"/>
      <c r="CV368" s="218"/>
      <c r="CW368" s="218"/>
      <c r="CX368" s="218"/>
      <c r="CY368" s="218"/>
      <c r="CZ368" s="218"/>
      <c r="DA368" s="218"/>
      <c r="DB368" s="218"/>
      <c r="DC368" s="218"/>
      <c r="DD368" s="218"/>
    </row>
    <row r="369" spans="2:115" ht="23.25" customHeight="1">
      <c r="L369" s="43"/>
      <c r="M369" s="117"/>
      <c r="N369" s="314"/>
      <c r="O369" s="623" t="s">
        <v>2488</v>
      </c>
      <c r="P369" s="624"/>
      <c r="Q369" s="624"/>
      <c r="R369" s="624"/>
      <c r="S369" s="624"/>
      <c r="T369" s="624"/>
      <c r="U369" s="624"/>
      <c r="V369" s="624"/>
      <c r="W369" s="625"/>
      <c r="X369" s="626" t="s">
        <v>2490</v>
      </c>
      <c r="Y369" s="626"/>
      <c r="Z369" s="626"/>
      <c r="AA369" s="626"/>
      <c r="AB369" s="626"/>
      <c r="AC369" s="623" t="s">
        <v>6091</v>
      </c>
      <c r="AD369" s="624"/>
      <c r="AE369" s="624"/>
      <c r="AF369" s="624"/>
      <c r="AG369" s="624"/>
      <c r="AH369" s="624"/>
      <c r="AI369" s="624"/>
      <c r="AJ369" s="624"/>
      <c r="AK369" s="624"/>
      <c r="AL369" s="500"/>
      <c r="AM369" s="500"/>
      <c r="AN369" s="500"/>
      <c r="AO369" s="500"/>
      <c r="AP369" s="501"/>
      <c r="BA369" s="408"/>
      <c r="BB369" s="408"/>
      <c r="BC369" s="408"/>
      <c r="BD369" s="408"/>
      <c r="BE369" s="408"/>
      <c r="BL369" s="209" t="s">
        <v>812</v>
      </c>
      <c r="CJ369" s="195"/>
      <c r="CL369" s="218"/>
      <c r="CM369" s="218"/>
      <c r="CN369" s="218"/>
      <c r="CO369" s="218"/>
      <c r="CP369" s="218"/>
      <c r="CQ369" s="218"/>
      <c r="CR369" s="218"/>
      <c r="CS369" s="218"/>
      <c r="CT369" s="218"/>
      <c r="CU369" s="218"/>
      <c r="CV369" s="218"/>
      <c r="CW369" s="218"/>
      <c r="CX369" s="218"/>
      <c r="CY369" s="218"/>
      <c r="CZ369" s="218"/>
      <c r="DA369" s="218"/>
      <c r="DB369" s="218"/>
      <c r="DC369" s="218"/>
      <c r="DD369" s="218"/>
    </row>
    <row r="370" spans="2:115" ht="4.5" customHeight="1" thickBot="1">
      <c r="F370" s="155"/>
      <c r="G370" s="135"/>
      <c r="H370" s="135"/>
      <c r="I370" s="135"/>
      <c r="J370" s="135"/>
      <c r="K370" s="135"/>
      <c r="L370" s="135"/>
      <c r="M370" s="135"/>
      <c r="N370" s="132"/>
      <c r="O370" s="135"/>
      <c r="P370" s="189"/>
      <c r="Q370" s="189"/>
      <c r="R370" s="189"/>
      <c r="S370" s="189"/>
      <c r="T370" s="189"/>
      <c r="U370" s="135"/>
      <c r="V370" s="135"/>
      <c r="W370" s="132"/>
      <c r="X370" s="39"/>
      <c r="Y370" s="16"/>
      <c r="Z370" s="16"/>
      <c r="AA370" s="16"/>
      <c r="AB370" s="40"/>
      <c r="AC370" s="155"/>
      <c r="AD370" s="135"/>
      <c r="AE370" s="135"/>
      <c r="AF370" s="135"/>
      <c r="AG370" s="135"/>
      <c r="AH370" s="135"/>
      <c r="AI370" s="135"/>
      <c r="AJ370" s="135"/>
      <c r="AK370" s="135"/>
      <c r="AL370" s="155"/>
      <c r="AM370" s="135"/>
      <c r="AN370" s="135"/>
      <c r="AO370" s="135"/>
      <c r="AP370" s="132"/>
      <c r="BA370" s="408"/>
      <c r="BB370" s="408"/>
      <c r="BC370" s="408"/>
      <c r="BD370" s="408"/>
      <c r="BE370" s="408"/>
      <c r="CJ370" s="195"/>
      <c r="CL370" s="218"/>
      <c r="CM370" s="218"/>
      <c r="CN370" s="218"/>
      <c r="CO370" s="218"/>
      <c r="CP370" s="218"/>
      <c r="CQ370" s="218"/>
      <c r="CR370" s="218"/>
      <c r="CS370" s="218"/>
      <c r="CT370" s="218"/>
      <c r="CU370" s="218"/>
      <c r="CV370" s="218"/>
      <c r="CW370" s="218"/>
      <c r="CX370" s="218"/>
      <c r="CY370" s="218"/>
      <c r="CZ370" s="218"/>
      <c r="DA370" s="218"/>
      <c r="DB370" s="218"/>
      <c r="DC370" s="218"/>
      <c r="DD370" s="218"/>
    </row>
    <row r="371" spans="2:115" ht="19.5" customHeight="1">
      <c r="F371" s="170"/>
      <c r="G371" s="701" t="s">
        <v>987</v>
      </c>
      <c r="H371" s="701"/>
      <c r="I371" s="701"/>
      <c r="J371" s="701"/>
      <c r="K371" s="701"/>
      <c r="L371" s="16"/>
      <c r="M371" s="16"/>
      <c r="N371" s="40"/>
      <c r="O371" s="16"/>
      <c r="P371" s="188"/>
      <c r="Q371" s="188"/>
      <c r="R371" s="188"/>
      <c r="S371" s="188"/>
      <c r="T371" s="188"/>
      <c r="U371" s="539"/>
      <c r="V371" s="540"/>
      <c r="W371" s="40"/>
      <c r="X371" s="160"/>
      <c r="Y371" s="463"/>
      <c r="Z371" s="464"/>
      <c r="AA371" s="465"/>
      <c r="AB371" s="161" t="s">
        <v>2489</v>
      </c>
      <c r="AC371" s="39"/>
      <c r="AD371" s="16"/>
      <c r="AE371" s="188"/>
      <c r="AF371" s="188"/>
      <c r="AG371" s="188"/>
      <c r="AH371" s="188"/>
      <c r="AI371" s="188"/>
      <c r="AJ371" s="188"/>
      <c r="AK371" s="188"/>
      <c r="AL371" s="325"/>
      <c r="AM371" s="188"/>
      <c r="AN371" s="539"/>
      <c r="AO371" s="540"/>
      <c r="AP371" s="40"/>
      <c r="AV371" s="296">
        <f>IF(U371&lt;1,3,"")</f>
        <v>3</v>
      </c>
      <c r="AW371" s="296">
        <f>IF(AND(BA371=0,SUM(BL371:BQ371)&gt;0),1,IF(BA371=1,3,""))</f>
        <v>3</v>
      </c>
      <c r="AX371" s="296">
        <f>IF(AN371&lt;1,3,"")</f>
        <v>3</v>
      </c>
      <c r="BA371" s="412">
        <f>IF(Y371="",1,0)</f>
        <v>1</v>
      </c>
      <c r="BB371" s="408"/>
      <c r="BC371" s="408"/>
      <c r="BD371" s="408"/>
      <c r="BE371" s="408"/>
      <c r="BL371" s="224">
        <f>IF(Y371&lt;15,1,IF(Y371&gt;100,1,0))</f>
        <v>1</v>
      </c>
      <c r="BM371" s="225"/>
      <c r="BN371" s="225"/>
      <c r="BO371" s="225"/>
      <c r="BP371" s="225"/>
      <c r="BQ371" s="246"/>
      <c r="CJ371" s="195"/>
      <c r="CL371" s="218"/>
      <c r="CM371" s="218"/>
      <c r="CN371" s="218"/>
      <c r="CO371" s="218"/>
      <c r="CP371" s="218"/>
      <c r="CQ371" s="218"/>
      <c r="CR371" s="218"/>
      <c r="CS371" s="218"/>
      <c r="CT371" s="218"/>
      <c r="CU371" s="218"/>
      <c r="CV371" s="218"/>
      <c r="CW371" s="218"/>
      <c r="CX371" s="218"/>
      <c r="CY371" s="218"/>
      <c r="CZ371" s="218"/>
      <c r="DA371" s="218"/>
      <c r="DB371" s="218"/>
      <c r="DC371" s="218"/>
      <c r="DD371" s="218"/>
    </row>
    <row r="372" spans="2:115" ht="9.75" customHeight="1">
      <c r="F372" s="171"/>
      <c r="G372" s="172"/>
      <c r="H372" s="172"/>
      <c r="I372" s="172"/>
      <c r="J372" s="172"/>
      <c r="K372" s="172"/>
      <c r="L372" s="315"/>
      <c r="M372" s="315"/>
      <c r="N372" s="316"/>
      <c r="O372" s="16"/>
      <c r="P372" s="10"/>
      <c r="Q372" s="10"/>
      <c r="R372" s="10"/>
      <c r="S372" s="10"/>
      <c r="T372" s="10"/>
      <c r="U372" s="16"/>
      <c r="V372" s="16"/>
      <c r="W372" s="40"/>
      <c r="X372" s="39"/>
      <c r="Y372" s="16"/>
      <c r="Z372" s="16"/>
      <c r="AA372" s="16"/>
      <c r="AB372" s="40"/>
      <c r="AC372" s="39"/>
      <c r="AD372" s="16"/>
      <c r="AE372" s="16"/>
      <c r="AF372" s="16"/>
      <c r="AG372" s="16"/>
      <c r="AH372" s="16"/>
      <c r="AI372" s="16"/>
      <c r="AJ372" s="16"/>
      <c r="AK372" s="16"/>
      <c r="AL372" s="42"/>
      <c r="AM372" s="43"/>
      <c r="AN372" s="43"/>
      <c r="AO372" s="43"/>
      <c r="AP372" s="45"/>
      <c r="BA372" s="408"/>
      <c r="BB372" s="408"/>
      <c r="BC372" s="408"/>
      <c r="BD372" s="408"/>
      <c r="BE372" s="408"/>
      <c r="CJ372" s="195"/>
      <c r="CL372" s="218"/>
      <c r="CM372" s="218"/>
      <c r="CN372" s="218"/>
      <c r="CO372" s="218"/>
      <c r="CP372" s="218"/>
      <c r="CQ372" s="218"/>
      <c r="CR372" s="218"/>
      <c r="CS372" s="218"/>
      <c r="CT372" s="218"/>
      <c r="CU372" s="218"/>
      <c r="CV372" s="218"/>
      <c r="CW372" s="218"/>
      <c r="CX372" s="218"/>
      <c r="CY372" s="218"/>
      <c r="CZ372" s="218"/>
      <c r="DA372" s="218"/>
      <c r="DB372" s="218"/>
      <c r="DC372" s="218"/>
      <c r="DD372" s="218"/>
    </row>
    <row r="373" spans="2:115" ht="4.5" customHeight="1" thickBot="1">
      <c r="F373" s="170"/>
      <c r="G373" s="169"/>
      <c r="H373" s="169"/>
      <c r="I373" s="169"/>
      <c r="J373" s="169"/>
      <c r="K373" s="169"/>
      <c r="L373" s="317"/>
      <c r="M373" s="317"/>
      <c r="N373" s="318"/>
      <c r="O373" s="188"/>
      <c r="P373" s="188"/>
      <c r="Q373" s="188"/>
      <c r="R373" s="188"/>
      <c r="S373" s="188"/>
      <c r="T373" s="322"/>
      <c r="U373" s="323"/>
      <c r="V373" s="323"/>
      <c r="W373" s="324"/>
      <c r="X373" s="155"/>
      <c r="Y373" s="135"/>
      <c r="Z373" s="135"/>
      <c r="AA373" s="135"/>
      <c r="AB373" s="132"/>
      <c r="AC373" s="39"/>
      <c r="AD373" s="16"/>
      <c r="AE373" s="16"/>
      <c r="AF373" s="16"/>
      <c r="AG373" s="16"/>
      <c r="AH373" s="16"/>
      <c r="AI373" s="16"/>
      <c r="AJ373" s="16"/>
      <c r="AK373" s="16"/>
      <c r="AL373" s="155"/>
      <c r="AM373" s="135"/>
      <c r="AN373" s="135"/>
      <c r="AO373" s="135"/>
      <c r="AP373" s="132"/>
      <c r="BA373" s="408"/>
      <c r="BB373" s="408"/>
      <c r="BC373" s="408"/>
      <c r="BD373" s="408"/>
      <c r="BE373" s="408"/>
      <c r="CJ373" s="195"/>
      <c r="CK373" s="235"/>
      <c r="CL373" s="218"/>
      <c r="CM373" s="218"/>
      <c r="CN373" s="218"/>
      <c r="CO373" s="218"/>
      <c r="CP373" s="218"/>
      <c r="CQ373" s="218"/>
      <c r="CR373" s="218"/>
      <c r="CS373" s="218"/>
      <c r="CT373" s="218"/>
      <c r="CU373" s="218"/>
      <c r="CV373" s="218"/>
      <c r="CW373" s="218"/>
      <c r="CX373" s="218"/>
      <c r="CY373" s="218"/>
      <c r="CZ373" s="218"/>
      <c r="DA373" s="218"/>
      <c r="DB373" s="218"/>
      <c r="DC373" s="218"/>
      <c r="DD373" s="218"/>
    </row>
    <row r="374" spans="2:115" ht="19.5" customHeight="1">
      <c r="F374" s="170"/>
      <c r="G374" s="621" t="s">
        <v>811</v>
      </c>
      <c r="H374" s="621"/>
      <c r="I374" s="621"/>
      <c r="J374" s="621"/>
      <c r="K374" s="621"/>
      <c r="L374" s="188"/>
      <c r="M374" s="188"/>
      <c r="N374" s="319"/>
      <c r="O374" s="188"/>
      <c r="P374" s="188"/>
      <c r="Q374" s="188"/>
      <c r="R374" s="188"/>
      <c r="S374" s="188"/>
      <c r="T374" s="325"/>
      <c r="U374" s="539"/>
      <c r="V374" s="540"/>
      <c r="W374" s="319"/>
      <c r="X374" s="160"/>
      <c r="Y374" s="463"/>
      <c r="Z374" s="464"/>
      <c r="AA374" s="465"/>
      <c r="AB374" s="161" t="s">
        <v>2489</v>
      </c>
      <c r="AC374" s="39"/>
      <c r="AD374" s="16"/>
      <c r="AE374" s="188"/>
      <c r="AF374" s="188"/>
      <c r="AG374" s="188"/>
      <c r="AH374" s="188"/>
      <c r="AI374" s="188"/>
      <c r="AJ374" s="188"/>
      <c r="AK374" s="188"/>
      <c r="AL374" s="325"/>
      <c r="AM374" s="188"/>
      <c r="AN374" s="539"/>
      <c r="AO374" s="540"/>
      <c r="AP374" s="40"/>
      <c r="AV374" s="296">
        <f>IF(U374&lt;1,3,"")</f>
        <v>3</v>
      </c>
      <c r="AW374" s="296">
        <f>IF(AND(BA374=0,SUM(BL374:BQ374)&gt;0),1,IF(BA374=1,3,""))</f>
        <v>3</v>
      </c>
      <c r="AX374" s="296">
        <f>IF(AN374&lt;1,3,"")</f>
        <v>3</v>
      </c>
      <c r="BA374" s="412">
        <f>IF(Y374="",1,0)</f>
        <v>1</v>
      </c>
      <c r="BB374" s="408"/>
      <c r="BC374" s="408"/>
      <c r="BD374" s="408"/>
      <c r="BE374" s="408"/>
      <c r="BL374" s="224">
        <f>IF(Y374&lt;15,1,IF(Y374&gt;100,1,0))</f>
        <v>1</v>
      </c>
      <c r="BM374" s="225"/>
      <c r="BN374" s="225"/>
      <c r="BO374" s="225"/>
      <c r="BP374" s="225"/>
      <c r="BQ374" s="246"/>
      <c r="CJ374" s="195"/>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0"/>
      <c r="DJ374" s="20"/>
      <c r="DK374" s="20"/>
    </row>
    <row r="375" spans="2:115" ht="9.75" customHeight="1">
      <c r="F375" s="42"/>
      <c r="G375" s="43"/>
      <c r="H375" s="43"/>
      <c r="I375" s="43"/>
      <c r="J375" s="43"/>
      <c r="K375" s="43"/>
      <c r="L375" s="320"/>
      <c r="M375" s="320"/>
      <c r="N375" s="321"/>
      <c r="O375" s="188"/>
      <c r="P375" s="188"/>
      <c r="Q375" s="188"/>
      <c r="R375" s="188"/>
      <c r="S375" s="188"/>
      <c r="T375" s="326"/>
      <c r="U375" s="320"/>
      <c r="V375" s="320"/>
      <c r="W375" s="321"/>
      <c r="X375" s="42"/>
      <c r="Y375" s="370"/>
      <c r="Z375" s="370"/>
      <c r="AA375" s="370"/>
      <c r="AB375" s="45"/>
      <c r="AC375" s="39"/>
      <c r="AD375" s="16"/>
      <c r="AE375" s="16"/>
      <c r="AF375" s="16"/>
      <c r="AG375" s="16"/>
      <c r="AH375" s="16"/>
      <c r="AI375" s="16"/>
      <c r="AJ375" s="16"/>
      <c r="AK375" s="18"/>
      <c r="AL375" s="42"/>
      <c r="AM375" s="43"/>
      <c r="AN375" s="43"/>
      <c r="AO375" s="43"/>
      <c r="AP375" s="45"/>
      <c r="BA375" s="408"/>
      <c r="BB375" s="408"/>
      <c r="BC375" s="408"/>
      <c r="BD375" s="408"/>
      <c r="BE375" s="408"/>
      <c r="CJ375" s="195"/>
    </row>
    <row r="376" spans="2:115" ht="19.5" customHeight="1">
      <c r="BA376" s="408"/>
      <c r="BB376" s="408"/>
      <c r="BC376" s="408"/>
      <c r="BD376" s="408"/>
      <c r="BE376" s="408"/>
      <c r="CJ376" s="195"/>
    </row>
    <row r="377" spans="2:115" ht="19.5" customHeight="1">
      <c r="B377" s="16" t="s">
        <v>8584</v>
      </c>
      <c r="BA377" s="408"/>
      <c r="BB377" s="408"/>
      <c r="BC377" s="408"/>
      <c r="BD377" s="408"/>
      <c r="BE377" s="408"/>
      <c r="CJ377" s="195"/>
    </row>
    <row r="378" spans="2:115" ht="19.5" customHeight="1">
      <c r="C378" s="19" t="s">
        <v>2885</v>
      </c>
      <c r="BA378" s="408"/>
      <c r="BB378" s="408"/>
      <c r="BC378" s="408"/>
      <c r="BD378" s="408"/>
      <c r="BE378" s="408"/>
      <c r="CJ378" s="195"/>
    </row>
    <row r="379" spans="2:115" ht="19.5" customHeight="1">
      <c r="D379" s="20" t="s">
        <v>2886</v>
      </c>
      <c r="BA379" s="408"/>
      <c r="BB379" s="408"/>
      <c r="BC379" s="408"/>
      <c r="BD379" s="408"/>
      <c r="BE379" s="408"/>
      <c r="CJ379" s="195"/>
    </row>
    <row r="380" spans="2:115" ht="4.5" customHeight="1">
      <c r="BA380" s="408"/>
      <c r="BB380" s="408"/>
      <c r="BC380" s="408"/>
      <c r="BD380" s="408"/>
      <c r="BE380" s="408"/>
      <c r="CJ380" s="195"/>
    </row>
    <row r="381" spans="2:115" ht="4.5" customHeight="1">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BA381" s="408"/>
      <c r="BB381" s="408"/>
      <c r="BC381" s="408"/>
      <c r="BD381" s="408"/>
      <c r="BE381" s="408"/>
      <c r="CJ381" s="195"/>
    </row>
    <row r="382" spans="2:115" ht="19.5" customHeight="1">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N382" s="491"/>
      <c r="AO382" s="492"/>
      <c r="AP382" s="493"/>
      <c r="AV382" s="296">
        <f>IF(AN382=0,3,"")</f>
        <v>3</v>
      </c>
      <c r="BA382" s="408"/>
      <c r="BB382" s="408"/>
      <c r="BC382" s="408"/>
      <c r="BD382" s="408"/>
      <c r="BE382" s="408"/>
      <c r="CJ382" s="195"/>
    </row>
    <row r="383" spans="2:115" ht="4.5" customHeight="1">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BA383" s="408"/>
      <c r="BB383" s="408"/>
      <c r="BC383" s="408"/>
      <c r="BD383" s="408"/>
      <c r="BE383" s="408"/>
      <c r="CJ383" s="195"/>
    </row>
    <row r="384" spans="2:115" ht="4.5" customHeight="1">
      <c r="BA384" s="408"/>
      <c r="BB384" s="408"/>
      <c r="BC384" s="408"/>
      <c r="BD384" s="408"/>
      <c r="BE384" s="408"/>
      <c r="CJ384" s="195"/>
    </row>
    <row r="385" spans="1:152" ht="12" customHeight="1">
      <c r="BA385" s="408"/>
      <c r="BB385" s="408"/>
      <c r="BC385" s="408"/>
      <c r="BD385" s="408"/>
      <c r="BE385" s="408"/>
      <c r="CJ385" s="195"/>
    </row>
    <row r="386" spans="1:152" ht="19.5" customHeight="1">
      <c r="D386" s="20" t="s">
        <v>8585</v>
      </c>
      <c r="BA386" s="408"/>
      <c r="BB386" s="408"/>
      <c r="BC386" s="408"/>
      <c r="BD386" s="408"/>
      <c r="BE386" s="408"/>
      <c r="CJ386" s="195"/>
      <c r="CK386" s="419" t="s">
        <v>8613</v>
      </c>
    </row>
    <row r="387" spans="1:152" ht="4.5" customHeight="1">
      <c r="BA387" s="408"/>
      <c r="BB387" s="408"/>
      <c r="BC387" s="408"/>
      <c r="BD387" s="408"/>
      <c r="BE387" s="408"/>
      <c r="CJ387" s="195"/>
    </row>
    <row r="388" spans="1:152" ht="4.5" customHeight="1">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BA388" s="408"/>
      <c r="BB388" s="408"/>
      <c r="BC388" s="408"/>
      <c r="BD388" s="408"/>
      <c r="BE388" s="408"/>
      <c r="CJ388" s="195"/>
      <c r="CL388" s="549" t="s">
        <v>6703</v>
      </c>
      <c r="CM388" s="550"/>
      <c r="CN388" s="550"/>
      <c r="CO388" s="550"/>
      <c r="CP388" s="550"/>
      <c r="CQ388" s="550"/>
      <c r="CR388" s="550"/>
      <c r="CS388" s="550"/>
      <c r="CT388" s="550"/>
      <c r="CU388" s="550"/>
      <c r="CV388" s="550"/>
      <c r="CW388" s="550"/>
      <c r="CX388" s="550"/>
      <c r="CY388" s="550"/>
      <c r="CZ388" s="550"/>
      <c r="DA388" s="550"/>
      <c r="DB388" s="550"/>
      <c r="DC388" s="550"/>
      <c r="DD388" s="550"/>
      <c r="DE388" s="550"/>
      <c r="DF388" s="550"/>
      <c r="DG388" s="550"/>
      <c r="DH388" s="550"/>
      <c r="DI388" s="550"/>
      <c r="DJ388" s="550"/>
      <c r="DK388" s="551"/>
    </row>
    <row r="389" spans="1:152" ht="19.5" customHeight="1">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N389" s="491"/>
      <c r="AO389" s="492"/>
      <c r="AP389" s="493"/>
      <c r="AV389" s="296">
        <f>IF(AN389=0,3,"")</f>
        <v>3</v>
      </c>
      <c r="BA389" s="408"/>
      <c r="BB389" s="408"/>
      <c r="BC389" s="408"/>
      <c r="BD389" s="408"/>
      <c r="BE389" s="408"/>
      <c r="CJ389" s="195"/>
      <c r="CL389" s="552"/>
      <c r="CM389" s="533"/>
      <c r="CN389" s="533"/>
      <c r="CO389" s="533"/>
      <c r="CP389" s="533"/>
      <c r="CQ389" s="533"/>
      <c r="CR389" s="533"/>
      <c r="CS389" s="533"/>
      <c r="CT389" s="533"/>
      <c r="CU389" s="533"/>
      <c r="CV389" s="533"/>
      <c r="CW389" s="533"/>
      <c r="CX389" s="533"/>
      <c r="CY389" s="533"/>
      <c r="CZ389" s="533"/>
      <c r="DA389" s="533"/>
      <c r="DB389" s="533"/>
      <c r="DC389" s="533"/>
      <c r="DD389" s="533"/>
      <c r="DE389" s="533"/>
      <c r="DF389" s="533"/>
      <c r="DG389" s="533"/>
      <c r="DH389" s="533"/>
      <c r="DI389" s="533"/>
      <c r="DJ389" s="533"/>
      <c r="DK389" s="534"/>
    </row>
    <row r="390" spans="1:152" ht="4.5" customHeight="1">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BA390" s="408"/>
      <c r="BB390" s="408"/>
      <c r="BC390" s="408"/>
      <c r="BD390" s="408"/>
      <c r="BE390" s="408"/>
      <c r="CJ390" s="195"/>
    </row>
    <row r="391" spans="1:152" ht="4.5" customHeight="1">
      <c r="BA391" s="408"/>
      <c r="BB391" s="408"/>
      <c r="BC391" s="408"/>
      <c r="BD391" s="408"/>
      <c r="BE391" s="408"/>
      <c r="CJ391" s="195"/>
    </row>
    <row r="392" spans="1:152" s="5" customFormat="1" ht="19.5" customHeight="1">
      <c r="A392" s="20"/>
      <c r="B392" s="20"/>
      <c r="C392" s="20" t="s">
        <v>9200</v>
      </c>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33"/>
      <c r="AS392" s="233"/>
      <c r="AT392" s="233"/>
      <c r="AU392" s="233"/>
      <c r="AV392" s="235"/>
      <c r="AW392" s="235"/>
      <c r="AX392" s="235"/>
      <c r="AY392" s="235"/>
      <c r="AZ392" s="235"/>
      <c r="BA392" s="415"/>
      <c r="BB392" s="415"/>
      <c r="BC392" s="415"/>
      <c r="BD392" s="415"/>
      <c r="BE392" s="415"/>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195"/>
      <c r="CK392" s="235"/>
      <c r="CL392" s="210"/>
      <c r="CM392" s="210"/>
      <c r="CN392" s="210"/>
      <c r="CO392" s="210"/>
      <c r="CP392" s="210"/>
      <c r="CQ392" s="210"/>
      <c r="CR392" s="210"/>
      <c r="CS392" s="210"/>
      <c r="CT392" s="210"/>
      <c r="CU392" s="210"/>
      <c r="CV392" s="210"/>
      <c r="CW392" s="210"/>
      <c r="CX392" s="210"/>
      <c r="CY392" s="210"/>
      <c r="CZ392" s="210"/>
      <c r="DA392" s="210"/>
      <c r="DB392" s="210"/>
      <c r="DC392" s="210"/>
      <c r="DD392" s="210"/>
      <c r="DE392" s="210"/>
      <c r="DF392" s="210"/>
      <c r="DG392" s="210"/>
      <c r="DH392" s="210"/>
      <c r="DI392" s="131"/>
      <c r="DJ392" s="131"/>
      <c r="DK392" s="131"/>
      <c r="DL392" s="20"/>
      <c r="DM392" s="20"/>
      <c r="DN392" s="20"/>
      <c r="DO392" s="20"/>
      <c r="DP392" s="20"/>
      <c r="DQ392" s="20"/>
      <c r="DR392" s="20"/>
      <c r="DS392" s="20"/>
      <c r="DT392" s="20"/>
      <c r="DU392" s="20"/>
      <c r="DV392" s="20"/>
      <c r="DW392" s="20"/>
      <c r="DX392" s="20"/>
      <c r="DY392" s="20"/>
      <c r="DZ392" s="20"/>
      <c r="EA392" s="20"/>
      <c r="EB392" s="20"/>
      <c r="EC392" s="20"/>
      <c r="ED392" s="20"/>
      <c r="EE392" s="20"/>
      <c r="EF392" s="20"/>
      <c r="EG392" s="20"/>
      <c r="EH392" s="20"/>
      <c r="EI392" s="20"/>
      <c r="EJ392" s="20"/>
      <c r="EK392" s="20"/>
      <c r="EL392" s="20"/>
      <c r="EM392" s="20"/>
      <c r="EN392" s="20"/>
      <c r="EO392" s="20"/>
      <c r="EP392" s="20"/>
      <c r="EQ392" s="20"/>
      <c r="ER392" s="20"/>
      <c r="ES392" s="20"/>
      <c r="ET392" s="20"/>
      <c r="EU392" s="20"/>
      <c r="EV392" s="20"/>
    </row>
    <row r="393" spans="1:152" ht="4.5" customHeight="1">
      <c r="BA393" s="408"/>
      <c r="BB393" s="408"/>
      <c r="BC393" s="408"/>
      <c r="BD393" s="408"/>
      <c r="BE393" s="408"/>
      <c r="CJ393" s="236"/>
      <c r="CL393" s="235"/>
      <c r="CM393" s="235"/>
      <c r="CN393" s="235"/>
      <c r="CO393" s="235"/>
      <c r="CP393" s="235"/>
      <c r="CQ393" s="235"/>
      <c r="CR393" s="235"/>
      <c r="CS393" s="235"/>
      <c r="CT393" s="235"/>
      <c r="CU393" s="235"/>
      <c r="CV393" s="235"/>
      <c r="CW393" s="235"/>
      <c r="CX393" s="235"/>
      <c r="CY393" s="235"/>
      <c r="CZ393" s="235"/>
      <c r="DA393" s="235"/>
      <c r="DB393" s="235"/>
      <c r="DC393" s="235"/>
      <c r="DD393" s="235"/>
      <c r="DE393" s="235"/>
      <c r="DF393" s="235"/>
      <c r="DG393" s="235"/>
      <c r="DH393" s="235"/>
      <c r="DI393" s="20"/>
      <c r="DJ393" s="20"/>
      <c r="DK393" s="20"/>
    </row>
    <row r="394" spans="1:152" ht="4.5" customHeight="1">
      <c r="BA394" s="408"/>
      <c r="BB394" s="408"/>
      <c r="BC394" s="408"/>
      <c r="BD394" s="408"/>
      <c r="BE394" s="408"/>
      <c r="CJ394" s="195"/>
    </row>
    <row r="395" spans="1:152" ht="19.5" customHeight="1">
      <c r="AN395" s="491"/>
      <c r="AO395" s="492"/>
      <c r="AP395" s="493"/>
      <c r="AS395" s="403" t="s">
        <v>8587</v>
      </c>
      <c r="AV395" s="296">
        <f>IF(AN395=0,3,"")</f>
        <v>3</v>
      </c>
      <c r="BA395" s="408"/>
      <c r="BB395" s="408"/>
      <c r="BC395" s="408"/>
      <c r="BD395" s="408"/>
      <c r="BE395" s="408"/>
      <c r="CJ395" s="195"/>
      <c r="CK395" s="235"/>
    </row>
    <row r="396" spans="1:152" ht="4.5" customHeight="1">
      <c r="BA396" s="408"/>
      <c r="BB396" s="408"/>
      <c r="BC396" s="408"/>
      <c r="BD396" s="408"/>
      <c r="BE396" s="408"/>
      <c r="CJ396" s="195"/>
      <c r="CL396" s="235"/>
      <c r="CM396" s="235"/>
      <c r="CN396" s="235"/>
      <c r="CO396" s="235"/>
      <c r="CP396" s="235"/>
      <c r="CQ396" s="235"/>
      <c r="CR396" s="235"/>
      <c r="CS396" s="235"/>
      <c r="CT396" s="235"/>
      <c r="CU396" s="235"/>
      <c r="CV396" s="235"/>
      <c r="CW396" s="235"/>
      <c r="CX396" s="235"/>
      <c r="CY396" s="235"/>
      <c r="CZ396" s="235"/>
      <c r="DA396" s="235"/>
      <c r="DB396" s="235"/>
      <c r="DC396" s="235"/>
      <c r="DD396" s="235"/>
      <c r="DE396" s="235"/>
      <c r="DF396" s="235"/>
      <c r="DG396" s="235"/>
      <c r="DH396" s="235"/>
      <c r="DI396" s="20"/>
      <c r="DJ396" s="20"/>
      <c r="DK396" s="20"/>
    </row>
    <row r="397" spans="1:152" ht="4.5" customHeight="1">
      <c r="BA397" s="408"/>
      <c r="BB397" s="408"/>
      <c r="BC397" s="408"/>
      <c r="BD397" s="408"/>
      <c r="BE397" s="408"/>
      <c r="CJ397" s="195"/>
    </row>
    <row r="398" spans="1:152" ht="4.5" customHeight="1">
      <c r="BA398" s="408"/>
      <c r="BB398" s="408"/>
      <c r="BC398" s="408"/>
      <c r="BD398" s="408"/>
      <c r="BE398" s="408"/>
      <c r="CJ398" s="195"/>
      <c r="CK398" s="235"/>
    </row>
    <row r="399" spans="1:152" ht="7.5" customHeight="1">
      <c r="BA399" s="408"/>
      <c r="BB399" s="408"/>
      <c r="BC399" s="408"/>
      <c r="BD399" s="408"/>
      <c r="BE399" s="408"/>
      <c r="CJ399" s="195"/>
    </row>
    <row r="400" spans="1:152" s="4" customFormat="1" ht="15" customHeight="1">
      <c r="A400" s="278" t="str">
        <f>IF($J$43="選択してください","","("&amp;$J$46&amp;" "&amp;$J$43&amp;")")</f>
        <v/>
      </c>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457" t="s">
        <v>8600</v>
      </c>
      <c r="AN400" s="458"/>
      <c r="AO400" s="458"/>
      <c r="AP400" s="458"/>
      <c r="AQ400" s="459"/>
      <c r="AR400" s="227" t="s">
        <v>7136</v>
      </c>
      <c r="AS400" s="221">
        <f>COUNTIF(AV403:AZ454,3)</f>
        <v>6</v>
      </c>
      <c r="AT400" s="212"/>
      <c r="AU400" s="212"/>
      <c r="AV400" s="211"/>
      <c r="AW400" s="211"/>
      <c r="AX400" s="211"/>
      <c r="AY400" s="211"/>
      <c r="AZ400" s="211"/>
      <c r="BA400" s="413"/>
      <c r="BB400" s="413"/>
      <c r="BC400" s="413"/>
      <c r="BD400" s="413"/>
      <c r="BE400" s="413"/>
      <c r="BF400" s="212"/>
      <c r="BG400" s="212"/>
      <c r="BH400" s="212"/>
      <c r="BI400" s="212"/>
      <c r="BJ400" s="212"/>
      <c r="BK400" s="212"/>
      <c r="BL400" s="212"/>
      <c r="BM400" s="212"/>
      <c r="BN400" s="212"/>
      <c r="BO400" s="212"/>
      <c r="BP400" s="212"/>
      <c r="BQ400" s="212"/>
      <c r="BR400" s="212"/>
      <c r="BS400" s="212"/>
      <c r="BT400" s="212"/>
      <c r="BU400" s="212"/>
      <c r="BV400" s="212"/>
      <c r="BW400" s="212"/>
      <c r="BX400" s="212"/>
      <c r="BY400" s="212"/>
      <c r="BZ400" s="212"/>
      <c r="CA400" s="212"/>
      <c r="CB400" s="212"/>
      <c r="CC400" s="212"/>
      <c r="CD400" s="212"/>
      <c r="CE400" s="212"/>
      <c r="CF400" s="212"/>
      <c r="CG400" s="212"/>
      <c r="CH400" s="212"/>
      <c r="CI400" s="212"/>
      <c r="CJ400" s="195"/>
      <c r="CK400" s="210"/>
      <c r="CL400" s="210"/>
      <c r="CM400" s="210"/>
      <c r="CN400" s="210"/>
      <c r="CO400" s="210"/>
      <c r="CP400" s="210"/>
      <c r="CQ400" s="210"/>
      <c r="CR400" s="210"/>
      <c r="CS400" s="210"/>
      <c r="CT400" s="210"/>
      <c r="CU400" s="210"/>
      <c r="CV400" s="210"/>
      <c r="CW400" s="210"/>
      <c r="CX400" s="210"/>
      <c r="CY400" s="210"/>
      <c r="CZ400" s="210"/>
      <c r="DA400" s="210"/>
      <c r="DB400" s="210"/>
      <c r="DC400" s="210"/>
      <c r="DD400" s="210"/>
      <c r="DE400" s="210"/>
      <c r="DF400" s="210"/>
      <c r="DG400" s="210"/>
      <c r="DH400" s="210"/>
      <c r="DI400" s="131"/>
      <c r="DJ400" s="131"/>
      <c r="DK400" s="131"/>
      <c r="DL400" s="101"/>
      <c r="DM400" s="101"/>
      <c r="DN400" s="101"/>
      <c r="DO400" s="101"/>
      <c r="DP400" s="101"/>
      <c r="DQ400" s="101"/>
      <c r="DR400" s="101"/>
      <c r="DS400" s="101"/>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row>
    <row r="401" spans="1:152" ht="19.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460"/>
      <c r="AN401" s="461"/>
      <c r="AO401" s="461"/>
      <c r="AP401" s="461"/>
      <c r="AQ401" s="462"/>
      <c r="AR401" s="228" t="s">
        <v>7137</v>
      </c>
      <c r="AS401" s="222">
        <f>COUNTIF(AV403:AZ454,1)</f>
        <v>0</v>
      </c>
      <c r="BA401" s="408"/>
      <c r="BB401" s="408"/>
      <c r="BC401" s="408"/>
      <c r="BD401" s="408"/>
      <c r="BE401" s="408"/>
      <c r="CJ401" s="195"/>
    </row>
    <row r="402" spans="1:152" ht="9" customHeight="1" thickBot="1">
      <c r="BA402" s="408"/>
      <c r="BB402" s="408"/>
      <c r="BC402" s="408"/>
      <c r="BD402" s="408"/>
      <c r="BE402" s="408"/>
      <c r="BF402" s="233" t="s">
        <v>8649</v>
      </c>
      <c r="BG402" s="233" t="s">
        <v>8612</v>
      </c>
      <c r="BH402" s="233"/>
      <c r="BI402" s="233"/>
      <c r="BJ402" s="233"/>
      <c r="BK402" s="233"/>
      <c r="CJ402" s="195"/>
    </row>
    <row r="403" spans="1:152" s="5" customFormat="1" ht="19.5" customHeight="1">
      <c r="A403" s="20"/>
      <c r="B403" s="20"/>
      <c r="C403" s="20" t="s">
        <v>8586</v>
      </c>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463"/>
      <c r="AL403" s="464"/>
      <c r="AM403" s="464"/>
      <c r="AN403" s="464"/>
      <c r="AO403" s="464"/>
      <c r="AP403" s="465"/>
      <c r="AQ403" s="21" t="s">
        <v>1814</v>
      </c>
      <c r="AR403" s="233"/>
      <c r="AS403" s="403" t="s">
        <v>8587</v>
      </c>
      <c r="AT403" s="233"/>
      <c r="AU403" s="233"/>
      <c r="AV403" s="354">
        <f>IF(AK403="",3,IF(SUM(BF403:BK403)&gt;0,1,""))</f>
        <v>3</v>
      </c>
      <c r="AW403" s="235"/>
      <c r="AX403" s="235"/>
      <c r="AY403" s="235"/>
      <c r="AZ403" s="235"/>
      <c r="BA403" s="415"/>
      <c r="BB403" s="415"/>
      <c r="BC403" s="415"/>
      <c r="BD403" s="415"/>
      <c r="BE403" s="415"/>
      <c r="BF403" s="224" t="str">
        <f>IF(AK403&gt;200000,1,"")</f>
        <v/>
      </c>
      <c r="BG403" s="225" t="str">
        <f>IF(AND(AK403&lt;&gt;"",AK403=0),1,"")</f>
        <v/>
      </c>
      <c r="BH403" s="225"/>
      <c r="BI403" s="225"/>
      <c r="BJ403" s="225"/>
      <c r="BK403" s="225"/>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195"/>
      <c r="CK403" s="210"/>
      <c r="CL403" s="235"/>
      <c r="CM403" s="235"/>
      <c r="CN403" s="235"/>
      <c r="CO403" s="235"/>
      <c r="CP403" s="235"/>
      <c r="CQ403" s="235"/>
      <c r="CR403" s="235"/>
      <c r="CS403" s="235"/>
      <c r="CT403" s="235"/>
      <c r="CU403" s="235"/>
      <c r="CV403" s="235"/>
      <c r="CW403" s="235"/>
      <c r="CX403" s="235"/>
      <c r="CY403" s="235"/>
      <c r="CZ403" s="235"/>
      <c r="DA403" s="235"/>
      <c r="DB403" s="235"/>
      <c r="DC403" s="235"/>
      <c r="DD403" s="235"/>
      <c r="DE403" s="235"/>
      <c r="DF403" s="235"/>
      <c r="DG403" s="235"/>
      <c r="DH403" s="235"/>
      <c r="DI403" s="20"/>
      <c r="DJ403" s="20"/>
      <c r="DK403" s="20"/>
      <c r="DL403" s="20"/>
      <c r="DM403" s="20"/>
      <c r="DN403" s="20"/>
      <c r="DO403" s="20"/>
      <c r="DP403" s="20"/>
      <c r="DQ403" s="20"/>
      <c r="DR403" s="20"/>
      <c r="DS403" s="20"/>
      <c r="DT403" s="20"/>
      <c r="DU403" s="20"/>
      <c r="DV403" s="20"/>
      <c r="DW403" s="20"/>
      <c r="DX403" s="20"/>
      <c r="DY403" s="20"/>
      <c r="DZ403" s="20"/>
      <c r="EA403" s="20"/>
      <c r="EB403" s="20"/>
      <c r="EC403" s="20"/>
      <c r="ED403" s="20"/>
      <c r="EE403" s="20"/>
      <c r="EF403" s="20"/>
      <c r="EG403" s="20"/>
      <c r="EH403" s="20"/>
      <c r="EI403" s="20"/>
      <c r="EJ403" s="20"/>
      <c r="EK403" s="20"/>
      <c r="EL403" s="20"/>
      <c r="EM403" s="20"/>
      <c r="EN403" s="20"/>
      <c r="EO403" s="20"/>
      <c r="EP403" s="20"/>
      <c r="EQ403" s="20"/>
      <c r="ER403" s="20"/>
      <c r="ES403" s="20"/>
      <c r="ET403" s="20"/>
      <c r="EU403" s="20"/>
      <c r="EV403" s="20"/>
    </row>
    <row r="404" spans="1:152" ht="19.5" customHeight="1">
      <c r="E404" s="7" t="s">
        <v>9201</v>
      </c>
      <c r="BA404" s="408"/>
      <c r="BB404" s="408"/>
      <c r="BC404" s="408"/>
      <c r="BD404" s="408"/>
      <c r="BE404" s="408"/>
      <c r="CJ404" s="236"/>
    </row>
    <row r="405" spans="1:152" ht="4.5" customHeight="1">
      <c r="BA405" s="408"/>
      <c r="BB405" s="408"/>
      <c r="BC405" s="408"/>
      <c r="BD405" s="408"/>
      <c r="BE405" s="408"/>
      <c r="CJ405" s="195"/>
    </row>
    <row r="406" spans="1:152" s="5" customFormat="1" ht="19.5" customHeight="1">
      <c r="A406" s="19"/>
      <c r="B406" s="19"/>
      <c r="C406" s="19" t="s">
        <v>8588</v>
      </c>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280"/>
      <c r="AN406" s="280"/>
      <c r="AO406" s="280"/>
      <c r="AP406" s="280"/>
      <c r="AQ406" s="280"/>
      <c r="AR406" s="248"/>
      <c r="AS406" s="248"/>
      <c r="AV406" s="235"/>
      <c r="AW406" s="235"/>
      <c r="AX406" s="235"/>
      <c r="AY406" s="235"/>
      <c r="AZ406" s="235"/>
      <c r="BA406" s="415"/>
      <c r="BB406" s="415"/>
      <c r="BC406" s="415"/>
      <c r="BD406" s="415"/>
      <c r="BE406" s="415"/>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195"/>
      <c r="CK406" s="210"/>
      <c r="CL406" s="210"/>
      <c r="CM406" s="210"/>
      <c r="CN406" s="210"/>
      <c r="CO406" s="210"/>
      <c r="CP406" s="210"/>
      <c r="CQ406" s="210"/>
      <c r="CR406" s="210"/>
      <c r="CS406" s="210"/>
      <c r="CT406" s="210"/>
      <c r="CU406" s="210"/>
      <c r="CV406" s="210"/>
      <c r="CW406" s="210"/>
      <c r="CX406" s="210"/>
      <c r="CY406" s="210"/>
      <c r="CZ406" s="210"/>
      <c r="DA406" s="210"/>
      <c r="DB406" s="210"/>
      <c r="DC406" s="210"/>
      <c r="DD406" s="210"/>
      <c r="DE406" s="210"/>
      <c r="DF406" s="210"/>
      <c r="DG406" s="210"/>
      <c r="DH406" s="210"/>
      <c r="DI406" s="131"/>
      <c r="DJ406" s="131"/>
      <c r="DK406" s="131"/>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row>
    <row r="407" spans="1:152" s="5" customFormat="1" ht="19.5" customHeight="1">
      <c r="A407" s="20"/>
      <c r="B407" s="20"/>
      <c r="C407" s="20"/>
      <c r="D407" s="20" t="s">
        <v>2491</v>
      </c>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48"/>
      <c r="AS407" s="248"/>
      <c r="AT407" s="248"/>
      <c r="AU407" s="248"/>
      <c r="AV407" s="235"/>
      <c r="AW407" s="235"/>
      <c r="AX407" s="235"/>
      <c r="AY407" s="235"/>
      <c r="AZ407" s="235"/>
      <c r="BA407" s="415"/>
      <c r="BB407" s="415"/>
      <c r="BC407" s="415"/>
      <c r="BD407" s="415"/>
      <c r="BE407" s="415"/>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6"/>
      <c r="CK407" s="210"/>
      <c r="CL407" s="210"/>
      <c r="CM407" s="210"/>
      <c r="CN407" s="210"/>
      <c r="CO407" s="210"/>
      <c r="CP407" s="210"/>
      <c r="CQ407" s="210"/>
      <c r="CR407" s="210"/>
      <c r="CS407" s="210"/>
      <c r="CT407" s="210"/>
      <c r="CU407" s="210"/>
      <c r="CV407" s="210"/>
      <c r="CW407" s="210"/>
      <c r="CX407" s="210"/>
      <c r="CY407" s="210"/>
      <c r="CZ407" s="210"/>
      <c r="DA407" s="210"/>
      <c r="DB407" s="210"/>
      <c r="DC407" s="210"/>
      <c r="DD407" s="210"/>
      <c r="DE407" s="210"/>
      <c r="DF407" s="210"/>
      <c r="DG407" s="210"/>
      <c r="DH407" s="210"/>
      <c r="DI407" s="131"/>
      <c r="DJ407" s="131"/>
      <c r="DK407" s="131"/>
      <c r="DL407" s="20"/>
      <c r="DM407" s="20"/>
      <c r="DN407" s="20"/>
      <c r="DO407" s="20"/>
      <c r="DP407" s="20"/>
      <c r="DQ407" s="20"/>
      <c r="DR407" s="20"/>
      <c r="DS407" s="20"/>
      <c r="DT407" s="20"/>
      <c r="DU407" s="20"/>
      <c r="DV407" s="20"/>
      <c r="DW407" s="20"/>
      <c r="DX407" s="20"/>
      <c r="DY407" s="20"/>
      <c r="DZ407" s="20"/>
      <c r="EA407" s="20"/>
      <c r="EB407" s="20"/>
      <c r="EC407" s="20"/>
      <c r="ED407" s="20"/>
      <c r="EE407" s="20"/>
      <c r="EF407" s="20"/>
      <c r="EG407" s="20"/>
      <c r="EH407" s="20"/>
      <c r="EI407" s="20"/>
      <c r="EJ407" s="20"/>
      <c r="EK407" s="20"/>
      <c r="EL407" s="20"/>
      <c r="EM407" s="20"/>
      <c r="EN407" s="20"/>
      <c r="EO407" s="20"/>
      <c r="EP407" s="20"/>
      <c r="EQ407" s="20"/>
      <c r="ER407" s="20"/>
      <c r="ES407" s="20"/>
      <c r="ET407" s="20"/>
      <c r="EU407" s="20"/>
      <c r="EV407" s="20"/>
    </row>
    <row r="408" spans="1:152" ht="27" customHeight="1">
      <c r="E408" s="611" t="s">
        <v>8589</v>
      </c>
      <c r="F408" s="611"/>
      <c r="G408" s="611"/>
      <c r="H408" s="611"/>
      <c r="I408" s="611"/>
      <c r="J408" s="611"/>
      <c r="K408" s="611"/>
      <c r="L408" s="611"/>
      <c r="M408" s="611"/>
      <c r="N408" s="611"/>
      <c r="O408" s="611"/>
      <c r="P408" s="611"/>
      <c r="Q408" s="611"/>
      <c r="R408" s="611"/>
      <c r="S408" s="611"/>
      <c r="T408" s="611"/>
      <c r="U408" s="611"/>
      <c r="V408" s="611"/>
      <c r="W408" s="611"/>
      <c r="X408" s="611"/>
      <c r="Y408" s="611"/>
      <c r="Z408" s="611"/>
      <c r="AA408" s="611"/>
      <c r="AB408" s="611"/>
      <c r="AC408" s="611"/>
      <c r="AD408" s="611"/>
      <c r="AE408" s="611"/>
      <c r="AF408" s="611"/>
      <c r="AG408" s="611"/>
      <c r="AH408" s="611"/>
      <c r="AI408" s="611"/>
      <c r="AJ408" s="611"/>
      <c r="AK408" s="611"/>
      <c r="AL408" s="611"/>
      <c r="AM408" s="611"/>
      <c r="AN408" s="611"/>
      <c r="AO408" s="611"/>
      <c r="AP408" s="611"/>
      <c r="BA408" s="408"/>
      <c r="BB408" s="408"/>
      <c r="BC408" s="408"/>
      <c r="BD408" s="408"/>
      <c r="BE408" s="408"/>
      <c r="CJ408" s="236"/>
    </row>
    <row r="409" spans="1:152" ht="4.5" customHeight="1">
      <c r="BA409" s="408"/>
      <c r="BB409" s="408"/>
      <c r="BC409" s="408"/>
      <c r="BD409" s="408"/>
      <c r="BE409" s="408"/>
      <c r="CJ409" s="195"/>
    </row>
    <row r="410" spans="1:152" ht="4.5" customHeight="1">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BA410" s="408"/>
      <c r="BB410" s="408"/>
      <c r="BC410" s="408"/>
      <c r="BD410" s="408"/>
      <c r="BE410" s="408"/>
      <c r="CJ410" s="195"/>
      <c r="CK410" s="213"/>
    </row>
    <row r="411" spans="1:152" ht="19.5" customHeight="1">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N411" s="491"/>
      <c r="AO411" s="492"/>
      <c r="AP411" s="493"/>
      <c r="AV411" s="296">
        <f>IF(AN411=0,3,"")</f>
        <v>3</v>
      </c>
      <c r="BA411" s="408"/>
      <c r="BB411" s="408"/>
      <c r="BC411" s="408"/>
      <c r="BD411" s="408"/>
      <c r="BE411" s="408"/>
      <c r="CJ411" s="195"/>
      <c r="CL411" s="213"/>
      <c r="CM411" s="213"/>
      <c r="CN411" s="213"/>
      <c r="CO411" s="213"/>
      <c r="CP411" s="213"/>
      <c r="CQ411" s="213"/>
      <c r="CR411" s="213"/>
      <c r="CS411" s="213"/>
      <c r="CT411" s="213"/>
      <c r="CU411" s="213"/>
      <c r="CV411" s="213"/>
      <c r="CW411" s="213"/>
      <c r="CX411" s="213"/>
      <c r="CY411" s="213"/>
      <c r="CZ411" s="213"/>
      <c r="DA411" s="213"/>
      <c r="DB411" s="213"/>
      <c r="DC411" s="213"/>
      <c r="DD411" s="213"/>
      <c r="DE411" s="213"/>
      <c r="DF411" s="213"/>
      <c r="DG411" s="213"/>
      <c r="DH411" s="213"/>
      <c r="DI411" s="101"/>
      <c r="DJ411" s="101"/>
      <c r="DK411" s="101"/>
    </row>
    <row r="412" spans="1:152" ht="4.5" customHeight="1">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BA412" s="408"/>
      <c r="BB412" s="408"/>
      <c r="BC412" s="408"/>
      <c r="BD412" s="408"/>
      <c r="BE412" s="408"/>
      <c r="CJ412" s="195"/>
      <c r="CK412" s="235"/>
    </row>
    <row r="413" spans="1:152" ht="4.5" customHeight="1">
      <c r="BA413" s="408"/>
      <c r="BB413" s="408"/>
      <c r="BC413" s="408"/>
      <c r="BD413" s="408"/>
      <c r="BE413" s="408"/>
      <c r="CJ413" s="195"/>
      <c r="CK413" s="235"/>
      <c r="CL413" s="235"/>
      <c r="CM413" s="235"/>
      <c r="CN413" s="235"/>
      <c r="CO413" s="235"/>
      <c r="CP413" s="235"/>
      <c r="CQ413" s="235"/>
      <c r="CR413" s="235"/>
      <c r="CS413" s="235"/>
      <c r="CT413" s="235"/>
      <c r="CU413" s="235"/>
      <c r="CV413" s="235"/>
      <c r="CW413" s="235"/>
      <c r="CX413" s="235"/>
      <c r="CY413" s="235"/>
      <c r="CZ413" s="235"/>
      <c r="DA413" s="235"/>
      <c r="DB413" s="235"/>
      <c r="DC413" s="235"/>
      <c r="DD413" s="235"/>
      <c r="DE413" s="235"/>
      <c r="DF413" s="235"/>
      <c r="DG413" s="235"/>
      <c r="DH413" s="235"/>
      <c r="DI413" s="20"/>
      <c r="DJ413" s="20"/>
      <c r="DK413" s="20"/>
    </row>
    <row r="414" spans="1:152" ht="4.5" customHeight="1">
      <c r="BA414" s="408"/>
      <c r="BB414" s="408"/>
      <c r="BC414" s="408"/>
      <c r="BD414" s="408"/>
      <c r="BE414" s="408"/>
      <c r="CJ414" s="195"/>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0"/>
      <c r="DJ414" s="20"/>
      <c r="DK414" s="20"/>
    </row>
    <row r="415" spans="1:152" s="5" customFormat="1" ht="19.5" customHeight="1">
      <c r="A415" s="20"/>
      <c r="B415" s="20"/>
      <c r="C415" s="20"/>
      <c r="D415" s="20" t="s">
        <v>2492</v>
      </c>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33"/>
      <c r="AS415" s="233"/>
      <c r="AT415" s="233"/>
      <c r="AU415" s="233"/>
      <c r="AV415" s="235"/>
      <c r="AW415" s="235"/>
      <c r="AX415" s="235"/>
      <c r="AY415" s="235"/>
      <c r="AZ415" s="235"/>
      <c r="BA415" s="415"/>
      <c r="BB415" s="415"/>
      <c r="BC415" s="415"/>
      <c r="BD415" s="415"/>
      <c r="BE415" s="415"/>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195"/>
      <c r="CK415" s="210"/>
      <c r="CL415" s="210"/>
      <c r="CM415" s="210"/>
      <c r="CN415" s="210"/>
      <c r="CO415" s="210"/>
      <c r="CP415" s="210"/>
      <c r="CQ415" s="210"/>
      <c r="CR415" s="210"/>
      <c r="CS415" s="210"/>
      <c r="CT415" s="210"/>
      <c r="CU415" s="210"/>
      <c r="CV415" s="210"/>
      <c r="CW415" s="210"/>
      <c r="CX415" s="210"/>
      <c r="CY415" s="210"/>
      <c r="CZ415" s="210"/>
      <c r="DA415" s="210"/>
      <c r="DB415" s="210"/>
      <c r="DC415" s="210"/>
      <c r="DD415" s="210"/>
      <c r="DE415" s="210"/>
      <c r="DF415" s="210"/>
      <c r="DG415" s="210"/>
      <c r="DH415" s="210"/>
      <c r="DI415" s="131"/>
      <c r="DJ415" s="131"/>
      <c r="DK415" s="131"/>
      <c r="DL415" s="20"/>
      <c r="DM415" s="20"/>
      <c r="DN415" s="20"/>
      <c r="DO415" s="20"/>
      <c r="DP415" s="20"/>
      <c r="DQ415" s="20"/>
      <c r="DR415" s="20"/>
      <c r="DS415" s="20"/>
      <c r="DT415" s="20"/>
      <c r="DU415" s="20"/>
      <c r="DV415" s="20"/>
      <c r="DW415" s="20"/>
      <c r="DX415" s="20"/>
      <c r="DY415" s="20"/>
      <c r="DZ415" s="20"/>
      <c r="EA415" s="20"/>
      <c r="EB415" s="20"/>
      <c r="EC415" s="20"/>
      <c r="ED415" s="20"/>
      <c r="EE415" s="20"/>
      <c r="EF415" s="20"/>
      <c r="EG415" s="20"/>
      <c r="EH415" s="20"/>
      <c r="EI415" s="20"/>
      <c r="EJ415" s="20"/>
      <c r="EK415" s="20"/>
      <c r="EL415" s="20"/>
      <c r="EM415" s="20"/>
      <c r="EN415" s="20"/>
      <c r="EO415" s="20"/>
      <c r="EP415" s="20"/>
      <c r="EQ415" s="20"/>
      <c r="ER415" s="20"/>
      <c r="ES415" s="20"/>
      <c r="ET415" s="20"/>
      <c r="EU415" s="20"/>
      <c r="EV415" s="20"/>
    </row>
    <row r="416" spans="1:152" ht="4.5" customHeight="1">
      <c r="BA416" s="408"/>
      <c r="BB416" s="408"/>
      <c r="BC416" s="408"/>
      <c r="BD416" s="408"/>
      <c r="BE416" s="408"/>
      <c r="CJ416" s="236"/>
    </row>
    <row r="417" spans="1:152" ht="4.5" customHeight="1">
      <c r="BA417" s="408"/>
      <c r="BB417" s="408"/>
      <c r="BC417" s="408"/>
      <c r="BD417" s="408"/>
      <c r="BE417" s="408"/>
      <c r="CJ417" s="195"/>
    </row>
    <row r="418" spans="1:152" ht="19.5" customHeight="1">
      <c r="AN418" s="491"/>
      <c r="AO418" s="492"/>
      <c r="AP418" s="493"/>
      <c r="AV418" s="296">
        <f>IF(AN418=0,3,"")</f>
        <v>3</v>
      </c>
      <c r="BA418" s="408"/>
      <c r="BB418" s="408"/>
      <c r="BC418" s="408"/>
      <c r="BD418" s="408"/>
      <c r="BE418" s="408"/>
      <c r="CJ418" s="195"/>
    </row>
    <row r="419" spans="1:152" ht="4.5" customHeight="1">
      <c r="BA419" s="408"/>
      <c r="BB419" s="408"/>
      <c r="BC419" s="408"/>
      <c r="BD419" s="408"/>
      <c r="BE419" s="408"/>
      <c r="CJ419" s="195"/>
    </row>
    <row r="420" spans="1:152" ht="4.5" customHeight="1">
      <c r="BA420" s="408"/>
      <c r="BB420" s="408"/>
      <c r="BC420" s="408"/>
      <c r="BD420" s="408"/>
      <c r="BE420" s="408"/>
      <c r="CJ420" s="195"/>
    </row>
    <row r="421" spans="1:152" ht="4.5" customHeight="1">
      <c r="BA421" s="408"/>
      <c r="BB421" s="408"/>
      <c r="BC421" s="408"/>
      <c r="BD421" s="408"/>
      <c r="BE421" s="408"/>
      <c r="CJ421" s="195"/>
      <c r="CK421" s="235"/>
    </row>
    <row r="422" spans="1:152" s="5" customFormat="1" ht="19.5" customHeight="1" thickBot="1">
      <c r="A422" s="20"/>
      <c r="B422" s="20"/>
      <c r="C422" s="20"/>
      <c r="D422" s="20" t="s">
        <v>2493</v>
      </c>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33"/>
      <c r="AS422" s="233"/>
      <c r="AT422" s="233"/>
      <c r="AU422" s="233"/>
      <c r="AV422" s="235"/>
      <c r="AW422" s="235"/>
      <c r="AX422" s="235"/>
      <c r="AY422" s="235"/>
      <c r="AZ422" s="235"/>
      <c r="BA422" s="415"/>
      <c r="BB422" s="415"/>
      <c r="BC422" s="415"/>
      <c r="BD422" s="415"/>
      <c r="BE422" s="415"/>
      <c r="BF422" s="233" t="s">
        <v>1496</v>
      </c>
      <c r="BG422" s="233" t="s">
        <v>6704</v>
      </c>
      <c r="BH422" s="233" t="s">
        <v>8650</v>
      </c>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195"/>
      <c r="CK422" s="210"/>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c r="ET422" s="20"/>
      <c r="EU422" s="20"/>
      <c r="EV422" s="20"/>
    </row>
    <row r="423" spans="1:152" ht="19.5" customHeight="1">
      <c r="E423" s="13" t="s">
        <v>6301</v>
      </c>
      <c r="AA423" s="20"/>
      <c r="AK423" s="463"/>
      <c r="AL423" s="464"/>
      <c r="AM423" s="464"/>
      <c r="AN423" s="464"/>
      <c r="AO423" s="464"/>
      <c r="AP423" s="465"/>
      <c r="AQ423" s="21" t="s">
        <v>1814</v>
      </c>
      <c r="AV423" s="354" t="str">
        <f>IF(AND(AK423&lt;&gt;"",SUM(BF423:BK423)&gt;0),1,IF(AND(AN418=1,AK423=""),3,""))</f>
        <v/>
      </c>
      <c r="BA423" s="408"/>
      <c r="BB423" s="408"/>
      <c r="BC423" s="408"/>
      <c r="BD423" s="408"/>
      <c r="BE423" s="408"/>
      <c r="BF423" s="224">
        <f>IF(AN418&lt;&gt;1,1,0)</f>
        <v>1</v>
      </c>
      <c r="BG423" s="225">
        <f>IF(AK423=0,1,0)</f>
        <v>1</v>
      </c>
      <c r="BH423" s="225" t="str">
        <f>IF(AK423&gt;20000,1,"")</f>
        <v/>
      </c>
      <c r="BI423" s="225"/>
      <c r="BJ423" s="225"/>
      <c r="BK423" s="225"/>
      <c r="BL423" s="249"/>
      <c r="CJ423" s="236"/>
    </row>
    <row r="424" spans="1:152" ht="4.5" customHeight="1">
      <c r="E424" s="7"/>
      <c r="BA424" s="408"/>
      <c r="BB424" s="408"/>
      <c r="BC424" s="408"/>
      <c r="BD424" s="408"/>
      <c r="BE424" s="408"/>
      <c r="CJ424" s="195"/>
    </row>
    <row r="425" spans="1:152" s="5" customFormat="1" ht="3.75" customHeight="1">
      <c r="A425" s="20"/>
      <c r="B425" s="20"/>
      <c r="C425" s="20"/>
      <c r="D425" s="20"/>
      <c r="F425" s="20"/>
      <c r="G425" s="20"/>
      <c r="H425" s="20"/>
      <c r="I425" s="20"/>
      <c r="J425" s="20"/>
      <c r="K425" s="20"/>
      <c r="L425" s="20"/>
      <c r="M425" s="20"/>
      <c r="N425" s="20"/>
      <c r="O425" s="20"/>
      <c r="P425" s="20"/>
      <c r="Q425" s="20"/>
      <c r="X425" s="20"/>
      <c r="Y425" s="20"/>
      <c r="Z425" s="20"/>
      <c r="AA425" s="20"/>
      <c r="AB425" s="20"/>
      <c r="AC425" s="20"/>
      <c r="AD425" s="20"/>
      <c r="AE425" s="20"/>
      <c r="AF425" s="20"/>
      <c r="AG425" s="20"/>
      <c r="AH425" s="20"/>
      <c r="AI425" s="20"/>
      <c r="AJ425" s="20"/>
      <c r="AK425" s="20"/>
      <c r="AL425" s="20"/>
      <c r="AM425" s="20"/>
      <c r="AN425" s="20"/>
      <c r="AO425" s="20"/>
      <c r="AP425" s="20"/>
      <c r="AQ425" s="20"/>
      <c r="AR425" s="233"/>
      <c r="AS425" s="233"/>
      <c r="AT425" s="233"/>
      <c r="AU425" s="233"/>
      <c r="AV425" s="20"/>
      <c r="AW425" s="235"/>
      <c r="AX425" s="235"/>
      <c r="AY425" s="235"/>
      <c r="AZ425" s="235"/>
      <c r="BA425" s="415"/>
      <c r="BB425" s="415"/>
      <c r="BC425" s="415"/>
      <c r="BD425" s="415"/>
      <c r="BE425" s="415"/>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195"/>
      <c r="CK425" s="210"/>
      <c r="CL425" s="210"/>
      <c r="CM425" s="210"/>
      <c r="CN425" s="210"/>
      <c r="CO425" s="210"/>
      <c r="CP425" s="210"/>
      <c r="CQ425" s="210"/>
      <c r="CR425" s="210"/>
      <c r="CS425" s="210"/>
      <c r="CT425" s="210"/>
      <c r="CU425" s="210"/>
      <c r="CV425" s="210"/>
      <c r="CW425" s="210"/>
      <c r="CX425" s="210"/>
      <c r="CY425" s="210"/>
      <c r="CZ425" s="210"/>
      <c r="DA425" s="210"/>
      <c r="DB425" s="210"/>
      <c r="DC425" s="210"/>
      <c r="DD425" s="210"/>
      <c r="DE425" s="210"/>
      <c r="DF425" s="210"/>
      <c r="DG425" s="210"/>
      <c r="DH425" s="210"/>
      <c r="DI425" s="131"/>
      <c r="DJ425" s="131"/>
      <c r="DK425" s="131"/>
      <c r="DL425" s="20"/>
      <c r="DM425" s="20"/>
      <c r="DN425" s="20"/>
      <c r="DO425" s="20"/>
      <c r="DP425" s="20"/>
      <c r="DQ425" s="20"/>
      <c r="DR425" s="20"/>
      <c r="DS425" s="20"/>
      <c r="DT425" s="20"/>
      <c r="DU425" s="20"/>
      <c r="DV425" s="20"/>
      <c r="DW425" s="20"/>
      <c r="DX425" s="20"/>
      <c r="DY425" s="20"/>
      <c r="DZ425" s="20"/>
      <c r="EA425" s="20"/>
      <c r="EB425" s="20"/>
      <c r="EC425" s="20"/>
      <c r="ED425" s="20"/>
      <c r="EE425" s="20"/>
      <c r="EF425" s="20"/>
      <c r="EG425" s="20"/>
      <c r="EH425" s="20"/>
      <c r="EI425" s="20"/>
      <c r="EJ425" s="20"/>
      <c r="EK425" s="20"/>
      <c r="EL425" s="20"/>
      <c r="EM425" s="20"/>
      <c r="EN425" s="20"/>
      <c r="EO425" s="20"/>
      <c r="EP425" s="20"/>
      <c r="EQ425" s="20"/>
      <c r="ER425" s="20"/>
      <c r="ES425" s="20"/>
      <c r="ET425" s="20"/>
      <c r="EU425" s="20"/>
      <c r="EV425" s="20"/>
    </row>
    <row r="426" spans="1:152" ht="4.5" customHeight="1">
      <c r="BA426" s="408"/>
      <c r="BB426" s="408"/>
      <c r="BC426" s="408"/>
      <c r="BD426" s="408"/>
      <c r="BE426" s="408"/>
      <c r="CJ426" s="236"/>
    </row>
    <row r="427" spans="1:152" ht="4.5" customHeight="1">
      <c r="BA427" s="408"/>
      <c r="BB427" s="408"/>
      <c r="BC427" s="408"/>
      <c r="BD427" s="408"/>
      <c r="BE427" s="408"/>
      <c r="CJ427" s="195"/>
    </row>
    <row r="428" spans="1:152" ht="19.5" customHeight="1">
      <c r="B428" s="8" t="s">
        <v>8590</v>
      </c>
      <c r="BA428" s="408"/>
      <c r="BB428" s="408"/>
      <c r="BC428" s="408"/>
      <c r="BD428" s="408"/>
      <c r="BE428" s="408"/>
      <c r="CJ428" s="195"/>
    </row>
    <row r="429" spans="1:152" ht="19.5" customHeight="1">
      <c r="C429" s="20" t="s">
        <v>1815</v>
      </c>
      <c r="BA429" s="408"/>
      <c r="BB429" s="408"/>
      <c r="BC429" s="408"/>
      <c r="BD429" s="408"/>
      <c r="BE429" s="408"/>
      <c r="CJ429" s="195"/>
    </row>
    <row r="430" spans="1:152" ht="4.5" customHeight="1">
      <c r="BA430" s="408"/>
      <c r="BB430" s="408"/>
      <c r="BC430" s="408"/>
      <c r="BD430" s="408"/>
      <c r="BE430" s="408"/>
      <c r="CJ430" s="195"/>
      <c r="CK430" s="235"/>
    </row>
    <row r="431" spans="1:152" ht="4.5" customHeight="1">
      <c r="BA431" s="408"/>
      <c r="BB431" s="408"/>
      <c r="BC431" s="408"/>
      <c r="BD431" s="408"/>
      <c r="BE431" s="408"/>
      <c r="CJ431" s="195"/>
      <c r="CL431" s="235"/>
      <c r="CM431" s="235"/>
      <c r="CN431" s="235"/>
      <c r="CO431" s="235"/>
      <c r="CP431" s="235"/>
      <c r="CQ431" s="235"/>
      <c r="CR431" s="235"/>
      <c r="CS431" s="235"/>
      <c r="CT431" s="235"/>
      <c r="CU431" s="235"/>
      <c r="CV431" s="235"/>
      <c r="CW431" s="235"/>
      <c r="CX431" s="235"/>
      <c r="CY431" s="235"/>
      <c r="CZ431" s="235"/>
      <c r="DA431" s="235"/>
      <c r="DB431" s="235"/>
      <c r="DC431" s="235"/>
      <c r="DD431" s="235"/>
      <c r="DE431" s="235"/>
      <c r="DF431" s="235"/>
      <c r="DG431" s="235"/>
      <c r="DH431" s="235"/>
      <c r="DI431" s="20"/>
      <c r="DJ431" s="20"/>
      <c r="DK431" s="20"/>
    </row>
    <row r="432" spans="1:152" ht="19.5" customHeight="1">
      <c r="AN432" s="491"/>
      <c r="AO432" s="492"/>
      <c r="AP432" s="493"/>
      <c r="AV432" s="296">
        <f>IF(AN432=0,3,"")</f>
        <v>3</v>
      </c>
      <c r="BA432" s="408"/>
      <c r="BB432" s="408"/>
      <c r="BC432" s="408"/>
      <c r="BD432" s="408"/>
      <c r="BE432" s="408"/>
      <c r="CJ432" s="195"/>
    </row>
    <row r="433" spans="1:152" ht="4.5" customHeight="1">
      <c r="BA433" s="408"/>
      <c r="BB433" s="408"/>
      <c r="BC433" s="408"/>
      <c r="BD433" s="408"/>
      <c r="BE433" s="408"/>
      <c r="CJ433" s="195"/>
    </row>
    <row r="434" spans="1:152" ht="4.5" customHeight="1">
      <c r="BA434" s="408"/>
      <c r="BB434" s="408"/>
      <c r="BC434" s="408"/>
      <c r="BD434" s="408"/>
      <c r="BE434" s="408"/>
      <c r="CJ434" s="195"/>
    </row>
    <row r="435" spans="1:152" ht="19.5" customHeight="1">
      <c r="C435" s="20" t="s">
        <v>1816</v>
      </c>
      <c r="BA435" s="408"/>
      <c r="BB435" s="408"/>
      <c r="BC435" s="408"/>
      <c r="BD435" s="408"/>
      <c r="BE435" s="408"/>
      <c r="CJ435" s="195"/>
    </row>
    <row r="436" spans="1:152" ht="15.75" customHeight="1">
      <c r="D436" s="20" t="s">
        <v>8591</v>
      </c>
      <c r="BA436" s="408"/>
      <c r="BB436" s="408"/>
      <c r="BC436" s="408"/>
      <c r="BD436" s="408"/>
      <c r="BE436" s="408"/>
      <c r="CJ436" s="195"/>
    </row>
    <row r="437" spans="1:152" ht="4.5" customHeight="1">
      <c r="BA437" s="408"/>
      <c r="BB437" s="408"/>
      <c r="BC437" s="408"/>
      <c r="BD437" s="408"/>
      <c r="BE437" s="408"/>
      <c r="CJ437" s="195"/>
    </row>
    <row r="438" spans="1:152" ht="19.5" customHeight="1">
      <c r="AN438" s="491"/>
      <c r="AO438" s="492"/>
      <c r="AP438" s="493"/>
      <c r="AV438" s="296">
        <f>IF(AN438=0,3,"")</f>
        <v>3</v>
      </c>
      <c r="BA438" s="408"/>
      <c r="BB438" s="408"/>
      <c r="BC438" s="408"/>
      <c r="BD438" s="408"/>
      <c r="BE438" s="408"/>
      <c r="CJ438" s="195"/>
    </row>
    <row r="439" spans="1:152" ht="4.5" customHeight="1">
      <c r="BA439" s="408"/>
      <c r="BB439" s="408"/>
      <c r="BC439" s="408"/>
      <c r="BD439" s="408"/>
      <c r="BE439" s="408"/>
      <c r="CJ439" s="195"/>
    </row>
    <row r="440" spans="1:152" ht="4.5" customHeight="1">
      <c r="BA440" s="408"/>
      <c r="BB440" s="408"/>
      <c r="BC440" s="408"/>
      <c r="BD440" s="408"/>
      <c r="BE440" s="408"/>
      <c r="CJ440" s="195"/>
    </row>
    <row r="441" spans="1:152" ht="4.5" customHeight="1">
      <c r="BA441" s="408"/>
      <c r="BB441" s="408"/>
      <c r="BC441" s="408"/>
      <c r="BD441" s="408"/>
      <c r="BE441" s="408"/>
      <c r="CJ441" s="195"/>
    </row>
    <row r="442" spans="1:152" s="5" customFormat="1" ht="19.5" customHeight="1" thickBot="1">
      <c r="A442" s="20"/>
      <c r="B442" s="20"/>
      <c r="C442" s="20"/>
      <c r="D442" s="20" t="s">
        <v>8593</v>
      </c>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33"/>
      <c r="AS442" s="233"/>
      <c r="AT442" s="233"/>
      <c r="AU442" s="233"/>
      <c r="AV442" s="235"/>
      <c r="AW442" s="235"/>
      <c r="AX442" s="235"/>
      <c r="AY442" s="235"/>
      <c r="AZ442" s="235"/>
      <c r="BA442" s="415"/>
      <c r="BB442" s="415"/>
      <c r="BC442" s="415"/>
      <c r="BD442" s="415"/>
      <c r="BE442" s="415"/>
      <c r="BF442" s="233" t="s">
        <v>1496</v>
      </c>
      <c r="BG442" s="233" t="s">
        <v>8612</v>
      </c>
      <c r="BH442" s="233" t="s">
        <v>9189</v>
      </c>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195"/>
      <c r="CK442" s="210"/>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0"/>
      <c r="DJ442" s="20"/>
      <c r="DK442" s="20"/>
      <c r="DL442" s="20"/>
      <c r="DM442" s="20"/>
      <c r="DN442" s="20"/>
      <c r="DO442" s="20"/>
      <c r="DP442" s="20"/>
      <c r="DQ442" s="20"/>
      <c r="DR442" s="20"/>
      <c r="DS442" s="20"/>
      <c r="DT442" s="20"/>
      <c r="DU442" s="20"/>
      <c r="DV442" s="20"/>
      <c r="DW442" s="20"/>
      <c r="DX442" s="20"/>
      <c r="DY442" s="20"/>
      <c r="DZ442" s="20"/>
      <c r="EA442" s="20"/>
      <c r="EB442" s="20"/>
      <c r="EC442" s="20"/>
      <c r="ED442" s="20"/>
      <c r="EE442" s="20"/>
      <c r="EF442" s="20"/>
      <c r="EG442" s="20"/>
      <c r="EH442" s="20"/>
      <c r="EI442" s="20"/>
      <c r="EJ442" s="20"/>
      <c r="EK442" s="20"/>
      <c r="EL442" s="20"/>
      <c r="EM442" s="20"/>
      <c r="EN442" s="20"/>
      <c r="EO442" s="20"/>
      <c r="EP442" s="20"/>
      <c r="EQ442" s="20"/>
      <c r="ER442" s="20"/>
      <c r="ES442" s="20"/>
      <c r="ET442" s="20"/>
      <c r="EU442" s="20"/>
      <c r="EV442" s="20"/>
    </row>
    <row r="443" spans="1:152" ht="19.5" customHeight="1">
      <c r="E443" s="13" t="s">
        <v>8594</v>
      </c>
      <c r="AA443" s="20"/>
      <c r="AK443" s="463"/>
      <c r="AL443" s="464"/>
      <c r="AM443" s="464"/>
      <c r="AN443" s="464"/>
      <c r="AO443" s="464"/>
      <c r="AP443" s="465"/>
      <c r="AQ443" s="21" t="s">
        <v>8595</v>
      </c>
      <c r="AS443" s="403" t="s">
        <v>8592</v>
      </c>
      <c r="AV443" s="354" t="str">
        <f>IF(AND(AK443&lt;&gt;"",SUM(BF443:BK443)&gt;0),1,IF(AND(AN438=1,AK443=""),3,""))</f>
        <v/>
      </c>
      <c r="BA443" s="408"/>
      <c r="BB443" s="408"/>
      <c r="BC443" s="408"/>
      <c r="BD443" s="408"/>
      <c r="BE443" s="408"/>
      <c r="BF443" s="224">
        <f>IF(AN438&lt;&gt;1,1,0)</f>
        <v>1</v>
      </c>
      <c r="BG443" s="225">
        <f>IF(AK443=0,1,0)</f>
        <v>1</v>
      </c>
      <c r="BH443" s="225">
        <f>IF(AK443&gt;365,1,0)</f>
        <v>0</v>
      </c>
      <c r="BI443" s="225"/>
      <c r="BJ443" s="225"/>
      <c r="BK443" s="225"/>
      <c r="BL443" s="249"/>
      <c r="CJ443" s="236"/>
    </row>
    <row r="444" spans="1:152" ht="4.5" customHeight="1">
      <c r="E444" s="7"/>
      <c r="BA444" s="408"/>
      <c r="BB444" s="408"/>
      <c r="BC444" s="408"/>
      <c r="BD444" s="408"/>
      <c r="BE444" s="408"/>
      <c r="CJ444" s="195"/>
    </row>
    <row r="445" spans="1:152" ht="19.5" customHeight="1">
      <c r="B445" s="8" t="s">
        <v>8639</v>
      </c>
      <c r="BA445" s="408"/>
      <c r="BB445" s="408"/>
      <c r="BC445" s="408"/>
      <c r="BD445" s="408"/>
      <c r="BE445" s="408"/>
      <c r="CJ445" s="195"/>
    </row>
    <row r="446" spans="1:152" s="5" customFormat="1" ht="19.5" customHeight="1">
      <c r="A446" s="20"/>
      <c r="B446" s="20"/>
      <c r="C446" s="20" t="s">
        <v>8596</v>
      </c>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33"/>
      <c r="AS446" s="233"/>
      <c r="AT446" s="233"/>
      <c r="AU446" s="233"/>
      <c r="AV446" s="235"/>
      <c r="AW446" s="235"/>
      <c r="AX446" s="235"/>
      <c r="AY446" s="235"/>
      <c r="AZ446" s="235"/>
      <c r="BA446" s="415"/>
      <c r="BB446" s="415"/>
      <c r="BC446" s="415"/>
      <c r="BD446" s="415"/>
      <c r="BE446" s="415"/>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195"/>
      <c r="CK446" s="210"/>
      <c r="CL446" s="210"/>
      <c r="CM446" s="210"/>
      <c r="CN446" s="210"/>
      <c r="CO446" s="210"/>
      <c r="CP446" s="210"/>
      <c r="CQ446" s="210"/>
      <c r="CR446" s="210"/>
      <c r="CS446" s="210"/>
      <c r="CT446" s="210"/>
      <c r="CU446" s="210"/>
      <c r="CV446" s="210"/>
      <c r="CW446" s="210"/>
      <c r="CX446" s="210"/>
      <c r="CY446" s="210"/>
      <c r="CZ446" s="210"/>
      <c r="DA446" s="210"/>
      <c r="DB446" s="210"/>
      <c r="DC446" s="210"/>
      <c r="DD446" s="210"/>
      <c r="DE446" s="210"/>
      <c r="DF446" s="210"/>
      <c r="DG446" s="210"/>
      <c r="DH446" s="210"/>
      <c r="DI446" s="131"/>
      <c r="DJ446" s="131"/>
      <c r="DK446" s="131"/>
      <c r="DL446" s="20"/>
      <c r="DM446" s="20"/>
      <c r="DN446" s="20"/>
      <c r="DO446" s="20"/>
      <c r="DP446" s="20"/>
      <c r="DQ446" s="20"/>
      <c r="DR446" s="20"/>
      <c r="DS446" s="20"/>
      <c r="DT446" s="20"/>
      <c r="DU446" s="20"/>
      <c r="DV446" s="20"/>
      <c r="DW446" s="20"/>
      <c r="DX446" s="20"/>
      <c r="DY446" s="20"/>
      <c r="DZ446" s="20"/>
      <c r="EA446" s="20"/>
      <c r="EB446" s="20"/>
      <c r="EC446" s="20"/>
      <c r="ED446" s="20"/>
      <c r="EE446" s="20"/>
      <c r="EF446" s="20"/>
      <c r="EG446" s="20"/>
      <c r="EH446" s="20"/>
      <c r="EI446" s="20"/>
      <c r="EJ446" s="20"/>
      <c r="EK446" s="20"/>
      <c r="EL446" s="20"/>
      <c r="EM446" s="20"/>
      <c r="EN446" s="20"/>
      <c r="EO446" s="20"/>
      <c r="EP446" s="20"/>
      <c r="EQ446" s="20"/>
      <c r="ER446" s="20"/>
      <c r="ES446" s="20"/>
      <c r="ET446" s="20"/>
      <c r="EU446" s="20"/>
      <c r="EV446" s="20"/>
    </row>
    <row r="447" spans="1:152" s="3" customFormat="1" ht="19.5" customHeight="1">
      <c r="A447" s="7"/>
      <c r="B447" s="7"/>
      <c r="C447" s="7"/>
      <c r="D447" s="20" t="s">
        <v>8597</v>
      </c>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233"/>
      <c r="AS447" s="233"/>
      <c r="AT447" s="233"/>
      <c r="AU447" s="233"/>
      <c r="AV447" s="237"/>
      <c r="AW447" s="237"/>
      <c r="AX447" s="237"/>
      <c r="AY447" s="237"/>
      <c r="AZ447" s="237"/>
      <c r="BA447" s="416"/>
      <c r="BB447" s="416"/>
      <c r="BC447" s="416"/>
      <c r="BD447" s="416"/>
      <c r="BE447" s="416"/>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6"/>
      <c r="CK447" s="210"/>
      <c r="CL447" s="210"/>
      <c r="CM447" s="210"/>
      <c r="CN447" s="210"/>
      <c r="CO447" s="210"/>
      <c r="CP447" s="210"/>
      <c r="CQ447" s="210"/>
      <c r="CR447" s="210"/>
      <c r="CS447" s="210"/>
      <c r="CT447" s="210"/>
      <c r="CU447" s="210"/>
      <c r="CV447" s="210"/>
      <c r="CW447" s="210"/>
      <c r="CX447" s="210"/>
      <c r="CY447" s="210"/>
      <c r="CZ447" s="210"/>
      <c r="DA447" s="210"/>
      <c r="DB447" s="210"/>
      <c r="DC447" s="210"/>
      <c r="DD447" s="210"/>
      <c r="DE447" s="210"/>
      <c r="DF447" s="210"/>
      <c r="DG447" s="210"/>
      <c r="DH447" s="210"/>
      <c r="DI447" s="131"/>
      <c r="DJ447" s="131"/>
      <c r="DK447" s="131"/>
      <c r="DL447" s="20"/>
      <c r="DM447" s="20"/>
      <c r="DN447" s="20"/>
      <c r="DO447" s="20"/>
      <c r="DP447" s="20"/>
      <c r="DQ447" s="20"/>
      <c r="DR447" s="20"/>
      <c r="DS447" s="20"/>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row>
    <row r="448" spans="1:152" ht="15.75" customHeight="1">
      <c r="D448" s="20" t="s">
        <v>8598</v>
      </c>
      <c r="E448" s="404"/>
      <c r="F448" s="404"/>
      <c r="BA448" s="408"/>
      <c r="BB448" s="408"/>
      <c r="BC448" s="408"/>
      <c r="BD448" s="408"/>
      <c r="BE448" s="408"/>
      <c r="CJ448" s="238"/>
    </row>
    <row r="449" spans="1:152" ht="5.0999999999999996" customHeight="1">
      <c r="BA449" s="408"/>
      <c r="BB449" s="408"/>
      <c r="BC449" s="408"/>
      <c r="BD449" s="408"/>
      <c r="BE449" s="408"/>
      <c r="CJ449" s="195"/>
    </row>
    <row r="450" spans="1:152" ht="19.5" customHeight="1">
      <c r="AN450" s="491"/>
      <c r="AO450" s="492"/>
      <c r="AP450" s="493"/>
      <c r="AV450" s="296">
        <f>IF(AN450=0,3,"")</f>
        <v>3</v>
      </c>
      <c r="BA450" s="408"/>
      <c r="BB450" s="408"/>
      <c r="BC450" s="408"/>
      <c r="BD450" s="408"/>
      <c r="BE450" s="408"/>
      <c r="CJ450" s="195"/>
    </row>
    <row r="451" spans="1:152" ht="5.0999999999999996" customHeight="1">
      <c r="BA451" s="408"/>
      <c r="BB451" s="408"/>
      <c r="BC451" s="408"/>
      <c r="BD451" s="408"/>
      <c r="BE451" s="408"/>
      <c r="CJ451" s="195"/>
    </row>
    <row r="452" spans="1:152" ht="5.0999999999999996" customHeight="1">
      <c r="BA452" s="408"/>
      <c r="BB452" s="408"/>
      <c r="BC452" s="408"/>
      <c r="BD452" s="408"/>
      <c r="BE452" s="408"/>
      <c r="CJ452" s="195"/>
      <c r="CK452" s="235"/>
    </row>
    <row r="453" spans="1:152" s="5" customFormat="1" ht="19.5" customHeight="1" thickBot="1">
      <c r="A453" s="20"/>
      <c r="B453" s="20"/>
      <c r="C453" s="20"/>
      <c r="D453" s="20" t="s">
        <v>8602</v>
      </c>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33"/>
      <c r="AS453" s="233"/>
      <c r="AT453" s="233"/>
      <c r="AU453" s="233"/>
      <c r="AV453" s="235"/>
      <c r="AW453" s="235"/>
      <c r="AX453" s="235"/>
      <c r="AY453" s="235"/>
      <c r="AZ453" s="235"/>
      <c r="BA453" s="415"/>
      <c r="BB453" s="415"/>
      <c r="BC453" s="415"/>
      <c r="BD453" s="415"/>
      <c r="BE453" s="415"/>
      <c r="BF453" s="233" t="s">
        <v>1496</v>
      </c>
      <c r="BG453" s="233" t="s">
        <v>8612</v>
      </c>
      <c r="BH453" s="233" t="s">
        <v>9189</v>
      </c>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195"/>
      <c r="CK453" s="210"/>
      <c r="CL453" s="235"/>
      <c r="CM453" s="235"/>
      <c r="CN453" s="235"/>
      <c r="CO453" s="235"/>
      <c r="CP453" s="235"/>
      <c r="CQ453" s="235"/>
      <c r="CR453" s="235"/>
      <c r="CS453" s="235"/>
      <c r="CT453" s="235"/>
      <c r="CU453" s="235"/>
      <c r="CV453" s="235"/>
      <c r="CW453" s="235"/>
      <c r="CX453" s="235"/>
      <c r="CY453" s="235"/>
      <c r="CZ453" s="235"/>
      <c r="DA453" s="235"/>
      <c r="DB453" s="235"/>
      <c r="DC453" s="235"/>
      <c r="DD453" s="235"/>
      <c r="DE453" s="235"/>
      <c r="DF453" s="235"/>
      <c r="DG453" s="235"/>
      <c r="DH453" s="235"/>
      <c r="DI453" s="20"/>
      <c r="DJ453" s="20"/>
      <c r="DK453" s="20"/>
      <c r="DL453" s="20"/>
      <c r="DM453" s="20"/>
      <c r="DN453" s="20"/>
      <c r="DO453" s="20"/>
      <c r="DP453" s="20"/>
      <c r="DQ453" s="20"/>
      <c r="DR453" s="20"/>
      <c r="DS453" s="20"/>
      <c r="DT453" s="20"/>
      <c r="DU453" s="20"/>
      <c r="DV453" s="20"/>
      <c r="DW453" s="20"/>
      <c r="DX453" s="20"/>
      <c r="DY453" s="20"/>
      <c r="DZ453" s="20"/>
      <c r="EA453" s="20"/>
      <c r="EB453" s="20"/>
      <c r="EC453" s="20"/>
      <c r="ED453" s="20"/>
      <c r="EE453" s="20"/>
      <c r="EF453" s="20"/>
      <c r="EG453" s="20"/>
      <c r="EH453" s="20"/>
      <c r="EI453" s="20"/>
      <c r="EJ453" s="20"/>
      <c r="EK453" s="20"/>
      <c r="EL453" s="20"/>
      <c r="EM453" s="20"/>
      <c r="EN453" s="20"/>
      <c r="EO453" s="20"/>
      <c r="EP453" s="20"/>
      <c r="EQ453" s="20"/>
      <c r="ER453" s="20"/>
      <c r="ES453" s="20"/>
      <c r="ET453" s="20"/>
      <c r="EU453" s="20"/>
      <c r="EV453" s="20"/>
    </row>
    <row r="454" spans="1:152" ht="19.5" customHeight="1">
      <c r="E454" s="13" t="s">
        <v>8599</v>
      </c>
      <c r="AA454" s="20"/>
      <c r="AK454" s="463"/>
      <c r="AL454" s="464"/>
      <c r="AM454" s="464"/>
      <c r="AN454" s="464"/>
      <c r="AO454" s="464"/>
      <c r="AP454" s="465"/>
      <c r="AQ454" s="21" t="s">
        <v>8595</v>
      </c>
      <c r="AS454" s="403" t="s">
        <v>8592</v>
      </c>
      <c r="AV454" s="354" t="str">
        <f>IF(AND(AK454&lt;&gt;"",SUM(BF454:BK454)&gt;0),1,IF(AND(AN450=1,AK454=""),3,""))</f>
        <v/>
      </c>
      <c r="BA454" s="408"/>
      <c r="BB454" s="408"/>
      <c r="BC454" s="408"/>
      <c r="BD454" s="408"/>
      <c r="BE454" s="408"/>
      <c r="BF454" s="224">
        <f>IF(AN450&lt;&gt;1,1,0)</f>
        <v>1</v>
      </c>
      <c r="BG454" s="225">
        <f>IF(AK454=0,1,0)</f>
        <v>1</v>
      </c>
      <c r="BH454" s="225">
        <f>IF(AK454&gt;365,1,0)</f>
        <v>0</v>
      </c>
      <c r="BI454" s="225"/>
      <c r="BJ454" s="225"/>
      <c r="BK454" s="225"/>
      <c r="BL454" s="249"/>
      <c r="CJ454" s="236"/>
    </row>
    <row r="455" spans="1:152" ht="4.5" customHeight="1">
      <c r="E455" s="7"/>
      <c r="BA455" s="408"/>
      <c r="BB455" s="408"/>
      <c r="BC455" s="408"/>
      <c r="BD455" s="408"/>
      <c r="BE455" s="408"/>
      <c r="CJ455" s="195"/>
    </row>
    <row r="456" spans="1:152" ht="21" customHeight="1">
      <c r="A456" s="278" t="str">
        <f>IF($J$43="選択してください","","("&amp;$J$46&amp;" "&amp;$J$43&amp;")")</f>
        <v/>
      </c>
      <c r="E456" s="7"/>
      <c r="AM456" s="457" t="s">
        <v>6162</v>
      </c>
      <c r="AN456" s="458"/>
      <c r="AO456" s="458"/>
      <c r="AP456" s="458"/>
      <c r="AQ456" s="459"/>
      <c r="AR456" s="227" t="s">
        <v>7136</v>
      </c>
      <c r="AS456" s="221">
        <f>COUNTIF(AV460:AZ506,3)</f>
        <v>5</v>
      </c>
      <c r="AT456" s="403" t="s">
        <v>8605</v>
      </c>
      <c r="BA456" s="408"/>
      <c r="BB456" s="408"/>
      <c r="BC456" s="408"/>
      <c r="BD456" s="408"/>
      <c r="BE456" s="408"/>
      <c r="CJ456" s="195"/>
    </row>
    <row r="457" spans="1:152" s="5" customFormat="1" ht="19.5" customHeight="1">
      <c r="A457" s="20"/>
      <c r="B457" s="20"/>
      <c r="C457" s="20" t="s">
        <v>1817</v>
      </c>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460"/>
      <c r="AN457" s="461"/>
      <c r="AO457" s="461"/>
      <c r="AP457" s="461"/>
      <c r="AQ457" s="462"/>
      <c r="AR457" s="228" t="s">
        <v>7137</v>
      </c>
      <c r="AS457" s="222">
        <f>COUNTIF(AV460:AY506,1)</f>
        <v>0</v>
      </c>
      <c r="AT457" s="233"/>
      <c r="AU457" s="233"/>
      <c r="AV457" s="235"/>
      <c r="AW457" s="235"/>
      <c r="AX457" s="235"/>
      <c r="AY457" s="235"/>
      <c r="AZ457" s="235"/>
      <c r="BA457" s="415"/>
      <c r="BB457" s="415"/>
      <c r="BC457" s="415"/>
      <c r="BD457" s="415"/>
      <c r="BE457" s="415"/>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195"/>
      <c r="CK457" s="235"/>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row>
    <row r="458" spans="1:152" ht="5.0999999999999996" customHeight="1">
      <c r="BA458" s="408"/>
      <c r="BB458" s="408"/>
      <c r="BC458" s="408"/>
      <c r="BD458" s="408"/>
      <c r="BE458" s="408"/>
      <c r="CJ458" s="236"/>
      <c r="CL458" s="235"/>
      <c r="CM458" s="235"/>
      <c r="CN458" s="235"/>
      <c r="CO458" s="235"/>
      <c r="CP458" s="235"/>
      <c r="CQ458" s="235"/>
      <c r="CR458" s="235"/>
      <c r="CS458" s="235"/>
      <c r="CT458" s="235"/>
      <c r="CU458" s="235"/>
      <c r="CV458" s="235"/>
      <c r="CW458" s="235"/>
      <c r="CX458" s="235"/>
      <c r="CY458" s="235"/>
      <c r="CZ458" s="235"/>
      <c r="DA458" s="235"/>
      <c r="DB458" s="235"/>
      <c r="DC458" s="235"/>
      <c r="DD458" s="235"/>
      <c r="DE458" s="235"/>
      <c r="DF458" s="235"/>
      <c r="DG458" s="235"/>
      <c r="DH458" s="235"/>
      <c r="DI458" s="20"/>
      <c r="DJ458" s="20"/>
      <c r="DK458" s="20"/>
    </row>
    <row r="459" spans="1:152" ht="5.0999999999999996" customHeight="1">
      <c r="BA459" s="408"/>
      <c r="BB459" s="408"/>
      <c r="BC459" s="408"/>
      <c r="BD459" s="408"/>
      <c r="BE459" s="408"/>
      <c r="CJ459" s="195"/>
    </row>
    <row r="460" spans="1:152" ht="19.5" customHeight="1">
      <c r="AN460" s="491"/>
      <c r="AO460" s="492"/>
      <c r="AP460" s="493"/>
      <c r="AV460" s="296">
        <f>IF(AN460=0,3,"")</f>
        <v>3</v>
      </c>
      <c r="BA460" s="408"/>
      <c r="BB460" s="408"/>
      <c r="BC460" s="408"/>
      <c r="BD460" s="408"/>
      <c r="BE460" s="408"/>
      <c r="CJ460" s="195"/>
    </row>
    <row r="461" spans="1:152" ht="5.0999999999999996" customHeight="1">
      <c r="BA461" s="408"/>
      <c r="BB461" s="408"/>
      <c r="BC461" s="408"/>
      <c r="BD461" s="408"/>
      <c r="BE461" s="408"/>
      <c r="CJ461" s="195"/>
    </row>
    <row r="462" spans="1:152" ht="7.5" customHeight="1">
      <c r="BA462" s="408"/>
      <c r="BB462" s="408"/>
      <c r="BC462" s="408"/>
      <c r="BD462" s="408"/>
      <c r="BE462" s="408"/>
      <c r="CJ462" s="195"/>
    </row>
    <row r="463" spans="1:152" s="5" customFormat="1" ht="19.5" customHeight="1">
      <c r="A463" s="20"/>
      <c r="B463" s="20"/>
      <c r="C463" s="20" t="s">
        <v>8601</v>
      </c>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8"/>
      <c r="AN463" s="8"/>
      <c r="AO463" s="8"/>
      <c r="AP463" s="8"/>
      <c r="AQ463" s="8"/>
      <c r="AR463" s="233"/>
      <c r="AS463" s="233"/>
      <c r="AT463" s="233"/>
      <c r="AU463" s="233"/>
      <c r="AV463" s="235"/>
      <c r="AW463" s="235"/>
      <c r="AX463" s="235"/>
      <c r="AY463" s="235"/>
      <c r="AZ463" s="235"/>
      <c r="BA463" s="415"/>
      <c r="BB463" s="415"/>
      <c r="BC463" s="415"/>
      <c r="BD463" s="415"/>
      <c r="BE463" s="415"/>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195"/>
      <c r="CK463" s="235"/>
      <c r="CL463" s="235"/>
      <c r="CM463" s="235"/>
      <c r="CN463" s="235"/>
      <c r="CO463" s="235"/>
      <c r="CP463" s="235"/>
      <c r="CQ463" s="235"/>
      <c r="CR463" s="235"/>
      <c r="CS463" s="235"/>
      <c r="CT463" s="235"/>
      <c r="CU463" s="235"/>
      <c r="CV463" s="235"/>
      <c r="CW463" s="235"/>
      <c r="CX463" s="235"/>
      <c r="CY463" s="235"/>
      <c r="CZ463" s="235"/>
      <c r="DA463" s="235"/>
      <c r="DB463" s="235"/>
      <c r="DC463" s="235"/>
      <c r="DD463" s="235"/>
      <c r="DE463" s="235"/>
      <c r="DF463" s="235"/>
      <c r="DG463" s="235"/>
      <c r="DH463" s="235"/>
      <c r="DI463" s="20"/>
      <c r="DJ463" s="20"/>
      <c r="DK463" s="20"/>
      <c r="DL463" s="20"/>
      <c r="DM463" s="20"/>
      <c r="DN463" s="20"/>
      <c r="DO463" s="20"/>
      <c r="DP463" s="20"/>
      <c r="DQ463" s="20"/>
      <c r="DR463" s="20"/>
      <c r="DS463" s="20"/>
      <c r="DT463" s="20"/>
      <c r="DU463" s="20"/>
      <c r="DV463" s="20"/>
      <c r="DW463" s="20"/>
      <c r="DX463" s="20"/>
      <c r="DY463" s="20"/>
      <c r="DZ463" s="20"/>
      <c r="EA463" s="20"/>
      <c r="EB463" s="20"/>
      <c r="EC463" s="20"/>
      <c r="ED463" s="20"/>
      <c r="EE463" s="20"/>
      <c r="EF463" s="20"/>
      <c r="EG463" s="20"/>
      <c r="EH463" s="20"/>
      <c r="EI463" s="20"/>
      <c r="EJ463" s="20"/>
      <c r="EK463" s="20"/>
      <c r="EL463" s="20"/>
      <c r="EM463" s="20"/>
      <c r="EN463" s="20"/>
      <c r="EO463" s="20"/>
      <c r="EP463" s="20"/>
      <c r="EQ463" s="20"/>
      <c r="ER463" s="20"/>
      <c r="ES463" s="20"/>
      <c r="ET463" s="20"/>
      <c r="EU463" s="20"/>
      <c r="EV463" s="20"/>
    </row>
    <row r="464" spans="1:152" ht="15.75" customHeight="1">
      <c r="D464" s="20" t="s">
        <v>9202</v>
      </c>
      <c r="BA464" s="408"/>
      <c r="BB464" s="408"/>
      <c r="BC464" s="408"/>
      <c r="BD464" s="408"/>
      <c r="BE464" s="408"/>
      <c r="CJ464" s="236"/>
      <c r="CL464" s="235"/>
      <c r="CM464" s="235"/>
      <c r="CN464" s="235"/>
      <c r="CO464" s="235"/>
      <c r="CP464" s="235"/>
      <c r="CQ464" s="235"/>
      <c r="CR464" s="235"/>
      <c r="CS464" s="235"/>
      <c r="CT464" s="235"/>
      <c r="CU464" s="235"/>
      <c r="CV464" s="235"/>
      <c r="CW464" s="235"/>
      <c r="CX464" s="235"/>
      <c r="CY464" s="235"/>
      <c r="CZ464" s="235"/>
      <c r="DA464" s="235"/>
      <c r="DB464" s="235"/>
      <c r="DC464" s="235"/>
      <c r="DD464" s="235"/>
      <c r="DE464" s="235"/>
      <c r="DF464" s="235"/>
      <c r="DG464" s="235"/>
      <c r="DH464" s="235"/>
      <c r="DI464" s="20"/>
      <c r="DJ464" s="20"/>
      <c r="DK464" s="20"/>
    </row>
    <row r="465" spans="1:115" ht="3" customHeight="1">
      <c r="D465" s="20"/>
      <c r="BA465" s="408"/>
      <c r="BB465" s="408"/>
      <c r="BC465" s="408"/>
      <c r="BD465" s="408"/>
      <c r="BE465" s="408"/>
      <c r="CJ465" s="236"/>
      <c r="CL465" s="235"/>
      <c r="CM465" s="235"/>
      <c r="CN465" s="235"/>
      <c r="CO465" s="235"/>
      <c r="CP465" s="235"/>
      <c r="CQ465" s="235"/>
      <c r="CR465" s="235"/>
      <c r="CS465" s="235"/>
      <c r="CT465" s="235"/>
      <c r="CU465" s="235"/>
      <c r="CV465" s="235"/>
      <c r="CW465" s="235"/>
      <c r="CX465" s="235"/>
      <c r="CY465" s="235"/>
      <c r="CZ465" s="235"/>
      <c r="DA465" s="235"/>
      <c r="DB465" s="235"/>
      <c r="DC465" s="235"/>
      <c r="DD465" s="235"/>
      <c r="DE465" s="235"/>
      <c r="DF465" s="235"/>
      <c r="DG465" s="235"/>
      <c r="DH465" s="235"/>
      <c r="DI465" s="20"/>
      <c r="DJ465" s="20"/>
      <c r="DK465" s="20"/>
    </row>
    <row r="466" spans="1:115" ht="5.0999999999999996" customHeight="1">
      <c r="BA466" s="408"/>
      <c r="BB466" s="408"/>
      <c r="BC466" s="408"/>
      <c r="BD466" s="408"/>
      <c r="BE466" s="408"/>
      <c r="CJ466" s="195"/>
    </row>
    <row r="467" spans="1:115" ht="19.5" customHeight="1">
      <c r="AN467" s="491"/>
      <c r="AO467" s="492"/>
      <c r="AP467" s="493"/>
      <c r="AS467" s="403" t="s">
        <v>8592</v>
      </c>
      <c r="AV467" s="296">
        <f>IF(AN467=0,3,"")</f>
        <v>3</v>
      </c>
      <c r="BA467" s="408"/>
      <c r="BB467" s="408"/>
      <c r="BC467" s="408"/>
      <c r="BD467" s="408"/>
      <c r="BE467" s="408"/>
      <c r="CJ467" s="195"/>
    </row>
    <row r="468" spans="1:115" ht="5.0999999999999996" customHeight="1">
      <c r="BA468" s="408"/>
      <c r="BB468" s="408"/>
      <c r="BC468" s="408"/>
      <c r="BD468" s="408"/>
      <c r="BE468" s="408"/>
      <c r="CJ468" s="195"/>
    </row>
    <row r="469" spans="1:115" ht="7.5" customHeight="1">
      <c r="BA469" s="408"/>
      <c r="BB469" s="408"/>
      <c r="BC469" s="408"/>
      <c r="BD469" s="408"/>
      <c r="BE469" s="408"/>
      <c r="CJ469" s="195"/>
    </row>
    <row r="470" spans="1:115" ht="19.5" customHeight="1">
      <c r="D470" s="20" t="s">
        <v>8603</v>
      </c>
      <c r="BA470" s="408"/>
      <c r="BB470" s="408"/>
      <c r="BC470" s="408"/>
      <c r="BD470" s="408"/>
      <c r="BE470" s="408"/>
      <c r="CJ470" s="195"/>
    </row>
    <row r="471" spans="1:115" ht="4.5" customHeight="1">
      <c r="BA471" s="408"/>
      <c r="BB471" s="408"/>
      <c r="BC471" s="408"/>
      <c r="BD471" s="408"/>
      <c r="BE471" s="408"/>
      <c r="CJ471" s="195"/>
    </row>
    <row r="472" spans="1:115" ht="4.5" customHeight="1">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BA472" s="408"/>
      <c r="BB472" s="408"/>
      <c r="BC472" s="408"/>
      <c r="BD472" s="408"/>
      <c r="BE472" s="408"/>
      <c r="CJ472" s="195"/>
    </row>
    <row r="473" spans="1:115" ht="19.5" customHeight="1">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N473" s="491"/>
      <c r="AO473" s="492"/>
      <c r="AP473" s="493"/>
      <c r="AV473" s="296">
        <f>IF(AN473=0,3,"")</f>
        <v>3</v>
      </c>
      <c r="BA473" s="408"/>
      <c r="BB473" s="408"/>
      <c r="BC473" s="408"/>
      <c r="BD473" s="408"/>
      <c r="BE473" s="408"/>
      <c r="CJ473" s="195"/>
    </row>
    <row r="474" spans="1:115" ht="4.5" customHeight="1">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BA474" s="408"/>
      <c r="BB474" s="408"/>
      <c r="BC474" s="408"/>
      <c r="BD474" s="408"/>
      <c r="BE474" s="408"/>
      <c r="CJ474" s="195"/>
    </row>
    <row r="475" spans="1:115" ht="4.5" customHeight="1">
      <c r="BA475" s="408"/>
      <c r="BB475" s="408"/>
      <c r="BC475" s="408"/>
      <c r="BD475" s="408"/>
      <c r="BE475" s="408"/>
      <c r="CJ475" s="195"/>
    </row>
    <row r="476" spans="1:115" ht="13.5" customHeight="1">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BA476" s="408"/>
      <c r="BB476" s="408"/>
      <c r="BC476" s="408"/>
      <c r="BD476" s="408"/>
      <c r="BE476" s="408"/>
      <c r="CJ476" s="195"/>
    </row>
    <row r="477" spans="1:115" ht="19.5" customHeight="1">
      <c r="A477" s="16"/>
      <c r="B477" s="16" t="s">
        <v>8604</v>
      </c>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BA477" s="408"/>
      <c r="BB477" s="408"/>
      <c r="BC477" s="408"/>
      <c r="BD477" s="408"/>
      <c r="BE477" s="408"/>
      <c r="CJ477" s="195"/>
    </row>
    <row r="478" spans="1:115" ht="3.75" customHeight="1">
      <c r="BA478" s="408"/>
      <c r="BB478" s="408"/>
      <c r="BC478" s="408"/>
      <c r="BD478" s="408"/>
      <c r="BE478" s="408"/>
      <c r="CJ478" s="195"/>
    </row>
    <row r="479" spans="1:115" ht="5.0999999999999996" customHeight="1">
      <c r="BA479" s="408"/>
      <c r="BB479" s="408"/>
      <c r="BC479" s="408"/>
      <c r="BD479" s="408"/>
      <c r="BE479" s="408"/>
      <c r="CJ479" s="236"/>
      <c r="CL479" s="235"/>
      <c r="CM479" s="235"/>
      <c r="CN479" s="235"/>
      <c r="CO479" s="235"/>
      <c r="CP479" s="235"/>
      <c r="CQ479" s="235"/>
      <c r="CR479" s="235"/>
      <c r="CS479" s="235"/>
      <c r="CT479" s="235"/>
      <c r="CU479" s="235"/>
      <c r="CV479" s="235"/>
      <c r="CW479" s="235"/>
      <c r="CX479" s="235"/>
      <c r="CY479" s="235"/>
      <c r="CZ479" s="235"/>
      <c r="DA479" s="235"/>
      <c r="DB479" s="235"/>
      <c r="DC479" s="235"/>
      <c r="DD479" s="235"/>
      <c r="DE479" s="235"/>
      <c r="DF479" s="235"/>
      <c r="DG479" s="235"/>
      <c r="DH479" s="235"/>
      <c r="DI479" s="20"/>
      <c r="DJ479" s="20"/>
      <c r="DK479" s="20"/>
    </row>
    <row r="480" spans="1:115" ht="5.0999999999999996" customHeight="1">
      <c r="BA480" s="408"/>
      <c r="BB480" s="408"/>
      <c r="BC480" s="408"/>
      <c r="BD480" s="408"/>
      <c r="BE480" s="408"/>
      <c r="CJ480" s="195"/>
    </row>
    <row r="481" spans="1:152" ht="19.5" customHeight="1">
      <c r="AN481" s="491"/>
      <c r="AO481" s="492"/>
      <c r="AP481" s="493"/>
      <c r="AV481" s="296">
        <f>IF(AN481=0,3,"")</f>
        <v>3</v>
      </c>
      <c r="BA481" s="408"/>
      <c r="BB481" s="408"/>
      <c r="BC481" s="408"/>
      <c r="BD481" s="408"/>
      <c r="BE481" s="408"/>
      <c r="CJ481" s="195"/>
    </row>
    <row r="482" spans="1:152" ht="5.0999999999999996" customHeight="1">
      <c r="BA482" s="408"/>
      <c r="BB482" s="408"/>
      <c r="BC482" s="408"/>
      <c r="BD482" s="408"/>
      <c r="BE482" s="408"/>
      <c r="CJ482" s="195"/>
    </row>
    <row r="483" spans="1:152" ht="13.5" customHeight="1">
      <c r="BA483" s="408"/>
      <c r="BB483" s="408"/>
      <c r="BC483" s="408"/>
      <c r="BD483" s="408"/>
      <c r="BE483" s="408"/>
      <c r="CJ483" s="195"/>
    </row>
    <row r="484" spans="1:152" ht="19.5" customHeight="1">
      <c r="A484" s="16"/>
      <c r="B484" s="16" t="s">
        <v>8606</v>
      </c>
      <c r="BA484" s="408"/>
      <c r="BB484" s="408"/>
      <c r="BC484" s="408"/>
      <c r="BD484" s="408"/>
      <c r="BE484" s="408"/>
      <c r="CJ484" s="195"/>
    </row>
    <row r="485" spans="1:152" ht="19.5" customHeight="1">
      <c r="C485" s="20" t="s">
        <v>1645</v>
      </c>
      <c r="BA485" s="408"/>
      <c r="BB485" s="408"/>
      <c r="BC485" s="408"/>
      <c r="BD485" s="408"/>
      <c r="BE485" s="408"/>
      <c r="CJ485" s="195"/>
    </row>
    <row r="486" spans="1:152" ht="4.5" customHeight="1">
      <c r="BA486" s="408"/>
      <c r="BB486" s="408"/>
      <c r="BC486" s="408"/>
      <c r="BD486" s="408"/>
      <c r="BE486" s="408"/>
      <c r="CJ486" s="195"/>
    </row>
    <row r="487" spans="1:152" ht="4.5" customHeight="1">
      <c r="F487" s="16"/>
      <c r="G487" s="16"/>
      <c r="H487" s="16"/>
      <c r="I487" s="16"/>
      <c r="J487" s="16"/>
      <c r="K487" s="16"/>
      <c r="L487" s="16"/>
      <c r="M487" s="16"/>
      <c r="N487" s="16"/>
      <c r="O487" s="16"/>
      <c r="P487" s="16"/>
      <c r="Q487" s="16"/>
      <c r="R487" s="16"/>
      <c r="S487" s="16"/>
      <c r="T487" s="16"/>
      <c r="U487" s="16"/>
      <c r="V487" s="16"/>
      <c r="W487" s="16"/>
      <c r="X487" s="16"/>
      <c r="Y487" s="16"/>
      <c r="AA487" s="16"/>
      <c r="AB487" s="16"/>
      <c r="AC487" s="16"/>
      <c r="AD487" s="16"/>
      <c r="AE487" s="16"/>
      <c r="AF487" s="16"/>
      <c r="AG487" s="16"/>
      <c r="AH487" s="16"/>
      <c r="BA487" s="408"/>
      <c r="BB487" s="408"/>
      <c r="BC487" s="408"/>
      <c r="BD487" s="408"/>
      <c r="BE487" s="408"/>
      <c r="CJ487" s="195"/>
      <c r="CK487" s="213"/>
    </row>
    <row r="488" spans="1:152" ht="19.5" customHeight="1">
      <c r="F488" s="16"/>
      <c r="G488" s="16"/>
      <c r="H488" s="16"/>
      <c r="I488" s="16"/>
      <c r="J488" s="16"/>
      <c r="K488" s="16"/>
      <c r="L488" s="16"/>
      <c r="M488" s="16"/>
      <c r="N488" s="16"/>
      <c r="O488" s="16"/>
      <c r="P488" s="16"/>
      <c r="Q488" s="16"/>
      <c r="R488" s="16"/>
      <c r="S488" s="16"/>
      <c r="T488" s="16"/>
      <c r="U488" s="16"/>
      <c r="V488" s="16"/>
      <c r="W488" s="16"/>
      <c r="X488" s="16"/>
      <c r="Y488" s="16"/>
      <c r="AA488" s="16"/>
      <c r="AB488" s="16"/>
      <c r="AC488" s="16"/>
      <c r="AD488" s="16"/>
      <c r="AE488" s="16"/>
      <c r="AF488" s="16"/>
      <c r="AG488" s="16"/>
      <c r="AH488" s="16"/>
      <c r="AN488" s="491"/>
      <c r="AO488" s="492"/>
      <c r="AP488" s="493"/>
      <c r="AV488" s="296">
        <f>IF(AN488=0,3,"")</f>
        <v>3</v>
      </c>
      <c r="BA488" s="408"/>
      <c r="BB488" s="408"/>
      <c r="BC488" s="408"/>
      <c r="BD488" s="408"/>
      <c r="BE488" s="408"/>
      <c r="CJ488" s="195"/>
      <c r="CL488" s="213"/>
      <c r="CM488" s="213"/>
      <c r="CN488" s="213"/>
      <c r="CO488" s="213"/>
      <c r="CP488" s="213"/>
      <c r="CQ488" s="213"/>
      <c r="CR488" s="213"/>
      <c r="CS488" s="213"/>
      <c r="CT488" s="213"/>
      <c r="CU488" s="213"/>
      <c r="CV488" s="213"/>
      <c r="CW488" s="213"/>
      <c r="CX488" s="213"/>
      <c r="CY488" s="213"/>
      <c r="CZ488" s="213"/>
      <c r="DA488" s="213"/>
      <c r="DB488" s="213"/>
      <c r="DC488" s="213"/>
      <c r="DD488" s="213"/>
      <c r="DE488" s="213"/>
      <c r="DF488" s="213"/>
      <c r="DG488" s="213"/>
      <c r="DH488" s="213"/>
      <c r="DI488" s="101"/>
      <c r="DJ488" s="101"/>
      <c r="DK488" s="101"/>
    </row>
    <row r="489" spans="1:152" ht="19.5" customHeight="1">
      <c r="F489" s="16"/>
      <c r="G489" s="16"/>
      <c r="H489" s="16"/>
      <c r="I489" s="16"/>
      <c r="J489" s="16"/>
      <c r="K489" s="16"/>
      <c r="L489" s="16"/>
      <c r="M489" s="16"/>
      <c r="N489" s="16"/>
      <c r="O489" s="16"/>
      <c r="P489" s="16"/>
      <c r="Q489" s="16"/>
      <c r="R489" s="16"/>
      <c r="S489" s="16"/>
      <c r="T489" s="16"/>
      <c r="U489" s="16"/>
      <c r="V489" s="16"/>
      <c r="W489" s="16"/>
      <c r="X489" s="16"/>
      <c r="Y489" s="16"/>
      <c r="AA489" s="16"/>
      <c r="AB489" s="16"/>
      <c r="AC489" s="16"/>
      <c r="AD489" s="16"/>
      <c r="AE489" s="16"/>
      <c r="AF489" s="16"/>
      <c r="AG489" s="16"/>
      <c r="AH489" s="16"/>
      <c r="BA489" s="408"/>
      <c r="BB489" s="408"/>
      <c r="BC489" s="408"/>
      <c r="BD489" s="408"/>
      <c r="BE489" s="408"/>
      <c r="CJ489" s="195"/>
      <c r="CK489" s="235"/>
    </row>
    <row r="490" spans="1:152" ht="19.5" customHeight="1" thickBot="1">
      <c r="AB490" s="20" t="s">
        <v>6290</v>
      </c>
      <c r="BA490" s="408"/>
      <c r="BB490" s="408"/>
      <c r="BC490" s="408"/>
      <c r="BD490" s="408"/>
      <c r="BE490" s="408"/>
      <c r="CJ490" s="195"/>
    </row>
    <row r="491" spans="1:152" ht="19.5" customHeight="1">
      <c r="AB491" s="473"/>
      <c r="AC491" s="474"/>
      <c r="AD491" s="474"/>
      <c r="AE491" s="474"/>
      <c r="AF491" s="474"/>
      <c r="AG491" s="474"/>
      <c r="AH491" s="474"/>
      <c r="AI491" s="474"/>
      <c r="AJ491" s="474"/>
      <c r="AK491" s="474"/>
      <c r="AL491" s="474"/>
      <c r="AM491" s="474"/>
      <c r="AN491" s="474"/>
      <c r="AO491" s="474"/>
      <c r="AP491" s="475"/>
      <c r="AV491" s="296" t="str">
        <f>IF(AND(AN488=3,AB491=""),3,"")</f>
        <v/>
      </c>
      <c r="BA491" s="408"/>
      <c r="BB491" s="408"/>
      <c r="BC491" s="408"/>
      <c r="BD491" s="408"/>
      <c r="BE491" s="408"/>
      <c r="CJ491" s="195"/>
    </row>
    <row r="492" spans="1:152" ht="17.25" customHeight="1">
      <c r="AB492" s="476"/>
      <c r="AC492" s="477"/>
      <c r="AD492" s="477"/>
      <c r="AE492" s="477"/>
      <c r="AF492" s="477"/>
      <c r="AG492" s="477"/>
      <c r="AH492" s="477"/>
      <c r="AI492" s="477"/>
      <c r="AJ492" s="477"/>
      <c r="AK492" s="477"/>
      <c r="AL492" s="477"/>
      <c r="AM492" s="477"/>
      <c r="AN492" s="477"/>
      <c r="AO492" s="477"/>
      <c r="AP492" s="478"/>
      <c r="BA492" s="408"/>
      <c r="BB492" s="408"/>
      <c r="BC492" s="408"/>
      <c r="BD492" s="408"/>
      <c r="BE492" s="408"/>
      <c r="CJ492" s="195"/>
    </row>
    <row r="493" spans="1:152" ht="17.25" customHeight="1">
      <c r="BA493" s="408"/>
      <c r="BB493" s="408"/>
      <c r="BC493" s="408"/>
      <c r="BD493" s="408"/>
      <c r="BE493" s="408"/>
      <c r="CJ493" s="195"/>
    </row>
    <row r="494" spans="1:152" ht="17.25" customHeight="1">
      <c r="B494" s="639" t="s">
        <v>6298</v>
      </c>
      <c r="C494" s="640"/>
      <c r="D494" s="640"/>
      <c r="E494" s="640"/>
      <c r="F494" s="640"/>
      <c r="G494" s="640"/>
      <c r="H494" s="640"/>
      <c r="I494" s="640"/>
      <c r="J494" s="640"/>
      <c r="K494" s="640"/>
      <c r="L494" s="640"/>
      <c r="M494" s="640"/>
      <c r="N494" s="640"/>
      <c r="O494" s="640"/>
      <c r="P494" s="640"/>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1"/>
      <c r="BA494" s="408"/>
      <c r="BB494" s="408"/>
      <c r="BC494" s="408"/>
      <c r="BD494" s="408"/>
      <c r="BE494" s="408"/>
      <c r="CJ494" s="195"/>
    </row>
    <row r="495" spans="1:152" s="5" customFormat="1" ht="19.5" customHeight="1">
      <c r="A495" s="20"/>
      <c r="B495" s="20"/>
      <c r="C495" s="20" t="s">
        <v>6291</v>
      </c>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33"/>
      <c r="AS495" s="233"/>
      <c r="AT495" s="233"/>
      <c r="AU495" s="233"/>
      <c r="AV495" s="235"/>
      <c r="AW495" s="235"/>
      <c r="AX495" s="235"/>
      <c r="AY495" s="235"/>
      <c r="AZ495" s="235"/>
      <c r="BA495" s="415"/>
      <c r="BB495" s="415"/>
      <c r="BC495" s="415"/>
      <c r="BD495" s="415"/>
      <c r="BE495" s="415"/>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195"/>
      <c r="CK495" s="235"/>
      <c r="CL495" s="235"/>
      <c r="CM495" s="235"/>
      <c r="CN495" s="235"/>
      <c r="CO495" s="235"/>
      <c r="CP495" s="235"/>
      <c r="CQ495" s="235"/>
      <c r="CR495" s="235"/>
      <c r="CS495" s="235"/>
      <c r="CT495" s="235"/>
      <c r="CU495" s="235"/>
      <c r="CV495" s="235"/>
      <c r="CW495" s="235"/>
      <c r="CX495" s="235"/>
      <c r="CY495" s="235"/>
      <c r="CZ495" s="235"/>
      <c r="DA495" s="235"/>
      <c r="DB495" s="235"/>
      <c r="DC495" s="235"/>
      <c r="DD495" s="235"/>
      <c r="DE495" s="235"/>
      <c r="DF495" s="235"/>
      <c r="DG495" s="235"/>
      <c r="DH495" s="235"/>
      <c r="DI495" s="20"/>
      <c r="DJ495" s="20"/>
      <c r="DK495" s="20"/>
      <c r="DL495" s="20"/>
      <c r="DM495" s="20"/>
      <c r="DN495" s="20"/>
      <c r="DO495" s="20"/>
      <c r="DP495" s="20"/>
      <c r="DQ495" s="20"/>
      <c r="DR495" s="20"/>
      <c r="DS495" s="20"/>
      <c r="DT495" s="20"/>
      <c r="DU495" s="20"/>
      <c r="DV495" s="20"/>
      <c r="DW495" s="20"/>
      <c r="DX495" s="20"/>
      <c r="DY495" s="20"/>
      <c r="DZ495" s="20"/>
      <c r="EA495" s="20"/>
      <c r="EB495" s="20"/>
      <c r="EC495" s="20"/>
      <c r="ED495" s="20"/>
      <c r="EE495" s="20"/>
      <c r="EF495" s="20"/>
      <c r="EG495" s="20"/>
      <c r="EH495" s="20"/>
      <c r="EI495" s="20"/>
      <c r="EJ495" s="20"/>
      <c r="EK495" s="20"/>
      <c r="EL495" s="20"/>
      <c r="EM495" s="20"/>
      <c r="EN495" s="20"/>
      <c r="EO495" s="20"/>
      <c r="EP495" s="20"/>
      <c r="EQ495" s="20"/>
      <c r="ER495" s="20"/>
      <c r="ES495" s="20"/>
      <c r="ET495" s="20"/>
      <c r="EU495" s="20"/>
      <c r="EV495" s="20"/>
    </row>
    <row r="496" spans="1:152" ht="14.25" customHeight="1">
      <c r="E496" s="20" t="s">
        <v>2098</v>
      </c>
      <c r="BA496" s="408"/>
      <c r="BB496" s="408"/>
      <c r="BC496" s="408"/>
      <c r="BD496" s="408"/>
      <c r="BE496" s="408"/>
      <c r="CJ496" s="236"/>
      <c r="CL496" s="235"/>
      <c r="CM496" s="235"/>
      <c r="CN496" s="235"/>
      <c r="CO496" s="235"/>
      <c r="CP496" s="235"/>
      <c r="CQ496" s="235"/>
      <c r="CR496" s="235"/>
      <c r="CS496" s="235"/>
      <c r="CT496" s="235"/>
      <c r="CU496" s="235"/>
      <c r="CV496" s="235"/>
      <c r="CW496" s="235"/>
      <c r="CX496" s="235"/>
      <c r="CY496" s="235"/>
      <c r="CZ496" s="235"/>
      <c r="DA496" s="235"/>
      <c r="DB496" s="235"/>
      <c r="DC496" s="235"/>
      <c r="DD496" s="235"/>
      <c r="DE496" s="235"/>
      <c r="DF496" s="235"/>
      <c r="DG496" s="235"/>
      <c r="DH496" s="235"/>
      <c r="DI496" s="20"/>
      <c r="DJ496" s="20"/>
      <c r="DK496" s="20"/>
    </row>
    <row r="497" spans="1:115" ht="5.0999999999999996" customHeight="1">
      <c r="BA497" s="408"/>
      <c r="BB497" s="408"/>
      <c r="BC497" s="408"/>
      <c r="BD497" s="408"/>
      <c r="BE497" s="408"/>
      <c r="CJ497" s="195"/>
    </row>
    <row r="498" spans="1:115" ht="19.5" customHeight="1">
      <c r="AN498" s="491"/>
      <c r="AO498" s="492"/>
      <c r="AP498" s="493"/>
      <c r="AV498" s="296" t="str">
        <f>IF(AND(AN488=1,AN498=0),3,"")</f>
        <v/>
      </c>
      <c r="BA498" s="408"/>
      <c r="BB498" s="408"/>
      <c r="BC498" s="408"/>
      <c r="BD498" s="408"/>
      <c r="BE498" s="408"/>
      <c r="CJ498" s="195"/>
    </row>
    <row r="499" spans="1:115" ht="5.0999999999999996" customHeight="1">
      <c r="BA499" s="408"/>
      <c r="BB499" s="408"/>
      <c r="BC499" s="408"/>
      <c r="BD499" s="408"/>
      <c r="BE499" s="408"/>
      <c r="CJ499" s="195"/>
    </row>
    <row r="500" spans="1:115" ht="12.75" customHeight="1">
      <c r="AB500" s="304"/>
      <c r="AC500" s="304"/>
      <c r="AD500" s="304"/>
      <c r="AE500" s="304"/>
      <c r="AF500" s="304"/>
      <c r="AG500" s="304"/>
      <c r="AH500" s="304"/>
      <c r="AI500" s="304"/>
      <c r="AJ500" s="304"/>
      <c r="AK500" s="304"/>
      <c r="AL500" s="304"/>
      <c r="BA500" s="408"/>
      <c r="BB500" s="408"/>
      <c r="BC500" s="408"/>
      <c r="BD500" s="408"/>
      <c r="BE500" s="408"/>
      <c r="CJ500" s="195"/>
    </row>
    <row r="501" spans="1:115" ht="14.25" customHeight="1">
      <c r="E501" s="20" t="s">
        <v>2099</v>
      </c>
      <c r="BA501" s="408"/>
      <c r="BB501" s="408"/>
      <c r="BC501" s="408"/>
      <c r="BD501" s="408"/>
      <c r="BE501" s="408"/>
      <c r="CJ501" s="236"/>
      <c r="CL501" s="235"/>
      <c r="CM501" s="235"/>
      <c r="CN501" s="235"/>
      <c r="CO501" s="235"/>
      <c r="CP501" s="235"/>
      <c r="CQ501" s="235"/>
      <c r="CR501" s="235"/>
      <c r="CS501" s="235"/>
      <c r="CT501" s="235"/>
      <c r="CU501" s="235"/>
      <c r="CV501" s="235"/>
      <c r="CW501" s="235"/>
      <c r="CX501" s="235"/>
      <c r="CY501" s="235"/>
      <c r="CZ501" s="235"/>
      <c r="DA501" s="235"/>
      <c r="DB501" s="235"/>
      <c r="DC501" s="235"/>
      <c r="DD501" s="235"/>
      <c r="DE501" s="235"/>
      <c r="DF501" s="235"/>
      <c r="DG501" s="235"/>
      <c r="DH501" s="235"/>
      <c r="DI501" s="20"/>
      <c r="DJ501" s="20"/>
      <c r="DK501" s="20"/>
    </row>
    <row r="502" spans="1:115" ht="5.0999999999999996" customHeight="1">
      <c r="BA502" s="408"/>
      <c r="BB502" s="408"/>
      <c r="BC502" s="408"/>
      <c r="BD502" s="408"/>
      <c r="BE502" s="408"/>
      <c r="CJ502" s="195"/>
    </row>
    <row r="503" spans="1:115" ht="19.5" customHeight="1">
      <c r="AN503" s="491"/>
      <c r="AO503" s="492"/>
      <c r="AP503" s="493"/>
      <c r="AV503" s="296" t="str">
        <f>IF(AND(AN488=1,AN503=0),3,"")</f>
        <v/>
      </c>
      <c r="BA503" s="408"/>
      <c r="BB503" s="408"/>
      <c r="BC503" s="408"/>
      <c r="BD503" s="408"/>
      <c r="BE503" s="408"/>
      <c r="CJ503" s="195"/>
    </row>
    <row r="504" spans="1:115" ht="23.25" customHeight="1">
      <c r="BA504" s="408"/>
      <c r="BB504" s="408"/>
      <c r="BC504" s="408"/>
      <c r="BD504" s="408"/>
      <c r="BE504" s="408"/>
      <c r="CJ504" s="195"/>
    </row>
    <row r="505" spans="1:115" ht="19.5" customHeight="1" thickBot="1">
      <c r="AB505" s="356" t="s">
        <v>6292</v>
      </c>
      <c r="BA505" s="408"/>
      <c r="BB505" s="408"/>
      <c r="BC505" s="408"/>
      <c r="BD505" s="408"/>
      <c r="BE505" s="408"/>
      <c r="CJ505" s="195"/>
    </row>
    <row r="506" spans="1:115" ht="19.5" customHeight="1">
      <c r="AB506" s="473"/>
      <c r="AC506" s="474"/>
      <c r="AD506" s="474"/>
      <c r="AE506" s="474"/>
      <c r="AF506" s="474"/>
      <c r="AG506" s="474"/>
      <c r="AH506" s="474"/>
      <c r="AI506" s="474"/>
      <c r="AJ506" s="474"/>
      <c r="AK506" s="474"/>
      <c r="AL506" s="474"/>
      <c r="AM506" s="474"/>
      <c r="AN506" s="474"/>
      <c r="AO506" s="474"/>
      <c r="AP506" s="475"/>
      <c r="AV506" s="296" t="str">
        <f>IF(AND(AN488&lt;=4,AN488&gt;=1,AN503=7,AB506=""),3,"")</f>
        <v/>
      </c>
      <c r="BA506" s="408"/>
      <c r="BB506" s="408"/>
      <c r="BC506" s="408"/>
      <c r="BD506" s="408"/>
      <c r="BE506" s="408"/>
      <c r="CJ506" s="195"/>
    </row>
    <row r="507" spans="1:115" ht="19.5" customHeight="1">
      <c r="AB507" s="476"/>
      <c r="AC507" s="477"/>
      <c r="AD507" s="477"/>
      <c r="AE507" s="477"/>
      <c r="AF507" s="477"/>
      <c r="AG507" s="477"/>
      <c r="AH507" s="477"/>
      <c r="AI507" s="477"/>
      <c r="AJ507" s="477"/>
      <c r="AK507" s="477"/>
      <c r="AL507" s="477"/>
      <c r="AM507" s="477"/>
      <c r="AN507" s="477"/>
      <c r="AO507" s="477"/>
      <c r="AP507" s="478"/>
      <c r="BA507" s="408"/>
      <c r="BB507" s="408"/>
      <c r="BC507" s="408"/>
      <c r="BD507" s="408"/>
      <c r="BE507" s="408"/>
      <c r="CJ507" s="195"/>
    </row>
    <row r="508" spans="1:115" ht="7.5" customHeight="1">
      <c r="AB508" s="181"/>
      <c r="AC508" s="181"/>
      <c r="AD508" s="181"/>
      <c r="AE508" s="181"/>
      <c r="AF508" s="181"/>
      <c r="AG508" s="181"/>
      <c r="AH508" s="181"/>
      <c r="AI508" s="181"/>
      <c r="AJ508" s="181"/>
      <c r="AK508" s="181"/>
      <c r="AL508" s="181"/>
      <c r="BA508" s="408"/>
      <c r="BB508" s="408"/>
      <c r="BC508" s="408"/>
      <c r="BD508" s="408"/>
      <c r="BE508" s="408"/>
      <c r="CJ508" s="195"/>
    </row>
    <row r="509" spans="1:115" ht="12.75" customHeight="1">
      <c r="A509" s="278" t="str">
        <f>IF($J$43="選択してください","","("&amp;$J$46&amp;" "&amp;$J$43&amp;")")</f>
        <v/>
      </c>
      <c r="AB509" s="181"/>
      <c r="AC509" s="181"/>
      <c r="AD509" s="181"/>
      <c r="AE509" s="181"/>
      <c r="AF509" s="181"/>
      <c r="AG509" s="181"/>
      <c r="AH509" s="181"/>
      <c r="AI509" s="181"/>
      <c r="AJ509" s="181"/>
      <c r="AK509" s="181"/>
      <c r="AL509" s="181"/>
      <c r="AM509" s="457" t="s">
        <v>8607</v>
      </c>
      <c r="AN509" s="458"/>
      <c r="AO509" s="458"/>
      <c r="AP509" s="458"/>
      <c r="AQ509" s="459"/>
      <c r="AR509" s="227" t="s">
        <v>7136</v>
      </c>
      <c r="AS509" s="221">
        <f>COUNTIF(AV513:AZ564,3)</f>
        <v>6</v>
      </c>
      <c r="BA509" s="408"/>
      <c r="BB509" s="408"/>
      <c r="BC509" s="408"/>
      <c r="BD509" s="408"/>
      <c r="BE509" s="408"/>
      <c r="CJ509" s="195"/>
    </row>
    <row r="510" spans="1:115" ht="19.5" customHeight="1">
      <c r="C510" s="20" t="s">
        <v>6293</v>
      </c>
      <c r="AM510" s="460"/>
      <c r="AN510" s="461"/>
      <c r="AO510" s="461"/>
      <c r="AP510" s="461"/>
      <c r="AQ510" s="462"/>
      <c r="AR510" s="228" t="s">
        <v>7137</v>
      </c>
      <c r="AS510" s="222">
        <f>COUNTIF(AV513:AY564,1)</f>
        <v>0</v>
      </c>
      <c r="BA510" s="408"/>
      <c r="BB510" s="408"/>
      <c r="BC510" s="408"/>
      <c r="BD510" s="408"/>
      <c r="BE510" s="408"/>
      <c r="CJ510" s="195"/>
    </row>
    <row r="511" spans="1:115" ht="4.5" customHeight="1">
      <c r="BA511" s="408"/>
      <c r="BB511" s="408"/>
      <c r="BC511" s="408"/>
      <c r="BD511" s="408"/>
      <c r="BE511" s="408"/>
      <c r="CJ511" s="195"/>
    </row>
    <row r="512" spans="1:115" ht="4.5" customHeight="1">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BA512" s="408"/>
      <c r="BB512" s="408"/>
      <c r="BC512" s="408"/>
      <c r="BD512" s="408"/>
      <c r="BE512" s="408"/>
      <c r="CJ512" s="195"/>
      <c r="CK512" s="213"/>
    </row>
    <row r="513" spans="1:152" ht="19.5" customHeight="1">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N513" s="491"/>
      <c r="AO513" s="492"/>
      <c r="AP513" s="493"/>
      <c r="AV513" s="296" t="str">
        <f>IF(AND(AN488=1,AN513=0),3,"")</f>
        <v/>
      </c>
      <c r="BA513" s="408"/>
      <c r="BB513" s="408"/>
      <c r="BC513" s="408"/>
      <c r="BD513" s="408"/>
      <c r="BE513" s="408"/>
      <c r="CJ513" s="195"/>
      <c r="CK513" s="264"/>
      <c r="CL513" s="213"/>
      <c r="CM513" s="213"/>
      <c r="CN513" s="213"/>
      <c r="CO513" s="213"/>
      <c r="CP513" s="213"/>
      <c r="CQ513" s="213"/>
      <c r="CR513" s="213"/>
      <c r="CS513" s="213"/>
      <c r="CT513" s="213"/>
      <c r="CU513" s="213"/>
      <c r="CV513" s="213"/>
      <c r="CW513" s="213"/>
      <c r="CX513" s="213"/>
      <c r="CY513" s="213"/>
      <c r="CZ513" s="213"/>
      <c r="DA513" s="213"/>
      <c r="DB513" s="213"/>
      <c r="DC513" s="213"/>
      <c r="DD513" s="213"/>
      <c r="DE513" s="213"/>
      <c r="DF513" s="213"/>
      <c r="DG513" s="213"/>
      <c r="DH513" s="213"/>
      <c r="DI513" s="101"/>
      <c r="DJ513" s="101"/>
      <c r="DK513" s="101"/>
    </row>
    <row r="514" spans="1:152" ht="19.5" customHeight="1" thickBot="1">
      <c r="F514" s="16"/>
      <c r="G514" s="16"/>
      <c r="H514" s="16"/>
      <c r="I514" s="16"/>
      <c r="J514" s="16"/>
      <c r="K514" s="16"/>
      <c r="L514" s="16"/>
      <c r="M514" s="16"/>
      <c r="N514" s="16"/>
      <c r="O514" s="16"/>
      <c r="P514" s="16"/>
      <c r="Q514" s="16"/>
      <c r="R514" s="16"/>
      <c r="S514" s="16"/>
      <c r="T514" s="16"/>
      <c r="U514" s="16"/>
      <c r="V514" s="16"/>
      <c r="W514" s="16"/>
      <c r="X514" s="16"/>
      <c r="Y514" s="16"/>
      <c r="Z514" s="16"/>
      <c r="AA514" s="16"/>
      <c r="AB514" s="20" t="s">
        <v>6294</v>
      </c>
      <c r="AC514" s="16"/>
      <c r="AD514" s="16"/>
      <c r="AE514" s="16"/>
      <c r="AF514" s="16"/>
      <c r="AG514" s="16"/>
      <c r="AH514" s="16"/>
      <c r="BA514" s="408"/>
      <c r="BB514" s="408"/>
      <c r="BC514" s="408"/>
      <c r="BD514" s="408"/>
      <c r="BE514" s="408"/>
      <c r="BF514" s="209" t="s">
        <v>4486</v>
      </c>
      <c r="CJ514" s="195"/>
      <c r="CK514" s="213"/>
      <c r="CL514" s="219"/>
      <c r="CM514" s="219"/>
      <c r="CN514" s="219"/>
      <c r="CO514" s="219"/>
      <c r="CP514" s="219"/>
      <c r="CQ514" s="219"/>
      <c r="CR514" s="219"/>
      <c r="CS514" s="219"/>
      <c r="CT514" s="219"/>
      <c r="CU514" s="219"/>
      <c r="CV514" s="219"/>
      <c r="CW514" s="219"/>
      <c r="CX514" s="219"/>
      <c r="CY514" s="219"/>
      <c r="CZ514" s="219"/>
      <c r="DA514" s="219"/>
      <c r="DB514" s="219"/>
      <c r="DC514" s="219"/>
      <c r="DD514" s="219"/>
      <c r="DE514" s="219"/>
      <c r="DF514" s="219"/>
      <c r="DG514" s="219"/>
      <c r="DH514" s="219"/>
      <c r="DI514" s="219"/>
      <c r="DJ514" s="219"/>
      <c r="DK514" s="219"/>
    </row>
    <row r="515" spans="1:152" ht="19.5" customHeight="1">
      <c r="AI515" s="355"/>
      <c r="AM515" s="355" t="s">
        <v>6300</v>
      </c>
      <c r="AN515" s="608"/>
      <c r="AO515" s="609"/>
      <c r="AP515" s="610"/>
      <c r="AQ515" s="20" t="s">
        <v>6299</v>
      </c>
      <c r="BA515" s="408"/>
      <c r="BB515" s="408"/>
      <c r="BC515" s="408"/>
      <c r="BD515" s="408"/>
      <c r="BE515" s="408"/>
      <c r="BF515" s="224">
        <f>IF(OR(AN515&lt;0,AN515&gt;9),1,0)</f>
        <v>0</v>
      </c>
      <c r="BG515" s="225"/>
      <c r="BH515" s="225"/>
      <c r="BI515" s="225"/>
      <c r="BJ515" s="225"/>
      <c r="BK515" s="246"/>
      <c r="CJ515" s="195"/>
      <c r="CK515" s="213"/>
      <c r="CL515" s="219"/>
      <c r="CM515" s="219"/>
      <c r="CN515" s="219"/>
      <c r="CO515" s="219"/>
      <c r="CP515" s="219"/>
      <c r="CQ515" s="219"/>
      <c r="CR515" s="219"/>
      <c r="CS515" s="219"/>
      <c r="CT515" s="219"/>
      <c r="CU515" s="219"/>
      <c r="CV515" s="219"/>
      <c r="CW515" s="219"/>
      <c r="CX515" s="219"/>
      <c r="CY515" s="219"/>
      <c r="CZ515" s="219"/>
      <c r="DA515" s="219"/>
      <c r="DB515" s="219"/>
      <c r="DC515" s="219"/>
      <c r="DD515" s="219"/>
      <c r="DE515" s="219"/>
      <c r="DF515" s="219"/>
      <c r="DG515" s="219"/>
      <c r="DH515" s="219"/>
      <c r="DI515" s="219"/>
      <c r="DJ515" s="219"/>
      <c r="DK515" s="219"/>
    </row>
    <row r="516" spans="1:152" ht="19.5" customHeight="1">
      <c r="AB516" s="304"/>
      <c r="AC516" s="304"/>
      <c r="AD516" s="304"/>
      <c r="AH516" s="20" t="s">
        <v>6161</v>
      </c>
      <c r="AV516" s="296" t="str">
        <f>IF(AND(AN513=2,AN515=""),3,IF(SUM(BF515:BK515)&gt;0,1,""))</f>
        <v/>
      </c>
      <c r="BA516" s="408"/>
      <c r="BB516" s="408"/>
      <c r="BC516" s="408"/>
      <c r="BD516" s="408"/>
      <c r="BE516" s="408"/>
      <c r="CJ516" s="195"/>
    </row>
    <row r="517" spans="1:152" s="5" customFormat="1" ht="19.5" customHeight="1">
      <c r="A517" s="20"/>
      <c r="B517" s="20"/>
      <c r="C517" s="20" t="s">
        <v>9197</v>
      </c>
      <c r="D517" s="20"/>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20"/>
      <c r="AE517" s="20"/>
      <c r="AF517" s="20"/>
      <c r="AG517" s="20"/>
      <c r="AH517" s="20"/>
      <c r="AI517" s="20"/>
      <c r="AJ517" s="20"/>
      <c r="AK517" s="20"/>
      <c r="AL517" s="20"/>
      <c r="AM517" s="20"/>
      <c r="AN517" s="20"/>
      <c r="AO517" s="20"/>
      <c r="AP517" s="20"/>
      <c r="AQ517" s="20"/>
      <c r="AR517" s="233"/>
      <c r="AS517" s="233"/>
      <c r="AT517" s="233"/>
      <c r="AU517" s="233"/>
      <c r="AV517" s="235"/>
      <c r="AW517" s="235"/>
      <c r="AX517" s="235"/>
      <c r="AY517" s="235"/>
      <c r="AZ517" s="235"/>
      <c r="BA517" s="415"/>
      <c r="BB517" s="415"/>
      <c r="BC517" s="415"/>
      <c r="BD517" s="415"/>
      <c r="BE517" s="415"/>
      <c r="BF517" s="209"/>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195"/>
      <c r="CL517" s="213"/>
      <c r="CM517" s="213"/>
      <c r="CN517" s="213"/>
      <c r="CO517" s="213"/>
      <c r="CP517" s="213"/>
      <c r="CQ517" s="213"/>
      <c r="CR517" s="213"/>
      <c r="CS517" s="213"/>
      <c r="CT517" s="213"/>
      <c r="CU517" s="213"/>
      <c r="CV517" s="213"/>
      <c r="CW517" s="213"/>
      <c r="CX517" s="213"/>
      <c r="CY517" s="213"/>
      <c r="CZ517" s="213"/>
      <c r="DA517" s="213"/>
      <c r="DB517" s="213"/>
      <c r="DC517" s="213"/>
      <c r="DD517" s="213"/>
      <c r="DE517" s="213"/>
      <c r="DF517" s="213"/>
      <c r="DG517" s="213"/>
      <c r="DH517" s="213"/>
      <c r="DI517" s="101"/>
      <c r="DJ517" s="101"/>
      <c r="DK517" s="101"/>
      <c r="DL517" s="19"/>
      <c r="DM517" s="19"/>
      <c r="DN517" s="19"/>
      <c r="DO517" s="19"/>
      <c r="DP517" s="20"/>
      <c r="DQ517" s="20"/>
      <c r="DR517" s="20"/>
      <c r="DS517" s="20"/>
      <c r="DT517" s="20"/>
      <c r="DU517" s="20"/>
      <c r="DV517" s="20"/>
      <c r="DW517" s="20"/>
      <c r="DX517" s="20"/>
      <c r="DY517" s="20"/>
      <c r="DZ517" s="20"/>
      <c r="EA517" s="20"/>
      <c r="EB517" s="20"/>
      <c r="EC517" s="20"/>
      <c r="ED517" s="20"/>
      <c r="EE517" s="20"/>
      <c r="EF517" s="20"/>
      <c r="EG517" s="20"/>
      <c r="EH517" s="20"/>
      <c r="EI517" s="20"/>
      <c r="EJ517" s="20"/>
      <c r="EK517" s="20"/>
      <c r="EL517" s="20"/>
      <c r="EM517" s="20"/>
      <c r="EN517" s="20"/>
      <c r="EO517" s="20"/>
      <c r="EP517" s="20"/>
      <c r="EQ517" s="20"/>
      <c r="ER517" s="20"/>
      <c r="ES517" s="20"/>
      <c r="ET517" s="20"/>
      <c r="EU517" s="20"/>
      <c r="EV517" s="20"/>
    </row>
    <row r="518" spans="1:152" ht="3" customHeight="1">
      <c r="C518" s="357"/>
      <c r="D518" s="357"/>
      <c r="E518" s="19"/>
      <c r="F518" s="358"/>
      <c r="G518" s="358"/>
      <c r="H518" s="358"/>
      <c r="I518" s="358"/>
      <c r="J518" s="358"/>
      <c r="K518" s="358"/>
      <c r="L518" s="358"/>
      <c r="M518" s="358"/>
      <c r="N518" s="358"/>
      <c r="O518" s="358"/>
      <c r="P518" s="358"/>
      <c r="Q518" s="358"/>
      <c r="R518" s="358"/>
      <c r="S518" s="358"/>
      <c r="T518" s="358"/>
      <c r="U518" s="358"/>
      <c r="V518" s="358"/>
      <c r="W518" s="358"/>
      <c r="X518" s="358"/>
      <c r="Y518" s="358"/>
      <c r="Z518" s="358"/>
      <c r="AA518" s="358"/>
      <c r="AB518" s="358"/>
      <c r="AC518" s="358"/>
      <c r="AD518" s="357"/>
      <c r="AE518" s="357"/>
      <c r="BA518" s="408"/>
      <c r="BB518" s="408"/>
      <c r="BC518" s="408"/>
      <c r="BD518" s="408"/>
      <c r="BE518" s="408"/>
      <c r="CJ518" s="236"/>
      <c r="CL518" s="213"/>
      <c r="CM518" s="219"/>
      <c r="CN518" s="219"/>
      <c r="CO518" s="219"/>
      <c r="CP518" s="219"/>
      <c r="CQ518" s="219"/>
      <c r="CR518" s="219"/>
      <c r="CS518" s="219"/>
      <c r="CT518" s="219"/>
      <c r="CU518" s="219"/>
      <c r="CV518" s="219"/>
      <c r="CW518" s="219"/>
      <c r="CX518" s="219"/>
      <c r="CY518" s="219"/>
      <c r="CZ518" s="219"/>
      <c r="DA518" s="219"/>
      <c r="DB518" s="219"/>
      <c r="DC518" s="219"/>
      <c r="DD518" s="219"/>
      <c r="DE518" s="219"/>
      <c r="DF518" s="219"/>
      <c r="DG518" s="219"/>
      <c r="DH518" s="219"/>
      <c r="DI518" s="219"/>
      <c r="DJ518" s="219"/>
      <c r="DK518" s="219"/>
      <c r="DL518" s="101"/>
      <c r="DM518" s="101"/>
      <c r="DN518" s="101"/>
      <c r="DO518" s="101"/>
    </row>
    <row r="519" spans="1:152" ht="22.5" customHeight="1">
      <c r="F519" s="133" t="s">
        <v>9203</v>
      </c>
      <c r="G519" s="37"/>
      <c r="H519" s="37"/>
      <c r="I519" s="37"/>
      <c r="J519" s="37"/>
      <c r="K519" s="37"/>
      <c r="L519" s="37"/>
      <c r="M519" s="37"/>
      <c r="N519" s="37"/>
      <c r="O519" s="37"/>
      <c r="P519" s="37"/>
      <c r="Q519" s="37"/>
      <c r="R519" s="37"/>
      <c r="S519" s="37"/>
      <c r="T519" s="38"/>
      <c r="U519" s="10"/>
      <c r="V519" s="10"/>
      <c r="W519" s="16"/>
      <c r="X519" s="16"/>
      <c r="Y519" s="16"/>
      <c r="Z519" s="16"/>
      <c r="AA519" s="16"/>
      <c r="AB519" s="16"/>
      <c r="AC519" s="16"/>
      <c r="AD519" s="16"/>
      <c r="AE519" s="16"/>
      <c r="AF519" s="16"/>
      <c r="AG519" s="16"/>
      <c r="AH519" s="16"/>
      <c r="AN519" s="596"/>
      <c r="AO519" s="597"/>
      <c r="AP519" s="598"/>
      <c r="AV519" s="296" t="str">
        <f>IF(AND($AN$488=1,AN519=0),3,"")</f>
        <v/>
      </c>
      <c r="BA519" s="408"/>
      <c r="BB519" s="408"/>
      <c r="BC519" s="408"/>
      <c r="BD519" s="408"/>
      <c r="BE519" s="408"/>
      <c r="CJ519" s="195"/>
      <c r="CK519" s="252"/>
      <c r="CL519" s="219"/>
      <c r="CM519" s="219"/>
      <c r="CN519" s="219"/>
      <c r="CO519" s="219"/>
      <c r="CP519" s="219"/>
      <c r="CQ519" s="219"/>
      <c r="CR519" s="219"/>
      <c r="CS519" s="219"/>
      <c r="CT519" s="219"/>
      <c r="CU519" s="219"/>
      <c r="CV519" s="219"/>
      <c r="CW519" s="219"/>
      <c r="CX519" s="219"/>
      <c r="CY519" s="219"/>
      <c r="CZ519" s="219"/>
      <c r="DA519" s="219"/>
      <c r="DB519" s="219"/>
      <c r="DC519" s="219"/>
      <c r="DD519" s="219"/>
      <c r="DE519" s="219"/>
      <c r="DF519" s="219"/>
      <c r="DG519" s="219"/>
      <c r="DH519" s="219"/>
      <c r="DI519" s="219"/>
      <c r="DJ519" s="219"/>
      <c r="DK519" s="219"/>
      <c r="DL519" s="101"/>
      <c r="DM519" s="101"/>
      <c r="DN519" s="101"/>
      <c r="DO519" s="101"/>
    </row>
    <row r="520" spans="1:152" ht="27" customHeight="1">
      <c r="F520" s="109"/>
      <c r="G520" s="140"/>
      <c r="H520" s="140"/>
      <c r="I520" s="140"/>
      <c r="J520" s="140"/>
      <c r="K520" s="140"/>
      <c r="L520" s="140"/>
      <c r="M520" s="140"/>
      <c r="N520" s="140"/>
      <c r="O520" s="140"/>
      <c r="P520" s="140"/>
      <c r="Q520" s="140"/>
      <c r="R520" s="140"/>
      <c r="S520" s="140"/>
      <c r="T520" s="381"/>
      <c r="U520" s="10"/>
      <c r="V520" s="10"/>
      <c r="W520" s="16"/>
      <c r="X520" s="16"/>
      <c r="Y520" s="16"/>
      <c r="Z520" s="16"/>
      <c r="AA520" s="16"/>
      <c r="AB520" s="16"/>
      <c r="AC520" s="16"/>
      <c r="AD520" s="16"/>
      <c r="AE520" s="16"/>
      <c r="AF520" s="16"/>
      <c r="AG520" s="16"/>
      <c r="AH520" s="16"/>
      <c r="BA520" s="408"/>
      <c r="BB520" s="408"/>
      <c r="BC520" s="408"/>
      <c r="BD520" s="408"/>
      <c r="BE520" s="408"/>
      <c r="CJ520" s="195"/>
      <c r="CK520" s="252"/>
      <c r="CL520" s="219"/>
      <c r="CM520" s="219"/>
      <c r="CN520" s="219"/>
      <c r="CO520" s="219"/>
      <c r="CP520" s="219"/>
      <c r="CQ520" s="219"/>
      <c r="CR520" s="219"/>
      <c r="CS520" s="219"/>
      <c r="CT520" s="219"/>
      <c r="CU520" s="219"/>
      <c r="CV520" s="219"/>
      <c r="CW520" s="219"/>
      <c r="CX520" s="219"/>
      <c r="CY520" s="219"/>
      <c r="CZ520" s="219"/>
      <c r="DA520" s="219"/>
      <c r="DB520" s="219"/>
      <c r="DC520" s="219"/>
      <c r="DD520" s="219"/>
      <c r="DE520" s="219"/>
      <c r="DF520" s="219"/>
      <c r="DG520" s="219"/>
      <c r="DH520" s="219"/>
      <c r="DI520" s="219"/>
      <c r="DJ520" s="219"/>
      <c r="DK520" s="219"/>
      <c r="DL520" s="101"/>
      <c r="DM520" s="101"/>
      <c r="DN520" s="101"/>
      <c r="DO520" s="101"/>
    </row>
    <row r="521" spans="1:152" s="4" customFormat="1" ht="4.5" customHeight="1">
      <c r="A521" s="16"/>
      <c r="B521" s="16"/>
      <c r="C521" s="16"/>
      <c r="D521" s="16"/>
      <c r="E521" s="16"/>
      <c r="F521" s="173"/>
      <c r="G521" s="173"/>
      <c r="H521" s="173"/>
      <c r="I521" s="173"/>
      <c r="J521" s="173"/>
      <c r="K521" s="173"/>
      <c r="L521" s="173"/>
      <c r="M521" s="173"/>
      <c r="N521" s="173"/>
      <c r="O521" s="173"/>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212"/>
      <c r="AS521" s="212"/>
      <c r="AT521" s="212"/>
      <c r="AU521" s="212"/>
      <c r="AV521" s="211"/>
      <c r="AW521" s="211"/>
      <c r="AX521" s="211"/>
      <c r="AY521" s="211"/>
      <c r="AZ521" s="211"/>
      <c r="BA521" s="413"/>
      <c r="BB521" s="413"/>
      <c r="BC521" s="413"/>
      <c r="BD521" s="413"/>
      <c r="BE521" s="413"/>
      <c r="BF521" s="212"/>
      <c r="BG521" s="212"/>
      <c r="BH521" s="212"/>
      <c r="BI521" s="212"/>
      <c r="BJ521" s="212"/>
      <c r="BK521" s="212"/>
      <c r="BL521" s="212"/>
      <c r="BM521" s="212"/>
      <c r="BN521" s="212"/>
      <c r="BO521" s="212"/>
      <c r="BP521" s="212"/>
      <c r="BQ521" s="212"/>
      <c r="BR521" s="212"/>
      <c r="BS521" s="212"/>
      <c r="BT521" s="212"/>
      <c r="BU521" s="212"/>
      <c r="BV521" s="212"/>
      <c r="BW521" s="212"/>
      <c r="BX521" s="212"/>
      <c r="BY521" s="212"/>
      <c r="BZ521" s="212"/>
      <c r="CA521" s="212"/>
      <c r="CB521" s="212"/>
      <c r="CC521" s="212"/>
      <c r="CD521" s="212"/>
      <c r="CE521" s="212"/>
      <c r="CF521" s="212"/>
      <c r="CG521" s="212"/>
      <c r="CH521" s="212"/>
      <c r="CI521" s="212"/>
      <c r="CJ521" s="195"/>
      <c r="CK521" s="252"/>
      <c r="CL521" s="219"/>
      <c r="CM521" s="219"/>
      <c r="CN521" s="219"/>
      <c r="CO521" s="219"/>
      <c r="CP521" s="219"/>
      <c r="CQ521" s="219"/>
      <c r="CR521" s="219"/>
      <c r="CS521" s="219"/>
      <c r="CT521" s="219"/>
      <c r="CU521" s="219"/>
      <c r="CV521" s="219"/>
      <c r="CW521" s="219"/>
      <c r="CX521" s="219"/>
      <c r="CY521" s="219"/>
      <c r="CZ521" s="219"/>
      <c r="DA521" s="219"/>
      <c r="DB521" s="219"/>
      <c r="DC521" s="219"/>
      <c r="DD521" s="219"/>
      <c r="DE521" s="219"/>
      <c r="DF521" s="219"/>
      <c r="DG521" s="219"/>
      <c r="DH521" s="219"/>
      <c r="DI521" s="219"/>
      <c r="DJ521" s="219"/>
      <c r="DK521" s="219"/>
      <c r="DL521" s="101"/>
      <c r="DM521" s="101"/>
      <c r="DN521" s="101"/>
      <c r="DO521" s="101"/>
      <c r="DP521" s="101"/>
      <c r="DQ521" s="101"/>
      <c r="DR521" s="101"/>
      <c r="DS521" s="101"/>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row>
    <row r="522" spans="1:152" ht="22.5" customHeight="1">
      <c r="F522" s="133" t="s">
        <v>6295</v>
      </c>
      <c r="G522" s="37"/>
      <c r="H522" s="37"/>
      <c r="I522" s="37"/>
      <c r="J522" s="37"/>
      <c r="K522" s="37"/>
      <c r="L522" s="37"/>
      <c r="M522" s="37"/>
      <c r="N522" s="37"/>
      <c r="O522" s="37"/>
      <c r="P522" s="37"/>
      <c r="Q522" s="37"/>
      <c r="R522" s="37"/>
      <c r="S522" s="37"/>
      <c r="T522" s="38"/>
      <c r="U522" s="10"/>
      <c r="V522" s="10"/>
      <c r="W522" s="16"/>
      <c r="X522" s="16"/>
      <c r="Y522" s="16"/>
      <c r="Z522" s="16"/>
      <c r="AA522" s="16"/>
      <c r="AB522" s="16"/>
      <c r="AC522" s="16"/>
      <c r="AD522" s="16"/>
      <c r="AE522" s="16"/>
      <c r="AF522" s="16"/>
      <c r="AG522" s="16"/>
      <c r="AH522" s="16"/>
      <c r="AN522" s="596"/>
      <c r="AO522" s="597"/>
      <c r="AP522" s="598"/>
      <c r="AV522" s="296" t="str">
        <f>IF(AND($AN$488=1,AN522=0),3,"")</f>
        <v/>
      </c>
      <c r="BA522" s="408"/>
      <c r="BB522" s="408"/>
      <c r="BC522" s="408"/>
      <c r="BD522" s="408"/>
      <c r="BE522" s="408"/>
      <c r="CJ522" s="195"/>
      <c r="CK522" s="252"/>
      <c r="CL522" s="219"/>
      <c r="CM522" s="219"/>
      <c r="CN522" s="219"/>
      <c r="CO522" s="219"/>
      <c r="CP522" s="219"/>
      <c r="CQ522" s="219"/>
      <c r="CR522" s="219"/>
      <c r="CS522" s="219"/>
      <c r="CT522" s="219"/>
      <c r="CU522" s="219"/>
      <c r="CV522" s="219"/>
      <c r="CW522" s="219"/>
      <c r="CX522" s="219"/>
      <c r="CY522" s="219"/>
      <c r="CZ522" s="219"/>
      <c r="DA522" s="219"/>
      <c r="DB522" s="219"/>
      <c r="DC522" s="219"/>
      <c r="DD522" s="219"/>
      <c r="DE522" s="219"/>
      <c r="DF522" s="219"/>
      <c r="DG522" s="219"/>
      <c r="DH522" s="219"/>
      <c r="DI522" s="219"/>
      <c r="DJ522" s="219"/>
      <c r="DK522" s="219"/>
      <c r="DL522" s="101"/>
      <c r="DM522" s="101"/>
      <c r="DN522" s="101"/>
      <c r="DO522" s="101"/>
    </row>
    <row r="523" spans="1:152" ht="27" customHeight="1">
      <c r="F523" s="109"/>
      <c r="G523" s="140"/>
      <c r="H523" s="140"/>
      <c r="I523" s="140"/>
      <c r="J523" s="140"/>
      <c r="K523" s="140"/>
      <c r="L523" s="140"/>
      <c r="M523" s="140"/>
      <c r="N523" s="140"/>
      <c r="O523" s="140"/>
      <c r="P523" s="140"/>
      <c r="Q523" s="140"/>
      <c r="R523" s="140"/>
      <c r="S523" s="140"/>
      <c r="T523" s="381"/>
      <c r="U523" s="10"/>
      <c r="V523" s="10"/>
      <c r="W523" s="16"/>
      <c r="X523" s="16"/>
      <c r="Y523" s="16"/>
      <c r="Z523" s="16"/>
      <c r="AA523" s="16"/>
      <c r="AB523" s="16"/>
      <c r="AC523" s="16"/>
      <c r="AD523" s="16"/>
      <c r="AE523" s="16"/>
      <c r="AF523" s="16"/>
      <c r="AG523" s="16"/>
      <c r="AH523" s="16"/>
      <c r="BA523" s="408"/>
      <c r="BB523" s="408"/>
      <c r="BC523" s="408"/>
      <c r="BD523" s="408"/>
      <c r="BE523" s="408"/>
      <c r="CJ523" s="195"/>
      <c r="CK523" s="252"/>
      <c r="CL523" s="219"/>
      <c r="CM523" s="219"/>
      <c r="CN523" s="219"/>
      <c r="CO523" s="219"/>
      <c r="CP523" s="219"/>
      <c r="CQ523" s="219"/>
      <c r="CR523" s="219"/>
      <c r="CS523" s="219"/>
      <c r="CT523" s="219"/>
      <c r="CU523" s="219"/>
      <c r="CV523" s="219"/>
      <c r="CW523" s="219"/>
      <c r="CX523" s="219"/>
      <c r="CY523" s="219"/>
      <c r="CZ523" s="219"/>
      <c r="DA523" s="219"/>
      <c r="DB523" s="219"/>
      <c r="DC523" s="219"/>
      <c r="DD523" s="219"/>
      <c r="DE523" s="219"/>
      <c r="DF523" s="219"/>
      <c r="DG523" s="219"/>
      <c r="DH523" s="219"/>
      <c r="DI523" s="219"/>
      <c r="DJ523" s="219"/>
      <c r="DK523" s="219"/>
      <c r="DL523" s="101"/>
      <c r="DM523" s="101"/>
      <c r="DN523" s="101"/>
      <c r="DO523" s="101"/>
    </row>
    <row r="524" spans="1:152" s="4" customFormat="1" ht="4.5" customHeight="1">
      <c r="A524" s="16"/>
      <c r="B524" s="16"/>
      <c r="C524" s="16"/>
      <c r="D524" s="16"/>
      <c r="E524" s="16"/>
      <c r="F524" s="173"/>
      <c r="G524" s="173"/>
      <c r="H524" s="173"/>
      <c r="I524" s="173"/>
      <c r="J524" s="173"/>
      <c r="K524" s="173"/>
      <c r="L524" s="173"/>
      <c r="M524" s="173"/>
      <c r="N524" s="173"/>
      <c r="O524" s="173"/>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212"/>
      <c r="AS524" s="212"/>
      <c r="AT524" s="212"/>
      <c r="AU524" s="212"/>
      <c r="AV524" s="211"/>
      <c r="AW524" s="211"/>
      <c r="AX524" s="211"/>
      <c r="AY524" s="211"/>
      <c r="AZ524" s="211"/>
      <c r="BA524" s="413"/>
      <c r="BB524" s="413"/>
      <c r="BC524" s="413"/>
      <c r="BD524" s="413"/>
      <c r="BE524" s="413"/>
      <c r="BF524" s="212"/>
      <c r="BG524" s="212"/>
      <c r="BH524" s="212"/>
      <c r="BI524" s="212"/>
      <c r="BJ524" s="212"/>
      <c r="BK524" s="212"/>
      <c r="BL524" s="212"/>
      <c r="BM524" s="212"/>
      <c r="BN524" s="212"/>
      <c r="BO524" s="212"/>
      <c r="BP524" s="212"/>
      <c r="BQ524" s="212"/>
      <c r="BR524" s="212"/>
      <c r="BS524" s="212"/>
      <c r="BT524" s="212"/>
      <c r="BU524" s="212"/>
      <c r="BV524" s="212"/>
      <c r="BW524" s="212"/>
      <c r="BX524" s="212"/>
      <c r="BY524" s="212"/>
      <c r="BZ524" s="212"/>
      <c r="CA524" s="212"/>
      <c r="CB524" s="212"/>
      <c r="CC524" s="212"/>
      <c r="CD524" s="212"/>
      <c r="CE524" s="212"/>
      <c r="CF524" s="212"/>
      <c r="CG524" s="212"/>
      <c r="CH524" s="212"/>
      <c r="CI524" s="212"/>
      <c r="CJ524" s="195"/>
      <c r="CK524" s="252"/>
      <c r="CL524" s="219"/>
      <c r="CM524" s="219"/>
      <c r="CN524" s="219"/>
      <c r="CO524" s="219"/>
      <c r="CP524" s="219"/>
      <c r="CQ524" s="219"/>
      <c r="CR524" s="219"/>
      <c r="CS524" s="219"/>
      <c r="CT524" s="219"/>
      <c r="CU524" s="219"/>
      <c r="CV524" s="219"/>
      <c r="CW524" s="219"/>
      <c r="CX524" s="219"/>
      <c r="CY524" s="219"/>
      <c r="CZ524" s="219"/>
      <c r="DA524" s="219"/>
      <c r="DB524" s="219"/>
      <c r="DC524" s="219"/>
      <c r="DD524" s="219"/>
      <c r="DE524" s="219"/>
      <c r="DF524" s="219"/>
      <c r="DG524" s="219"/>
      <c r="DH524" s="219"/>
      <c r="DI524" s="219"/>
      <c r="DJ524" s="219"/>
      <c r="DK524" s="219"/>
      <c r="DL524" s="101"/>
      <c r="DM524" s="101"/>
      <c r="DN524" s="101"/>
      <c r="DO524" s="101"/>
      <c r="DP524" s="101"/>
      <c r="DQ524" s="101"/>
      <c r="DR524" s="101"/>
      <c r="DS524" s="101"/>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row>
    <row r="525" spans="1:152" ht="22.5" customHeight="1">
      <c r="F525" s="133" t="s">
        <v>6296</v>
      </c>
      <c r="G525" s="37"/>
      <c r="H525" s="37"/>
      <c r="I525" s="37"/>
      <c r="J525" s="37"/>
      <c r="K525" s="37"/>
      <c r="L525" s="37"/>
      <c r="M525" s="37"/>
      <c r="N525" s="37"/>
      <c r="O525" s="37"/>
      <c r="P525" s="37"/>
      <c r="Q525" s="37"/>
      <c r="R525" s="37"/>
      <c r="S525" s="37"/>
      <c r="T525" s="38"/>
      <c r="U525" s="10"/>
      <c r="V525" s="10"/>
      <c r="W525" s="16"/>
      <c r="X525" s="16"/>
      <c r="Y525" s="16"/>
      <c r="Z525" s="16"/>
      <c r="AA525" s="16"/>
      <c r="AB525" s="16"/>
      <c r="AC525" s="16"/>
      <c r="AD525" s="16"/>
      <c r="AE525" s="16"/>
      <c r="AF525" s="16"/>
      <c r="AG525" s="16"/>
      <c r="AH525" s="16"/>
      <c r="AN525" s="596"/>
      <c r="AO525" s="597"/>
      <c r="AP525" s="598"/>
      <c r="AV525" s="296" t="str">
        <f>IF(AND($AN$488=1,AN525=0),3,"")</f>
        <v/>
      </c>
      <c r="BA525" s="408"/>
      <c r="BB525" s="408"/>
      <c r="BC525" s="408"/>
      <c r="BD525" s="408"/>
      <c r="BE525" s="408"/>
      <c r="CJ525" s="195"/>
      <c r="CK525" s="252"/>
      <c r="CL525" s="219"/>
      <c r="CM525" s="219"/>
      <c r="CN525" s="219"/>
      <c r="CO525" s="219"/>
      <c r="CP525" s="219"/>
      <c r="CQ525" s="219"/>
      <c r="CR525" s="219"/>
      <c r="CS525" s="219"/>
      <c r="CT525" s="219"/>
      <c r="CU525" s="219"/>
      <c r="CV525" s="219"/>
      <c r="CW525" s="219"/>
      <c r="CX525" s="219"/>
      <c r="CY525" s="219"/>
      <c r="CZ525" s="219"/>
      <c r="DA525" s="219"/>
      <c r="DB525" s="219"/>
      <c r="DC525" s="219"/>
      <c r="DD525" s="219"/>
      <c r="DE525" s="219"/>
      <c r="DF525" s="219"/>
      <c r="DG525" s="219"/>
      <c r="DH525" s="219"/>
      <c r="DI525" s="219"/>
      <c r="DJ525" s="219"/>
      <c r="DK525" s="219"/>
      <c r="DL525" s="101"/>
      <c r="DM525" s="101"/>
      <c r="DN525" s="101"/>
      <c r="DO525" s="101"/>
    </row>
    <row r="526" spans="1:152" ht="27" customHeight="1">
      <c r="F526" s="109"/>
      <c r="G526" s="140"/>
      <c r="H526" s="140"/>
      <c r="I526" s="140"/>
      <c r="J526" s="140"/>
      <c r="K526" s="140"/>
      <c r="L526" s="140"/>
      <c r="M526" s="140"/>
      <c r="N526" s="140"/>
      <c r="O526" s="140"/>
      <c r="P526" s="140"/>
      <c r="Q526" s="140"/>
      <c r="R526" s="140"/>
      <c r="S526" s="140"/>
      <c r="T526" s="381"/>
      <c r="U526" s="10"/>
      <c r="V526" s="10"/>
      <c r="W526" s="16"/>
      <c r="X526" s="16"/>
      <c r="Y526" s="16"/>
      <c r="Z526" s="16"/>
      <c r="AA526" s="16"/>
      <c r="AB526" s="16"/>
      <c r="AC526" s="16"/>
      <c r="AD526" s="16"/>
      <c r="AE526" s="16"/>
      <c r="AF526" s="16"/>
      <c r="AG526" s="16"/>
      <c r="AH526" s="16"/>
      <c r="BA526" s="408"/>
      <c r="BB526" s="408"/>
      <c r="BC526" s="408"/>
      <c r="BD526" s="408"/>
      <c r="BE526" s="408"/>
      <c r="CJ526" s="195"/>
      <c r="CK526" s="252"/>
      <c r="CL526" s="219"/>
      <c r="CM526" s="219"/>
      <c r="CN526" s="219"/>
      <c r="CO526" s="219"/>
      <c r="CP526" s="219"/>
      <c r="CQ526" s="219"/>
      <c r="CR526" s="219"/>
      <c r="CS526" s="219"/>
      <c r="CT526" s="219"/>
      <c r="CU526" s="219"/>
      <c r="CV526" s="219"/>
      <c r="CW526" s="219"/>
      <c r="CX526" s="219"/>
      <c r="CY526" s="219"/>
      <c r="CZ526" s="219"/>
      <c r="DA526" s="219"/>
      <c r="DB526" s="219"/>
      <c r="DC526" s="219"/>
      <c r="DD526" s="219"/>
      <c r="DE526" s="219"/>
      <c r="DF526" s="219"/>
      <c r="DG526" s="219"/>
      <c r="DH526" s="219"/>
      <c r="DI526" s="219"/>
      <c r="DJ526" s="219"/>
      <c r="DK526" s="219"/>
      <c r="DL526" s="101"/>
      <c r="DM526" s="101"/>
      <c r="DN526" s="101"/>
      <c r="DO526" s="101"/>
    </row>
    <row r="527" spans="1:152" s="4" customFormat="1" ht="4.5" customHeight="1">
      <c r="A527" s="16"/>
      <c r="B527" s="16"/>
      <c r="C527" s="16"/>
      <c r="D527" s="16"/>
      <c r="E527" s="16"/>
      <c r="F527" s="173"/>
      <c r="G527" s="173"/>
      <c r="H527" s="173"/>
      <c r="I527" s="173"/>
      <c r="J527" s="173"/>
      <c r="K527" s="173"/>
      <c r="L527" s="173"/>
      <c r="M527" s="173"/>
      <c r="N527" s="173"/>
      <c r="O527" s="173"/>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212"/>
      <c r="AS527" s="212"/>
      <c r="AT527" s="212"/>
      <c r="AU527" s="212"/>
      <c r="AV527" s="211"/>
      <c r="AW527" s="211"/>
      <c r="AX527" s="211"/>
      <c r="AY527" s="211"/>
      <c r="AZ527" s="211"/>
      <c r="BA527" s="413"/>
      <c r="BB527" s="413"/>
      <c r="BC527" s="413"/>
      <c r="BD527" s="413"/>
      <c r="BE527" s="413"/>
      <c r="BF527" s="212"/>
      <c r="BG527" s="212"/>
      <c r="BH527" s="212"/>
      <c r="BI527" s="212"/>
      <c r="BJ527" s="212"/>
      <c r="BK527" s="212"/>
      <c r="BL527" s="212"/>
      <c r="BM527" s="212"/>
      <c r="BN527" s="212"/>
      <c r="BO527" s="212"/>
      <c r="BP527" s="212"/>
      <c r="BQ527" s="212"/>
      <c r="BR527" s="212"/>
      <c r="BS527" s="212"/>
      <c r="BT527" s="212"/>
      <c r="BU527" s="212"/>
      <c r="BV527" s="212"/>
      <c r="BW527" s="212"/>
      <c r="BX527" s="212"/>
      <c r="BY527" s="212"/>
      <c r="BZ527" s="212"/>
      <c r="CA527" s="212"/>
      <c r="CB527" s="212"/>
      <c r="CC527" s="212"/>
      <c r="CD527" s="212"/>
      <c r="CE527" s="212"/>
      <c r="CF527" s="212"/>
      <c r="CG527" s="212"/>
      <c r="CH527" s="212"/>
      <c r="CI527" s="212"/>
      <c r="CJ527" s="195"/>
      <c r="CK527" s="252"/>
      <c r="CL527" s="219"/>
      <c r="CM527" s="219"/>
      <c r="CN527" s="219"/>
      <c r="CO527" s="219"/>
      <c r="CP527" s="219"/>
      <c r="CQ527" s="219"/>
      <c r="CR527" s="219"/>
      <c r="CS527" s="219"/>
      <c r="CT527" s="219"/>
      <c r="CU527" s="219"/>
      <c r="CV527" s="219"/>
      <c r="CW527" s="219"/>
      <c r="CX527" s="219"/>
      <c r="CY527" s="219"/>
      <c r="CZ527" s="219"/>
      <c r="DA527" s="219"/>
      <c r="DB527" s="219"/>
      <c r="DC527" s="219"/>
      <c r="DD527" s="219"/>
      <c r="DE527" s="219"/>
      <c r="DF527" s="219"/>
      <c r="DG527" s="219"/>
      <c r="DH527" s="219"/>
      <c r="DI527" s="219"/>
      <c r="DJ527" s="219"/>
      <c r="DK527" s="219"/>
      <c r="DL527" s="101"/>
      <c r="DM527" s="101"/>
      <c r="DN527" s="101"/>
      <c r="DO527" s="101"/>
      <c r="DP527" s="101"/>
      <c r="DQ527" s="101"/>
      <c r="DR527" s="101"/>
      <c r="DS527" s="101"/>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row>
    <row r="528" spans="1:152" ht="22.5" customHeight="1">
      <c r="F528" s="133" t="s">
        <v>6297</v>
      </c>
      <c r="G528" s="37"/>
      <c r="H528" s="37"/>
      <c r="I528" s="37"/>
      <c r="J528" s="37"/>
      <c r="K528" s="37"/>
      <c r="L528" s="37"/>
      <c r="M528" s="37"/>
      <c r="N528" s="37"/>
      <c r="O528" s="37"/>
      <c r="P528" s="37"/>
      <c r="Q528" s="37"/>
      <c r="R528" s="37"/>
      <c r="S528" s="37"/>
      <c r="T528" s="38"/>
      <c r="U528" s="10"/>
      <c r="V528" s="10"/>
      <c r="W528" s="16"/>
      <c r="X528" s="16"/>
      <c r="Y528" s="16"/>
      <c r="Z528" s="16"/>
      <c r="AA528" s="16"/>
      <c r="AB528" s="16"/>
      <c r="AC528" s="16"/>
      <c r="AD528" s="16"/>
      <c r="AE528" s="16"/>
      <c r="AF528" s="16"/>
      <c r="AG528" s="16"/>
      <c r="AH528" s="16"/>
      <c r="AN528" s="596"/>
      <c r="AO528" s="597"/>
      <c r="AP528" s="598"/>
      <c r="AV528" s="296" t="str">
        <f>IF(AND($AN$488=1,AN528=0),3,"")</f>
        <v/>
      </c>
      <c r="BA528" s="408"/>
      <c r="BB528" s="408"/>
      <c r="BC528" s="408"/>
      <c r="BD528" s="408"/>
      <c r="BE528" s="408"/>
      <c r="CJ528" s="195"/>
      <c r="CK528" s="252"/>
      <c r="CL528" s="219"/>
      <c r="CM528" s="219"/>
      <c r="CN528" s="219"/>
      <c r="CO528" s="219"/>
      <c r="CP528" s="219"/>
      <c r="CQ528" s="219"/>
      <c r="CR528" s="219"/>
      <c r="CS528" s="219"/>
      <c r="CT528" s="219"/>
      <c r="CU528" s="219"/>
      <c r="CV528" s="219"/>
      <c r="CW528" s="219"/>
      <c r="CX528" s="219"/>
      <c r="CY528" s="219"/>
      <c r="CZ528" s="219"/>
      <c r="DA528" s="219"/>
      <c r="DB528" s="219"/>
      <c r="DC528" s="219"/>
      <c r="DD528" s="219"/>
      <c r="DE528" s="219"/>
      <c r="DF528" s="219"/>
      <c r="DG528" s="219"/>
      <c r="DH528" s="219"/>
      <c r="DI528" s="219"/>
      <c r="DJ528" s="219"/>
      <c r="DK528" s="219"/>
      <c r="DL528" s="101"/>
      <c r="DM528" s="101"/>
      <c r="DN528" s="101"/>
      <c r="DO528" s="101"/>
    </row>
    <row r="529" spans="1:152" ht="27" customHeight="1">
      <c r="F529" s="109"/>
      <c r="G529" s="140"/>
      <c r="H529" s="140"/>
      <c r="I529" s="140"/>
      <c r="J529" s="140"/>
      <c r="K529" s="140"/>
      <c r="L529" s="140"/>
      <c r="M529" s="140"/>
      <c r="N529" s="140"/>
      <c r="O529" s="140"/>
      <c r="P529" s="140"/>
      <c r="Q529" s="140"/>
      <c r="R529" s="140"/>
      <c r="S529" s="140"/>
      <c r="T529" s="381"/>
      <c r="U529" s="10"/>
      <c r="V529" s="10"/>
      <c r="W529" s="16"/>
      <c r="X529" s="16"/>
      <c r="Y529" s="16"/>
      <c r="Z529" s="16"/>
      <c r="AA529" s="16"/>
      <c r="AB529" s="16"/>
      <c r="AC529" s="16"/>
      <c r="AD529" s="16"/>
      <c r="AE529" s="16"/>
      <c r="AF529" s="16"/>
      <c r="AG529" s="16"/>
      <c r="AH529" s="16"/>
      <c r="BA529" s="408"/>
      <c r="BB529" s="408"/>
      <c r="BC529" s="408"/>
      <c r="BD529" s="408"/>
      <c r="BE529" s="408"/>
      <c r="CJ529" s="195"/>
      <c r="CK529" s="252"/>
      <c r="CL529" s="219"/>
      <c r="CM529" s="219"/>
      <c r="CN529" s="219"/>
      <c r="CO529" s="219"/>
      <c r="CP529" s="219"/>
      <c r="CQ529" s="219"/>
      <c r="CR529" s="219"/>
      <c r="CS529" s="219"/>
      <c r="CT529" s="219"/>
      <c r="CU529" s="219"/>
      <c r="CV529" s="219"/>
      <c r="CW529" s="219"/>
      <c r="CX529" s="219"/>
      <c r="CY529" s="219"/>
      <c r="CZ529" s="219"/>
      <c r="DA529" s="219"/>
      <c r="DB529" s="219"/>
      <c r="DC529" s="219"/>
      <c r="DD529" s="219"/>
      <c r="DE529" s="219"/>
      <c r="DF529" s="219"/>
      <c r="DG529" s="219"/>
      <c r="DH529" s="219"/>
      <c r="DI529" s="219"/>
      <c r="DJ529" s="219"/>
      <c r="DK529" s="219"/>
      <c r="DL529" s="101"/>
      <c r="DM529" s="101"/>
      <c r="DN529" s="101"/>
      <c r="DO529" s="101"/>
    </row>
    <row r="530" spans="1:152" s="4" customFormat="1" ht="4.5" customHeight="1">
      <c r="A530" s="16"/>
      <c r="B530" s="16"/>
      <c r="C530" s="16"/>
      <c r="D530" s="16"/>
      <c r="E530" s="16"/>
      <c r="F530" s="173"/>
      <c r="G530" s="173"/>
      <c r="H530" s="173"/>
      <c r="I530" s="173"/>
      <c r="J530" s="173"/>
      <c r="K530" s="173"/>
      <c r="L530" s="173"/>
      <c r="M530" s="173"/>
      <c r="N530" s="173"/>
      <c r="O530" s="173"/>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212"/>
      <c r="AS530" s="212"/>
      <c r="AT530" s="212"/>
      <c r="AU530" s="212"/>
      <c r="AV530" s="211"/>
      <c r="AW530" s="211"/>
      <c r="AX530" s="211"/>
      <c r="AY530" s="211"/>
      <c r="AZ530" s="211"/>
      <c r="BA530" s="413"/>
      <c r="BB530" s="413"/>
      <c r="BC530" s="413"/>
      <c r="BD530" s="413"/>
      <c r="BE530" s="413"/>
      <c r="BF530" s="212"/>
      <c r="BG530" s="212"/>
      <c r="BH530" s="212"/>
      <c r="BI530" s="212"/>
      <c r="BJ530" s="212"/>
      <c r="BK530" s="212"/>
      <c r="BL530" s="212"/>
      <c r="BM530" s="212"/>
      <c r="BN530" s="212"/>
      <c r="BO530" s="212"/>
      <c r="BP530" s="212"/>
      <c r="BQ530" s="212"/>
      <c r="BR530" s="212"/>
      <c r="BS530" s="212"/>
      <c r="BT530" s="212"/>
      <c r="BU530" s="212"/>
      <c r="BV530" s="212"/>
      <c r="BW530" s="212"/>
      <c r="BX530" s="212"/>
      <c r="BY530" s="212"/>
      <c r="BZ530" s="212"/>
      <c r="CA530" s="212"/>
      <c r="CB530" s="212"/>
      <c r="CC530" s="212"/>
      <c r="CD530" s="212"/>
      <c r="CE530" s="212"/>
      <c r="CF530" s="212"/>
      <c r="CG530" s="212"/>
      <c r="CH530" s="212"/>
      <c r="CI530" s="212"/>
      <c r="CJ530" s="195"/>
      <c r="CK530" s="252"/>
      <c r="CL530" s="219"/>
      <c r="CM530" s="219"/>
      <c r="CN530" s="219"/>
      <c r="CO530" s="219"/>
      <c r="CP530" s="219"/>
      <c r="CQ530" s="219"/>
      <c r="CR530" s="219"/>
      <c r="CS530" s="219"/>
      <c r="CT530" s="219"/>
      <c r="CU530" s="219"/>
      <c r="CV530" s="219"/>
      <c r="CW530" s="219"/>
      <c r="CX530" s="219"/>
      <c r="CY530" s="219"/>
      <c r="CZ530" s="219"/>
      <c r="DA530" s="219"/>
      <c r="DB530" s="219"/>
      <c r="DC530" s="219"/>
      <c r="DD530" s="219"/>
      <c r="DE530" s="219"/>
      <c r="DF530" s="219"/>
      <c r="DG530" s="219"/>
      <c r="DH530" s="219"/>
      <c r="DI530" s="219"/>
      <c r="DJ530" s="219"/>
      <c r="DK530" s="219"/>
      <c r="DL530" s="101"/>
      <c r="DM530" s="101"/>
      <c r="DN530" s="101"/>
      <c r="DO530" s="101"/>
      <c r="DP530" s="101"/>
      <c r="DQ530" s="101"/>
      <c r="DR530" s="101"/>
      <c r="DS530" s="101"/>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row>
    <row r="531" spans="1:152" ht="4.5" customHeight="1">
      <c r="C531" s="357"/>
      <c r="D531" s="357"/>
      <c r="E531" s="358"/>
      <c r="F531" s="16"/>
      <c r="G531" s="380"/>
      <c r="H531" s="380"/>
      <c r="I531" s="380"/>
      <c r="J531" s="380"/>
      <c r="K531" s="380"/>
      <c r="L531" s="380"/>
      <c r="M531" s="380"/>
      <c r="N531" s="380"/>
      <c r="O531" s="380"/>
      <c r="P531" s="380"/>
      <c r="Q531" s="380"/>
      <c r="R531" s="380"/>
      <c r="S531" s="380"/>
      <c r="T531" s="380"/>
      <c r="U531" s="380"/>
      <c r="V531" s="380"/>
      <c r="W531" s="380"/>
      <c r="X531" s="358"/>
      <c r="Y531" s="358"/>
      <c r="Z531" s="358"/>
      <c r="AA531" s="358"/>
      <c r="AB531" s="358"/>
      <c r="AC531" s="358"/>
      <c r="AD531" s="357"/>
      <c r="AE531" s="357"/>
      <c r="BA531" s="408"/>
      <c r="BB531" s="408"/>
      <c r="BC531" s="408"/>
      <c r="BD531" s="408"/>
      <c r="BE531" s="408"/>
      <c r="CJ531" s="195"/>
      <c r="CL531" s="219"/>
      <c r="CM531" s="219"/>
      <c r="CN531" s="219"/>
      <c r="CO531" s="219"/>
      <c r="CP531" s="219"/>
      <c r="CQ531" s="219"/>
      <c r="CR531" s="219"/>
      <c r="CS531" s="219"/>
      <c r="CT531" s="219"/>
      <c r="CU531" s="219"/>
      <c r="CV531" s="219"/>
      <c r="CW531" s="219"/>
      <c r="CX531" s="219"/>
      <c r="CY531" s="219"/>
      <c r="CZ531" s="219"/>
      <c r="DA531" s="219"/>
      <c r="DB531" s="219"/>
      <c r="DC531" s="219"/>
      <c r="DD531" s="219"/>
      <c r="DE531" s="219"/>
      <c r="DF531" s="219"/>
      <c r="DG531" s="219"/>
      <c r="DH531" s="219"/>
      <c r="DI531" s="219"/>
      <c r="DJ531" s="219"/>
      <c r="DK531" s="219"/>
      <c r="DL531" s="101"/>
      <c r="DM531" s="101"/>
      <c r="DN531" s="101"/>
      <c r="DO531" s="101"/>
    </row>
    <row r="532" spans="1:152" ht="6" customHeight="1">
      <c r="AA532" s="16"/>
      <c r="AB532" s="16"/>
      <c r="AC532" s="16"/>
      <c r="BA532" s="408"/>
      <c r="BB532" s="408"/>
      <c r="BC532" s="408"/>
      <c r="BD532" s="408"/>
      <c r="BE532" s="408"/>
      <c r="CJ532" s="195"/>
      <c r="CL532" s="213"/>
      <c r="CM532" s="213"/>
      <c r="CN532" s="213"/>
      <c r="CO532" s="213"/>
      <c r="CP532" s="213"/>
      <c r="CQ532" s="213"/>
      <c r="CR532" s="213"/>
      <c r="CS532" s="213"/>
      <c r="CT532" s="213"/>
      <c r="CU532" s="213"/>
      <c r="CV532" s="213"/>
      <c r="CW532" s="213"/>
      <c r="CX532" s="213"/>
      <c r="CY532" s="213"/>
      <c r="CZ532" s="213"/>
      <c r="DA532" s="213"/>
      <c r="DB532" s="213"/>
      <c r="DC532" s="213"/>
      <c r="DD532" s="213"/>
      <c r="DE532" s="213"/>
      <c r="DF532" s="213"/>
      <c r="DG532" s="213"/>
      <c r="DH532" s="213"/>
      <c r="DI532" s="101"/>
      <c r="DJ532" s="101"/>
      <c r="DK532" s="101"/>
      <c r="DL532" s="101"/>
      <c r="DM532" s="101"/>
      <c r="DN532" s="101"/>
      <c r="DO532" s="101"/>
    </row>
    <row r="533" spans="1:152" s="4" customFormat="1" ht="5.25" customHeight="1">
      <c r="A533" s="278"/>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211"/>
      <c r="AK533" s="211"/>
      <c r="AL533" s="211"/>
      <c r="AV533" s="211"/>
      <c r="AW533" s="211"/>
      <c r="AX533" s="211"/>
      <c r="AY533" s="211"/>
      <c r="AZ533" s="211"/>
      <c r="BA533" s="413"/>
      <c r="BB533" s="413"/>
      <c r="BC533" s="413"/>
      <c r="BD533" s="413"/>
      <c r="BE533" s="413"/>
      <c r="BF533" s="212"/>
      <c r="BG533" s="212"/>
      <c r="BH533" s="212"/>
      <c r="BI533" s="212"/>
      <c r="BJ533" s="212"/>
      <c r="BK533" s="212"/>
      <c r="BL533" s="212"/>
      <c r="BM533" s="212"/>
      <c r="BN533" s="212"/>
      <c r="BO533" s="212"/>
      <c r="BP533" s="212"/>
      <c r="BQ533" s="212"/>
      <c r="BR533" s="212"/>
      <c r="BS533" s="212"/>
      <c r="BT533" s="212"/>
      <c r="BU533" s="212"/>
      <c r="BV533" s="212"/>
      <c r="BW533" s="212"/>
      <c r="BX533" s="212"/>
      <c r="BY533" s="212"/>
      <c r="BZ533" s="212"/>
      <c r="CA533" s="212"/>
      <c r="CB533" s="212"/>
      <c r="CC533" s="212"/>
      <c r="CD533" s="212"/>
      <c r="CE533" s="212"/>
      <c r="CF533" s="212"/>
      <c r="CG533" s="212"/>
      <c r="CH533" s="212"/>
      <c r="CI533" s="212"/>
      <c r="CJ533" s="195"/>
      <c r="CK533" s="235"/>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131"/>
      <c r="DJ533" s="131"/>
      <c r="DK533" s="131"/>
      <c r="DL533" s="101"/>
      <c r="DM533" s="101"/>
      <c r="DN533" s="101"/>
      <c r="DO533" s="101"/>
      <c r="DP533" s="101"/>
      <c r="DQ533" s="101"/>
      <c r="DR533" s="101"/>
      <c r="DS533" s="101"/>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row>
    <row r="534" spans="1:152" ht="19.5" customHeight="1">
      <c r="A534" s="16"/>
      <c r="B534" s="16" t="s">
        <v>6163</v>
      </c>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211"/>
      <c r="AK534" s="211"/>
      <c r="AL534" s="211"/>
      <c r="BA534" s="408"/>
      <c r="BB534" s="408"/>
      <c r="BC534" s="408"/>
      <c r="BD534" s="408"/>
      <c r="BE534" s="408"/>
      <c r="CJ534" s="195"/>
      <c r="CK534" s="419" t="s">
        <v>8614</v>
      </c>
      <c r="CL534" s="235"/>
      <c r="CM534" s="235"/>
      <c r="CN534" s="235"/>
      <c r="CO534" s="235"/>
      <c r="CP534" s="235"/>
      <c r="CQ534" s="235"/>
      <c r="CR534" s="235"/>
      <c r="CS534" s="235"/>
      <c r="CT534" s="235"/>
      <c r="CU534" s="235"/>
      <c r="CV534" s="235"/>
      <c r="CW534" s="235"/>
      <c r="CX534" s="235"/>
      <c r="CY534" s="235"/>
      <c r="CZ534" s="235"/>
      <c r="DA534" s="235"/>
      <c r="DB534" s="235"/>
      <c r="DC534" s="235"/>
      <c r="DD534" s="235"/>
      <c r="DE534" s="235"/>
      <c r="DF534" s="235"/>
      <c r="DG534" s="235"/>
      <c r="DH534" s="235"/>
      <c r="DI534" s="20"/>
      <c r="DJ534" s="20"/>
      <c r="DK534" s="20"/>
    </row>
    <row r="535" spans="1:152" ht="19.5" customHeight="1">
      <c r="A535" s="16"/>
      <c r="B535" s="16"/>
      <c r="C535" s="19" t="s">
        <v>821</v>
      </c>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211"/>
      <c r="AK535" s="211"/>
      <c r="AL535" s="211"/>
      <c r="AM535" s="337"/>
      <c r="AN535" s="337"/>
      <c r="AO535" s="337"/>
      <c r="AP535" s="337"/>
      <c r="AQ535" s="337"/>
      <c r="BA535" s="408"/>
      <c r="BB535" s="408"/>
      <c r="BC535" s="408"/>
      <c r="BD535" s="408"/>
      <c r="BE535" s="408"/>
      <c r="CJ535" s="195"/>
      <c r="CL535" s="522" t="s">
        <v>9224</v>
      </c>
      <c r="CM535" s="523"/>
      <c r="CN535" s="523"/>
      <c r="CO535" s="523"/>
      <c r="CP535" s="523"/>
      <c r="CQ535" s="523"/>
      <c r="CR535" s="523"/>
      <c r="CS535" s="523"/>
      <c r="CT535" s="523"/>
      <c r="CU535" s="523"/>
      <c r="CV535" s="523"/>
      <c r="CW535" s="523"/>
      <c r="CX535" s="523"/>
      <c r="CY535" s="523"/>
      <c r="CZ535" s="523"/>
      <c r="DA535" s="523"/>
      <c r="DB535" s="523"/>
      <c r="DC535" s="523"/>
      <c r="DD535" s="523"/>
      <c r="DE535" s="523"/>
      <c r="DF535" s="523"/>
      <c r="DG535" s="523"/>
      <c r="DH535" s="523"/>
      <c r="DI535" s="523"/>
      <c r="DJ535" s="524"/>
      <c r="DK535" s="256"/>
    </row>
    <row r="536" spans="1:152" ht="3"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211"/>
      <c r="AK536" s="211"/>
      <c r="AL536" s="211"/>
      <c r="AM536" s="337"/>
      <c r="AN536" s="337"/>
      <c r="AO536" s="337"/>
      <c r="AP536" s="337"/>
      <c r="AQ536" s="337"/>
      <c r="BA536" s="408"/>
      <c r="BB536" s="408"/>
      <c r="BC536" s="408"/>
      <c r="BD536" s="408"/>
      <c r="BE536" s="408"/>
      <c r="CJ536" s="195"/>
      <c r="CK536" s="252"/>
      <c r="CL536" s="525"/>
      <c r="CM536" s="526"/>
      <c r="CN536" s="526"/>
      <c r="CO536" s="526"/>
      <c r="CP536" s="526"/>
      <c r="CQ536" s="526"/>
      <c r="CR536" s="526"/>
      <c r="CS536" s="526"/>
      <c r="CT536" s="526"/>
      <c r="CU536" s="526"/>
      <c r="CV536" s="526"/>
      <c r="CW536" s="526"/>
      <c r="CX536" s="526"/>
      <c r="CY536" s="526"/>
      <c r="CZ536" s="526"/>
      <c r="DA536" s="526"/>
      <c r="DB536" s="526"/>
      <c r="DC536" s="526"/>
      <c r="DD536" s="526"/>
      <c r="DE536" s="526"/>
      <c r="DF536" s="526"/>
      <c r="DG536" s="526"/>
      <c r="DH536" s="526"/>
      <c r="DI536" s="526"/>
      <c r="DJ536" s="527"/>
      <c r="DK536" s="256"/>
    </row>
    <row r="537" spans="1:152" ht="4.5" customHeight="1">
      <c r="P537" s="16"/>
      <c r="Q537" s="16"/>
      <c r="R537" s="16"/>
      <c r="S537" s="16"/>
      <c r="T537" s="16"/>
      <c r="U537" s="16"/>
      <c r="V537" s="16"/>
      <c r="W537" s="16"/>
      <c r="X537" s="16"/>
      <c r="Y537" s="16"/>
      <c r="Z537" s="16"/>
      <c r="AA537" s="16"/>
      <c r="AB537" s="16"/>
      <c r="AC537" s="16"/>
      <c r="AD537" s="16"/>
      <c r="AE537" s="16"/>
      <c r="AF537" s="16"/>
      <c r="AG537" s="16"/>
      <c r="AH537" s="16"/>
      <c r="AJ537" s="181"/>
      <c r="AK537" s="181"/>
      <c r="AL537" s="181"/>
      <c r="AM537" s="181"/>
      <c r="AN537" s="181"/>
      <c r="AO537" s="181"/>
      <c r="AP537" s="181"/>
      <c r="AQ537" s="181"/>
      <c r="BA537" s="408"/>
      <c r="BB537" s="408"/>
      <c r="BC537" s="408"/>
      <c r="BD537" s="408"/>
      <c r="BE537" s="408"/>
      <c r="CJ537" s="195"/>
      <c r="CK537" s="252"/>
      <c r="CL537" s="525"/>
      <c r="CM537" s="526"/>
      <c r="CN537" s="526"/>
      <c r="CO537" s="526"/>
      <c r="CP537" s="526"/>
      <c r="CQ537" s="526"/>
      <c r="CR537" s="526"/>
      <c r="CS537" s="526"/>
      <c r="CT537" s="526"/>
      <c r="CU537" s="526"/>
      <c r="CV537" s="526"/>
      <c r="CW537" s="526"/>
      <c r="CX537" s="526"/>
      <c r="CY537" s="526"/>
      <c r="CZ537" s="526"/>
      <c r="DA537" s="526"/>
      <c r="DB537" s="526"/>
      <c r="DC537" s="526"/>
      <c r="DD537" s="526"/>
      <c r="DE537" s="526"/>
      <c r="DF537" s="526"/>
      <c r="DG537" s="526"/>
      <c r="DH537" s="526"/>
      <c r="DI537" s="526"/>
      <c r="DJ537" s="527"/>
      <c r="DK537" s="256"/>
    </row>
    <row r="538" spans="1:152" ht="4.5" customHeight="1">
      <c r="F538" s="155"/>
      <c r="G538" s="135"/>
      <c r="H538" s="135"/>
      <c r="I538" s="135"/>
      <c r="J538" s="135"/>
      <c r="K538" s="135"/>
      <c r="L538" s="135"/>
      <c r="M538" s="135"/>
      <c r="N538" s="135"/>
      <c r="O538" s="132"/>
      <c r="P538" s="39"/>
      <c r="Q538" s="16"/>
      <c r="R538" s="16"/>
      <c r="S538" s="16"/>
      <c r="T538" s="16"/>
      <c r="U538" s="16"/>
      <c r="V538" s="16"/>
      <c r="W538" s="16"/>
      <c r="X538" s="16"/>
      <c r="Y538" s="16"/>
      <c r="Z538" s="16"/>
      <c r="AA538" s="16"/>
      <c r="AB538" s="16"/>
      <c r="AC538" s="16"/>
      <c r="AD538" s="16"/>
      <c r="AE538" s="16"/>
      <c r="AF538" s="16"/>
      <c r="AG538" s="16"/>
      <c r="AH538" s="16"/>
      <c r="AJ538" s="181"/>
      <c r="AK538" s="181"/>
      <c r="AL538" s="181"/>
      <c r="AM538" s="181"/>
      <c r="AN538" s="181"/>
      <c r="AO538" s="181"/>
      <c r="AP538" s="181"/>
      <c r="AQ538" s="181"/>
      <c r="BA538" s="408"/>
      <c r="BB538" s="408"/>
      <c r="BC538" s="408"/>
      <c r="BD538" s="408"/>
      <c r="BE538" s="408"/>
      <c r="CJ538" s="195"/>
      <c r="CK538" s="252"/>
      <c r="CL538" s="525"/>
      <c r="CM538" s="526"/>
      <c r="CN538" s="526"/>
      <c r="CO538" s="526"/>
      <c r="CP538" s="526"/>
      <c r="CQ538" s="526"/>
      <c r="CR538" s="526"/>
      <c r="CS538" s="526"/>
      <c r="CT538" s="526"/>
      <c r="CU538" s="526"/>
      <c r="CV538" s="526"/>
      <c r="CW538" s="526"/>
      <c r="CX538" s="526"/>
      <c r="CY538" s="526"/>
      <c r="CZ538" s="526"/>
      <c r="DA538" s="526"/>
      <c r="DB538" s="526"/>
      <c r="DC538" s="526"/>
      <c r="DD538" s="526"/>
      <c r="DE538" s="526"/>
      <c r="DF538" s="526"/>
      <c r="DG538" s="526"/>
      <c r="DH538" s="526"/>
      <c r="DI538" s="526"/>
      <c r="DJ538" s="527"/>
      <c r="DK538" s="256"/>
    </row>
    <row r="539" spans="1:152" ht="19.5" customHeight="1">
      <c r="F539" s="642" t="s">
        <v>262</v>
      </c>
      <c r="G539" s="621"/>
      <c r="H539" s="621"/>
      <c r="I539" s="621"/>
      <c r="J539" s="621"/>
      <c r="K539" s="621"/>
      <c r="L539" s="621"/>
      <c r="M539" s="621"/>
      <c r="N539" s="621"/>
      <c r="O539" s="622"/>
      <c r="P539" s="39"/>
      <c r="Q539" s="16"/>
      <c r="R539" s="16"/>
      <c r="S539" s="16"/>
      <c r="T539" s="16"/>
      <c r="U539" s="16"/>
      <c r="V539" s="16"/>
      <c r="W539" s="16"/>
      <c r="X539" s="16"/>
      <c r="Y539" s="16"/>
      <c r="Z539" s="16"/>
      <c r="AA539" s="16"/>
      <c r="AB539" s="16"/>
      <c r="AC539" s="16"/>
      <c r="AD539" s="16"/>
      <c r="AE539" s="16"/>
      <c r="AF539" s="16"/>
      <c r="AG539" s="16"/>
      <c r="AH539" s="16"/>
      <c r="AN539" s="596"/>
      <c r="AO539" s="597"/>
      <c r="AP539" s="598"/>
      <c r="AV539" s="296">
        <f>IF(AN539=0,3,"")</f>
        <v>3</v>
      </c>
      <c r="BA539" s="408"/>
      <c r="BB539" s="408"/>
      <c r="BC539" s="408"/>
      <c r="BD539" s="408"/>
      <c r="BE539" s="408"/>
      <c r="CJ539" s="195"/>
      <c r="CK539" s="252"/>
      <c r="CL539" s="525"/>
      <c r="CM539" s="526"/>
      <c r="CN539" s="526"/>
      <c r="CO539" s="526"/>
      <c r="CP539" s="526"/>
      <c r="CQ539" s="526"/>
      <c r="CR539" s="526"/>
      <c r="CS539" s="526"/>
      <c r="CT539" s="526"/>
      <c r="CU539" s="526"/>
      <c r="CV539" s="526"/>
      <c r="CW539" s="526"/>
      <c r="CX539" s="526"/>
      <c r="CY539" s="526"/>
      <c r="CZ539" s="526"/>
      <c r="DA539" s="526"/>
      <c r="DB539" s="526"/>
      <c r="DC539" s="526"/>
      <c r="DD539" s="526"/>
      <c r="DE539" s="526"/>
      <c r="DF539" s="526"/>
      <c r="DG539" s="526"/>
      <c r="DH539" s="526"/>
      <c r="DI539" s="526"/>
      <c r="DJ539" s="527"/>
      <c r="DK539" s="256"/>
    </row>
    <row r="540" spans="1:152" ht="4.5" customHeight="1">
      <c r="F540" s="185"/>
      <c r="G540" s="186"/>
      <c r="H540" s="186"/>
      <c r="I540" s="186"/>
      <c r="J540" s="186"/>
      <c r="K540" s="186"/>
      <c r="L540" s="186"/>
      <c r="M540" s="186"/>
      <c r="N540" s="186"/>
      <c r="O540" s="187"/>
      <c r="P540" s="39"/>
      <c r="Q540" s="16"/>
      <c r="R540" s="16"/>
      <c r="S540" s="16"/>
      <c r="T540" s="16"/>
      <c r="U540" s="16"/>
      <c r="V540" s="16"/>
      <c r="W540" s="16"/>
      <c r="X540" s="16"/>
      <c r="Y540" s="16"/>
      <c r="Z540" s="16"/>
      <c r="AA540" s="16"/>
      <c r="AB540" s="16"/>
      <c r="AC540" s="16"/>
      <c r="AD540" s="16"/>
      <c r="AE540" s="16"/>
      <c r="AF540" s="16"/>
      <c r="AG540" s="16"/>
      <c r="AH540" s="16"/>
      <c r="BA540" s="408"/>
      <c r="BB540" s="408"/>
      <c r="BC540" s="408"/>
      <c r="BD540" s="408"/>
      <c r="BE540" s="408"/>
      <c r="CJ540" s="195"/>
      <c r="CK540" s="252"/>
      <c r="CL540" s="525"/>
      <c r="CM540" s="526"/>
      <c r="CN540" s="526"/>
      <c r="CO540" s="526"/>
      <c r="CP540" s="526"/>
      <c r="CQ540" s="526"/>
      <c r="CR540" s="526"/>
      <c r="CS540" s="526"/>
      <c r="CT540" s="526"/>
      <c r="CU540" s="526"/>
      <c r="CV540" s="526"/>
      <c r="CW540" s="526"/>
      <c r="CX540" s="526"/>
      <c r="CY540" s="526"/>
      <c r="CZ540" s="526"/>
      <c r="DA540" s="526"/>
      <c r="DB540" s="526"/>
      <c r="DC540" s="526"/>
      <c r="DD540" s="526"/>
      <c r="DE540" s="526"/>
      <c r="DF540" s="526"/>
      <c r="DG540" s="526"/>
      <c r="DH540" s="526"/>
      <c r="DI540" s="526"/>
      <c r="DJ540" s="527"/>
      <c r="DK540" s="256"/>
    </row>
    <row r="541" spans="1:152" s="4" customFormat="1" ht="4.5" customHeight="1">
      <c r="A541" s="16"/>
      <c r="B541" s="16"/>
      <c r="C541" s="16"/>
      <c r="D541" s="16"/>
      <c r="E541" s="16"/>
      <c r="F541" s="173"/>
      <c r="G541" s="173"/>
      <c r="H541" s="173"/>
      <c r="I541" s="173"/>
      <c r="J541" s="173"/>
      <c r="K541" s="173"/>
      <c r="L541" s="173"/>
      <c r="M541" s="173"/>
      <c r="N541" s="173"/>
      <c r="O541" s="173"/>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212"/>
      <c r="AS541" s="212"/>
      <c r="AT541" s="212"/>
      <c r="AU541" s="212"/>
      <c r="AV541" s="211"/>
      <c r="AW541" s="211"/>
      <c r="AX541" s="211"/>
      <c r="AY541" s="211"/>
      <c r="AZ541" s="211"/>
      <c r="BA541" s="413"/>
      <c r="BB541" s="413"/>
      <c r="BC541" s="413"/>
      <c r="BD541" s="413"/>
      <c r="BE541" s="413"/>
      <c r="BF541" s="212"/>
      <c r="BG541" s="212"/>
      <c r="BH541" s="212"/>
      <c r="BI541" s="212"/>
      <c r="BJ541" s="212"/>
      <c r="BK541" s="212"/>
      <c r="BL541" s="212"/>
      <c r="BM541" s="212"/>
      <c r="BN541" s="212"/>
      <c r="BO541" s="212"/>
      <c r="BP541" s="212"/>
      <c r="BQ541" s="212"/>
      <c r="BR541" s="212"/>
      <c r="BS541" s="212"/>
      <c r="BT541" s="212"/>
      <c r="BU541" s="212"/>
      <c r="BV541" s="212"/>
      <c r="BW541" s="212"/>
      <c r="BX541" s="212"/>
      <c r="BY541" s="212"/>
      <c r="BZ541" s="212"/>
      <c r="CA541" s="212"/>
      <c r="CB541" s="212"/>
      <c r="CC541" s="212"/>
      <c r="CD541" s="212"/>
      <c r="CE541" s="212"/>
      <c r="CF541" s="212"/>
      <c r="CG541" s="212"/>
      <c r="CH541" s="212"/>
      <c r="CI541" s="212"/>
      <c r="CJ541" s="195"/>
      <c r="CK541" s="252"/>
      <c r="CL541" s="525"/>
      <c r="CM541" s="526"/>
      <c r="CN541" s="526"/>
      <c r="CO541" s="526"/>
      <c r="CP541" s="526"/>
      <c r="CQ541" s="526"/>
      <c r="CR541" s="526"/>
      <c r="CS541" s="526"/>
      <c r="CT541" s="526"/>
      <c r="CU541" s="526"/>
      <c r="CV541" s="526"/>
      <c r="CW541" s="526"/>
      <c r="CX541" s="526"/>
      <c r="CY541" s="526"/>
      <c r="CZ541" s="526"/>
      <c r="DA541" s="526"/>
      <c r="DB541" s="526"/>
      <c r="DC541" s="526"/>
      <c r="DD541" s="526"/>
      <c r="DE541" s="526"/>
      <c r="DF541" s="526"/>
      <c r="DG541" s="526"/>
      <c r="DH541" s="526"/>
      <c r="DI541" s="526"/>
      <c r="DJ541" s="527"/>
      <c r="DK541" s="256"/>
      <c r="DL541" s="101"/>
      <c r="DM541" s="101"/>
      <c r="DN541" s="101"/>
      <c r="DO541" s="101"/>
      <c r="DP541" s="101"/>
      <c r="DQ541" s="101"/>
      <c r="DR541" s="101"/>
      <c r="DS541" s="101"/>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row>
    <row r="542" spans="1:152" ht="4.5" customHeight="1">
      <c r="F542" s="182"/>
      <c r="G542" s="183"/>
      <c r="H542" s="183"/>
      <c r="I542" s="183"/>
      <c r="J542" s="183"/>
      <c r="K542" s="183"/>
      <c r="L542" s="183"/>
      <c r="M542" s="183"/>
      <c r="N542" s="183"/>
      <c r="O542" s="184"/>
      <c r="P542" s="39"/>
      <c r="Q542" s="16"/>
      <c r="R542" s="16"/>
      <c r="S542" s="16"/>
      <c r="T542" s="16"/>
      <c r="U542" s="16"/>
      <c r="V542" s="16"/>
      <c r="W542" s="16"/>
      <c r="X542" s="16"/>
      <c r="Y542" s="16"/>
      <c r="Z542" s="16"/>
      <c r="AA542" s="16"/>
      <c r="AB542" s="16"/>
      <c r="AC542" s="16"/>
      <c r="AD542" s="16"/>
      <c r="AE542" s="16"/>
      <c r="AF542" s="16"/>
      <c r="AG542" s="16"/>
      <c r="AH542" s="16"/>
      <c r="BA542" s="408"/>
      <c r="BB542" s="408"/>
      <c r="BC542" s="408"/>
      <c r="BD542" s="408"/>
      <c r="BE542" s="408"/>
      <c r="CJ542" s="195"/>
      <c r="CK542" s="252"/>
      <c r="CL542" s="525"/>
      <c r="CM542" s="526"/>
      <c r="CN542" s="526"/>
      <c r="CO542" s="526"/>
      <c r="CP542" s="526"/>
      <c r="CQ542" s="526"/>
      <c r="CR542" s="526"/>
      <c r="CS542" s="526"/>
      <c r="CT542" s="526"/>
      <c r="CU542" s="526"/>
      <c r="CV542" s="526"/>
      <c r="CW542" s="526"/>
      <c r="CX542" s="526"/>
      <c r="CY542" s="526"/>
      <c r="CZ542" s="526"/>
      <c r="DA542" s="526"/>
      <c r="DB542" s="526"/>
      <c r="DC542" s="526"/>
      <c r="DD542" s="526"/>
      <c r="DE542" s="526"/>
      <c r="DF542" s="526"/>
      <c r="DG542" s="526"/>
      <c r="DH542" s="526"/>
      <c r="DI542" s="526"/>
      <c r="DJ542" s="527"/>
      <c r="DK542" s="256"/>
    </row>
    <row r="543" spans="1:152" ht="19.5" customHeight="1">
      <c r="F543" s="642" t="s">
        <v>263</v>
      </c>
      <c r="G543" s="621"/>
      <c r="H543" s="621"/>
      <c r="I543" s="621"/>
      <c r="J543" s="621"/>
      <c r="K543" s="621"/>
      <c r="L543" s="621"/>
      <c r="M543" s="621"/>
      <c r="N543" s="621"/>
      <c r="O543" s="622"/>
      <c r="P543" s="39"/>
      <c r="Q543" s="16"/>
      <c r="R543" s="16"/>
      <c r="S543" s="16"/>
      <c r="T543" s="16"/>
      <c r="U543" s="16"/>
      <c r="V543" s="16"/>
      <c r="W543" s="16"/>
      <c r="X543" s="16"/>
      <c r="Y543" s="16"/>
      <c r="Z543" s="16"/>
      <c r="AA543" s="16"/>
      <c r="AB543" s="16"/>
      <c r="AC543" s="16"/>
      <c r="AD543" s="16"/>
      <c r="AE543" s="16"/>
      <c r="AF543" s="16"/>
      <c r="AG543" s="16"/>
      <c r="AH543" s="16"/>
      <c r="AN543" s="596"/>
      <c r="AO543" s="597"/>
      <c r="AP543" s="598"/>
      <c r="AV543" s="296">
        <f>IF(AN543=0,3,"")</f>
        <v>3</v>
      </c>
      <c r="BA543" s="408"/>
      <c r="BB543" s="408"/>
      <c r="BC543" s="408"/>
      <c r="BD543" s="408"/>
      <c r="BE543" s="408"/>
      <c r="CJ543" s="195"/>
      <c r="CK543" s="252"/>
      <c r="CL543" s="525"/>
      <c r="CM543" s="526"/>
      <c r="CN543" s="526"/>
      <c r="CO543" s="526"/>
      <c r="CP543" s="526"/>
      <c r="CQ543" s="526"/>
      <c r="CR543" s="526"/>
      <c r="CS543" s="526"/>
      <c r="CT543" s="526"/>
      <c r="CU543" s="526"/>
      <c r="CV543" s="526"/>
      <c r="CW543" s="526"/>
      <c r="CX543" s="526"/>
      <c r="CY543" s="526"/>
      <c r="CZ543" s="526"/>
      <c r="DA543" s="526"/>
      <c r="DB543" s="526"/>
      <c r="DC543" s="526"/>
      <c r="DD543" s="526"/>
      <c r="DE543" s="526"/>
      <c r="DF543" s="526"/>
      <c r="DG543" s="526"/>
      <c r="DH543" s="526"/>
      <c r="DI543" s="526"/>
      <c r="DJ543" s="527"/>
      <c r="DK543" s="256"/>
    </row>
    <row r="544" spans="1:152" ht="4.5" customHeight="1">
      <c r="F544" s="185"/>
      <c r="G544" s="186"/>
      <c r="H544" s="186"/>
      <c r="I544" s="186"/>
      <c r="J544" s="186"/>
      <c r="K544" s="186"/>
      <c r="L544" s="186"/>
      <c r="M544" s="186"/>
      <c r="N544" s="186"/>
      <c r="O544" s="187"/>
      <c r="P544" s="39"/>
      <c r="Q544" s="16"/>
      <c r="R544" s="16"/>
      <c r="S544" s="16"/>
      <c r="T544" s="16"/>
      <c r="U544" s="16"/>
      <c r="V544" s="16"/>
      <c r="W544" s="16"/>
      <c r="X544" s="16"/>
      <c r="Y544" s="16"/>
      <c r="Z544" s="16"/>
      <c r="AA544" s="16"/>
      <c r="AB544" s="16"/>
      <c r="AC544" s="16"/>
      <c r="AD544" s="16"/>
      <c r="AE544" s="16"/>
      <c r="AF544" s="16"/>
      <c r="AG544" s="16"/>
      <c r="AH544" s="16"/>
      <c r="BA544" s="408"/>
      <c r="BB544" s="408"/>
      <c r="BC544" s="408"/>
      <c r="BD544" s="408"/>
      <c r="BE544" s="408"/>
      <c r="CJ544" s="195"/>
      <c r="CL544" s="525"/>
      <c r="CM544" s="526"/>
      <c r="CN544" s="526"/>
      <c r="CO544" s="526"/>
      <c r="CP544" s="526"/>
      <c r="CQ544" s="526"/>
      <c r="CR544" s="526"/>
      <c r="CS544" s="526"/>
      <c r="CT544" s="526"/>
      <c r="CU544" s="526"/>
      <c r="CV544" s="526"/>
      <c r="CW544" s="526"/>
      <c r="CX544" s="526"/>
      <c r="CY544" s="526"/>
      <c r="CZ544" s="526"/>
      <c r="DA544" s="526"/>
      <c r="DB544" s="526"/>
      <c r="DC544" s="526"/>
      <c r="DD544" s="526"/>
      <c r="DE544" s="526"/>
      <c r="DF544" s="526"/>
      <c r="DG544" s="526"/>
      <c r="DH544" s="526"/>
      <c r="DI544" s="526"/>
      <c r="DJ544" s="527"/>
    </row>
    <row r="545" spans="1:152" s="4" customFormat="1" ht="4.5" customHeight="1">
      <c r="A545" s="16"/>
      <c r="B545" s="16"/>
      <c r="C545" s="16"/>
      <c r="D545" s="16"/>
      <c r="E545" s="16"/>
      <c r="F545" s="173"/>
      <c r="G545" s="173"/>
      <c r="H545" s="173"/>
      <c r="I545" s="173"/>
      <c r="J545" s="173"/>
      <c r="K545" s="173"/>
      <c r="L545" s="173"/>
      <c r="M545" s="173"/>
      <c r="N545" s="173"/>
      <c r="O545" s="173"/>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212"/>
      <c r="AS545" s="212"/>
      <c r="AT545" s="212"/>
      <c r="AU545" s="212"/>
      <c r="AV545" s="211"/>
      <c r="AW545" s="211"/>
      <c r="AX545" s="211"/>
      <c r="AY545" s="211"/>
      <c r="AZ545" s="211"/>
      <c r="BA545" s="413"/>
      <c r="BB545" s="413"/>
      <c r="BC545" s="413"/>
      <c r="BD545" s="413"/>
      <c r="BE545" s="413"/>
      <c r="BF545" s="212"/>
      <c r="BG545" s="212"/>
      <c r="BH545" s="212"/>
      <c r="BI545" s="212"/>
      <c r="BJ545" s="212"/>
      <c r="BK545" s="212"/>
      <c r="BL545" s="212"/>
      <c r="BM545" s="212"/>
      <c r="BN545" s="212"/>
      <c r="BO545" s="212"/>
      <c r="BP545" s="212"/>
      <c r="BQ545" s="212"/>
      <c r="BR545" s="212"/>
      <c r="BS545" s="212"/>
      <c r="BT545" s="212"/>
      <c r="BU545" s="212"/>
      <c r="BV545" s="212"/>
      <c r="BW545" s="212"/>
      <c r="BX545" s="212"/>
      <c r="BY545" s="212"/>
      <c r="BZ545" s="212"/>
      <c r="CA545" s="212"/>
      <c r="CB545" s="212"/>
      <c r="CC545" s="212"/>
      <c r="CD545" s="212"/>
      <c r="CE545" s="212"/>
      <c r="CF545" s="212"/>
      <c r="CG545" s="212"/>
      <c r="CH545" s="212"/>
      <c r="CI545" s="212"/>
      <c r="CJ545" s="195"/>
      <c r="CK545" s="210"/>
      <c r="CL545" s="528"/>
      <c r="CM545" s="529"/>
      <c r="CN545" s="529"/>
      <c r="CO545" s="529"/>
      <c r="CP545" s="529"/>
      <c r="CQ545" s="529"/>
      <c r="CR545" s="529"/>
      <c r="CS545" s="529"/>
      <c r="CT545" s="529"/>
      <c r="CU545" s="529"/>
      <c r="CV545" s="529"/>
      <c r="CW545" s="529"/>
      <c r="CX545" s="529"/>
      <c r="CY545" s="529"/>
      <c r="CZ545" s="529"/>
      <c r="DA545" s="529"/>
      <c r="DB545" s="529"/>
      <c r="DC545" s="529"/>
      <c r="DD545" s="529"/>
      <c r="DE545" s="529"/>
      <c r="DF545" s="529"/>
      <c r="DG545" s="529"/>
      <c r="DH545" s="529"/>
      <c r="DI545" s="529"/>
      <c r="DJ545" s="530"/>
      <c r="DK545" s="131"/>
      <c r="DL545" s="101"/>
      <c r="DM545" s="101"/>
      <c r="DN545" s="101"/>
      <c r="DO545" s="101"/>
      <c r="DP545" s="101"/>
      <c r="DQ545" s="101"/>
      <c r="DR545" s="101"/>
      <c r="DS545" s="101"/>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row>
    <row r="546" spans="1:152" ht="4.5" customHeight="1">
      <c r="F546" s="182"/>
      <c r="G546" s="183"/>
      <c r="H546" s="183"/>
      <c r="I546" s="183"/>
      <c r="J546" s="183"/>
      <c r="K546" s="183"/>
      <c r="L546" s="183"/>
      <c r="M546" s="183"/>
      <c r="N546" s="183"/>
      <c r="O546" s="184"/>
      <c r="P546" s="39"/>
      <c r="Q546" s="16"/>
      <c r="R546" s="16"/>
      <c r="S546" s="16"/>
      <c r="T546" s="16"/>
      <c r="U546" s="16"/>
      <c r="V546" s="16"/>
      <c r="W546" s="16"/>
      <c r="X546" s="16"/>
      <c r="Y546" s="16"/>
      <c r="Z546" s="16"/>
      <c r="AA546" s="16"/>
      <c r="AB546" s="16"/>
      <c r="AC546" s="16"/>
      <c r="AD546" s="16"/>
      <c r="AE546" s="16"/>
      <c r="AF546" s="16"/>
      <c r="AG546" s="16"/>
      <c r="AH546" s="16"/>
      <c r="BA546" s="408"/>
      <c r="BB546" s="408"/>
      <c r="BC546" s="408"/>
      <c r="BD546" s="408"/>
      <c r="BE546" s="408"/>
      <c r="CJ546" s="195"/>
      <c r="CL546" s="218"/>
      <c r="CM546" s="218"/>
      <c r="CN546" s="218"/>
      <c r="CO546" s="218"/>
      <c r="CP546" s="218"/>
      <c r="CQ546" s="218"/>
      <c r="CR546" s="218"/>
      <c r="CS546" s="218"/>
      <c r="CT546" s="218"/>
      <c r="CU546" s="218"/>
      <c r="CV546" s="218"/>
      <c r="CW546" s="218"/>
      <c r="CX546" s="218"/>
      <c r="CY546" s="218"/>
      <c r="CZ546" s="218"/>
      <c r="DA546" s="218"/>
      <c r="DB546" s="218"/>
      <c r="DC546" s="218"/>
      <c r="DD546" s="218"/>
      <c r="DE546" s="218"/>
    </row>
    <row r="547" spans="1:152" ht="19.5" customHeight="1">
      <c r="F547" s="642" t="s">
        <v>264</v>
      </c>
      <c r="G547" s="621"/>
      <c r="H547" s="621"/>
      <c r="I547" s="621"/>
      <c r="J547" s="621"/>
      <c r="K547" s="621"/>
      <c r="L547" s="621"/>
      <c r="M547" s="621"/>
      <c r="N547" s="621"/>
      <c r="O547" s="622"/>
      <c r="P547" s="39"/>
      <c r="Q547" s="16"/>
      <c r="R547" s="16"/>
      <c r="S547" s="16"/>
      <c r="T547" s="16"/>
      <c r="U547" s="16"/>
      <c r="V547" s="16"/>
      <c r="W547" s="16"/>
      <c r="X547" s="16"/>
      <c r="Y547" s="16"/>
      <c r="Z547" s="16"/>
      <c r="AA547" s="16"/>
      <c r="AB547" s="16"/>
      <c r="AC547" s="16"/>
      <c r="AD547" s="16"/>
      <c r="AE547" s="16"/>
      <c r="AF547" s="16"/>
      <c r="AG547" s="16"/>
      <c r="AH547" s="16"/>
      <c r="AN547" s="596"/>
      <c r="AO547" s="597"/>
      <c r="AP547" s="598"/>
      <c r="AV547" s="296">
        <f>IF(AN547=0,3,"")</f>
        <v>3</v>
      </c>
      <c r="BA547" s="408"/>
      <c r="BB547" s="408"/>
      <c r="BC547" s="408"/>
      <c r="BD547" s="408"/>
      <c r="BE547" s="408"/>
      <c r="CJ547" s="195"/>
      <c r="CK547" s="213"/>
      <c r="CL547" s="218"/>
      <c r="CM547" s="218"/>
      <c r="CN547" s="218"/>
      <c r="CO547" s="218"/>
      <c r="CP547" s="218"/>
      <c r="CQ547" s="218"/>
      <c r="CR547" s="218"/>
      <c r="CS547" s="218"/>
      <c r="CT547" s="218"/>
      <c r="CU547" s="218"/>
      <c r="CV547" s="218"/>
      <c r="CW547" s="218"/>
      <c r="CX547" s="218"/>
      <c r="CY547" s="218"/>
      <c r="CZ547" s="218"/>
      <c r="DA547" s="218"/>
      <c r="DB547" s="218"/>
      <c r="DC547" s="218"/>
      <c r="DD547" s="218"/>
      <c r="DE547" s="218"/>
    </row>
    <row r="548" spans="1:152" ht="19.5" customHeight="1">
      <c r="F548" s="642"/>
      <c r="G548" s="621"/>
      <c r="H548" s="621"/>
      <c r="I548" s="621"/>
      <c r="J548" s="621"/>
      <c r="K548" s="621"/>
      <c r="L548" s="621"/>
      <c r="M548" s="621"/>
      <c r="N548" s="621"/>
      <c r="O548" s="622"/>
      <c r="P548" s="39"/>
      <c r="Q548" s="16"/>
      <c r="R548" s="16"/>
      <c r="S548" s="16"/>
      <c r="T548" s="16"/>
      <c r="U548" s="16"/>
      <c r="V548" s="16"/>
      <c r="W548" s="16"/>
      <c r="X548" s="16"/>
      <c r="Y548" s="16"/>
      <c r="Z548" s="16"/>
      <c r="AA548" s="16"/>
      <c r="AB548" s="16"/>
      <c r="AC548" s="16"/>
      <c r="AD548" s="16"/>
      <c r="AE548" s="16"/>
      <c r="AF548" s="16"/>
      <c r="AG548" s="16"/>
      <c r="AH548" s="16"/>
      <c r="AN548" s="643"/>
      <c r="AO548" s="643"/>
      <c r="AP548" s="643"/>
      <c r="BA548" s="408"/>
      <c r="BB548" s="408"/>
      <c r="BC548" s="408"/>
      <c r="BD548" s="408"/>
      <c r="BE548" s="408"/>
      <c r="CJ548" s="195"/>
      <c r="CL548" s="218"/>
      <c r="CM548" s="218"/>
      <c r="CN548" s="218"/>
      <c r="CO548" s="218"/>
      <c r="CP548" s="218"/>
      <c r="CQ548" s="218"/>
      <c r="CR548" s="218"/>
      <c r="CS548" s="218"/>
      <c r="CT548" s="218"/>
      <c r="CU548" s="218"/>
      <c r="CV548" s="218"/>
      <c r="CW548" s="218"/>
      <c r="CX548" s="218"/>
      <c r="CY548" s="218"/>
      <c r="CZ548" s="218"/>
      <c r="DA548" s="218"/>
      <c r="DB548" s="218"/>
      <c r="DC548" s="218"/>
      <c r="DD548" s="218"/>
      <c r="DE548" s="218"/>
      <c r="DF548" s="213"/>
      <c r="DG548" s="213"/>
      <c r="DH548" s="213"/>
      <c r="DI548" s="101"/>
      <c r="DJ548" s="101"/>
      <c r="DK548" s="101"/>
    </row>
    <row r="549" spans="1:152" ht="4.5" customHeight="1">
      <c r="F549" s="185"/>
      <c r="G549" s="186"/>
      <c r="H549" s="186"/>
      <c r="I549" s="186"/>
      <c r="J549" s="186"/>
      <c r="K549" s="186"/>
      <c r="L549" s="186"/>
      <c r="M549" s="186"/>
      <c r="N549" s="186"/>
      <c r="O549" s="187"/>
      <c r="P549" s="39"/>
      <c r="Q549" s="16"/>
      <c r="R549" s="16"/>
      <c r="S549" s="16"/>
      <c r="T549" s="16"/>
      <c r="U549" s="16"/>
      <c r="V549" s="16"/>
      <c r="W549" s="16"/>
      <c r="X549" s="16"/>
      <c r="Y549" s="16"/>
      <c r="Z549" s="16"/>
      <c r="AA549" s="16"/>
      <c r="AB549" s="16"/>
      <c r="AC549" s="16"/>
      <c r="AD549" s="16"/>
      <c r="AE549" s="16"/>
      <c r="AF549" s="16"/>
      <c r="AG549" s="16"/>
      <c r="AH549" s="16"/>
      <c r="BA549" s="408"/>
      <c r="BB549" s="408"/>
      <c r="BC549" s="408"/>
      <c r="BD549" s="408"/>
      <c r="BE549" s="408"/>
      <c r="CJ549" s="195"/>
      <c r="CL549" s="218"/>
      <c r="CM549" s="218"/>
      <c r="CN549" s="218"/>
      <c r="CO549" s="218"/>
      <c r="CP549" s="218"/>
      <c r="CQ549" s="218"/>
      <c r="CR549" s="218"/>
      <c r="CS549" s="218"/>
      <c r="CT549" s="218"/>
      <c r="CU549" s="218"/>
      <c r="CV549" s="218"/>
      <c r="CW549" s="218"/>
      <c r="CX549" s="218"/>
      <c r="CY549" s="218"/>
      <c r="CZ549" s="218"/>
      <c r="DA549" s="218"/>
      <c r="DB549" s="218"/>
      <c r="DC549" s="218"/>
      <c r="DD549" s="218"/>
      <c r="DE549" s="218"/>
    </row>
    <row r="550" spans="1:152" s="4" customFormat="1" ht="4.5" customHeight="1">
      <c r="A550" s="16"/>
      <c r="B550" s="16"/>
      <c r="C550" s="16"/>
      <c r="D550" s="16"/>
      <c r="E550" s="16"/>
      <c r="F550" s="173"/>
      <c r="G550" s="173"/>
      <c r="H550" s="173"/>
      <c r="I550" s="173"/>
      <c r="J550" s="173"/>
      <c r="K550" s="173"/>
      <c r="L550" s="173"/>
      <c r="M550" s="173"/>
      <c r="N550" s="173"/>
      <c r="O550" s="173"/>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212"/>
      <c r="AS550" s="212"/>
      <c r="AT550" s="212"/>
      <c r="AU550" s="212"/>
      <c r="AV550" s="211"/>
      <c r="AW550" s="211"/>
      <c r="AX550" s="211"/>
      <c r="AY550" s="211"/>
      <c r="AZ550" s="211"/>
      <c r="BA550" s="413"/>
      <c r="BB550" s="413"/>
      <c r="BC550" s="413"/>
      <c r="BD550" s="413"/>
      <c r="BE550" s="413"/>
      <c r="BF550" s="212"/>
      <c r="BG550" s="212"/>
      <c r="BH550" s="212"/>
      <c r="BI550" s="212"/>
      <c r="BJ550" s="212"/>
      <c r="BK550" s="212"/>
      <c r="BL550" s="212"/>
      <c r="BM550" s="212"/>
      <c r="BN550" s="212"/>
      <c r="BO550" s="212"/>
      <c r="BP550" s="212"/>
      <c r="BQ550" s="212"/>
      <c r="BR550" s="212"/>
      <c r="BS550" s="212"/>
      <c r="BT550" s="212"/>
      <c r="BU550" s="212"/>
      <c r="BV550" s="212"/>
      <c r="BW550" s="212"/>
      <c r="BX550" s="212"/>
      <c r="BY550" s="212"/>
      <c r="BZ550" s="212"/>
      <c r="CA550" s="212"/>
      <c r="CB550" s="212"/>
      <c r="CC550" s="212"/>
      <c r="CD550" s="212"/>
      <c r="CE550" s="212"/>
      <c r="CF550" s="212"/>
      <c r="CG550" s="212"/>
      <c r="CH550" s="212"/>
      <c r="CI550" s="212"/>
      <c r="CJ550" s="195"/>
      <c r="CK550" s="210"/>
      <c r="CL550" s="218"/>
      <c r="CM550" s="218"/>
      <c r="CN550" s="218"/>
      <c r="CO550" s="218"/>
      <c r="CP550" s="218"/>
      <c r="CQ550" s="218"/>
      <c r="CR550" s="218"/>
      <c r="CS550" s="218"/>
      <c r="CT550" s="218"/>
      <c r="CU550" s="218"/>
      <c r="CV550" s="218"/>
      <c r="CW550" s="218"/>
      <c r="CX550" s="218"/>
      <c r="CY550" s="218"/>
      <c r="CZ550" s="218"/>
      <c r="DA550" s="218"/>
      <c r="DB550" s="218"/>
      <c r="DC550" s="218"/>
      <c r="DD550" s="218"/>
      <c r="DE550" s="218"/>
      <c r="DF550" s="210"/>
      <c r="DG550" s="210"/>
      <c r="DH550" s="210"/>
      <c r="DI550" s="131"/>
      <c r="DJ550" s="131"/>
      <c r="DK550" s="131"/>
      <c r="DL550" s="101"/>
      <c r="DM550" s="101"/>
      <c r="DN550" s="101"/>
      <c r="DO550" s="101"/>
      <c r="DP550" s="101"/>
      <c r="DQ550" s="101"/>
      <c r="DR550" s="101"/>
      <c r="DS550" s="101"/>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row>
    <row r="551" spans="1:152" ht="4.5" customHeight="1">
      <c r="F551" s="182"/>
      <c r="G551" s="183"/>
      <c r="H551" s="183"/>
      <c r="I551" s="183"/>
      <c r="J551" s="183"/>
      <c r="K551" s="183"/>
      <c r="L551" s="183"/>
      <c r="M551" s="183"/>
      <c r="N551" s="183"/>
      <c r="O551" s="184"/>
      <c r="P551" s="39"/>
      <c r="Q551" s="16"/>
      <c r="R551" s="16"/>
      <c r="S551" s="16"/>
      <c r="T551" s="16"/>
      <c r="U551" s="16"/>
      <c r="V551" s="16"/>
      <c r="W551" s="16"/>
      <c r="X551" s="16"/>
      <c r="Y551" s="16"/>
      <c r="Z551" s="16"/>
      <c r="AA551" s="16"/>
      <c r="AB551" s="16"/>
      <c r="AC551" s="16"/>
      <c r="AD551" s="16"/>
      <c r="AE551" s="16"/>
      <c r="AF551" s="16"/>
      <c r="AG551" s="16"/>
      <c r="AH551" s="16"/>
      <c r="BA551" s="408"/>
      <c r="BB551" s="408"/>
      <c r="BC551" s="408"/>
      <c r="BD551" s="408"/>
      <c r="BE551" s="408"/>
      <c r="CJ551" s="195"/>
      <c r="CK551" s="213"/>
      <c r="CL551" s="218"/>
      <c r="CM551" s="218"/>
      <c r="CN551" s="218"/>
      <c r="CO551" s="218"/>
      <c r="CP551" s="218"/>
      <c r="CQ551" s="218"/>
      <c r="CR551" s="218"/>
      <c r="CS551" s="218"/>
      <c r="CT551" s="218"/>
      <c r="CU551" s="218"/>
      <c r="CV551" s="218"/>
      <c r="CW551" s="218"/>
      <c r="CX551" s="218"/>
      <c r="CY551" s="218"/>
      <c r="CZ551" s="218"/>
      <c r="DA551" s="218"/>
      <c r="DB551" s="218"/>
      <c r="DC551" s="218"/>
      <c r="DD551" s="218"/>
      <c r="DE551" s="218"/>
    </row>
    <row r="552" spans="1:152" ht="19.5" customHeight="1">
      <c r="F552" s="642" t="s">
        <v>265</v>
      </c>
      <c r="G552" s="621"/>
      <c r="H552" s="621"/>
      <c r="I552" s="621"/>
      <c r="J552" s="621"/>
      <c r="K552" s="621"/>
      <c r="L552" s="621"/>
      <c r="M552" s="621"/>
      <c r="N552" s="621"/>
      <c r="O552" s="622"/>
      <c r="P552" s="39"/>
      <c r="Q552" s="16"/>
      <c r="R552" s="16"/>
      <c r="S552" s="16"/>
      <c r="T552" s="16"/>
      <c r="U552" s="16"/>
      <c r="V552" s="16"/>
      <c r="W552" s="16"/>
      <c r="X552" s="16"/>
      <c r="Y552" s="16"/>
      <c r="Z552" s="16"/>
      <c r="AA552" s="16"/>
      <c r="AB552" s="16"/>
      <c r="AC552" s="16"/>
      <c r="AD552" s="16"/>
      <c r="AE552" s="16"/>
      <c r="AF552" s="16"/>
      <c r="AG552" s="16"/>
      <c r="AH552" s="16"/>
      <c r="AN552" s="596"/>
      <c r="AO552" s="597"/>
      <c r="AP552" s="598"/>
      <c r="AV552" s="296">
        <f>IF(AN552=0,3,"")</f>
        <v>3</v>
      </c>
      <c r="BA552" s="408"/>
      <c r="BB552" s="408"/>
      <c r="BC552" s="408"/>
      <c r="BD552" s="408"/>
      <c r="BE552" s="408"/>
      <c r="CJ552" s="195"/>
      <c r="CL552" s="218"/>
      <c r="CM552" s="218"/>
      <c r="CN552" s="218"/>
      <c r="CO552" s="218"/>
      <c r="CP552" s="218"/>
      <c r="CQ552" s="218"/>
      <c r="CR552" s="218"/>
      <c r="CS552" s="218"/>
      <c r="CT552" s="218"/>
      <c r="CU552" s="218"/>
      <c r="CV552" s="218"/>
      <c r="CW552" s="218"/>
      <c r="CX552" s="218"/>
      <c r="CY552" s="218"/>
      <c r="CZ552" s="218"/>
      <c r="DA552" s="218"/>
      <c r="DB552" s="218"/>
      <c r="DC552" s="218"/>
      <c r="DD552" s="218"/>
      <c r="DE552" s="218"/>
      <c r="DF552" s="213"/>
      <c r="DG552" s="213"/>
      <c r="DH552" s="213"/>
      <c r="DI552" s="101"/>
      <c r="DJ552" s="101"/>
      <c r="DK552" s="101"/>
    </row>
    <row r="553" spans="1:152" ht="19.5" customHeight="1">
      <c r="F553" s="642"/>
      <c r="G553" s="621"/>
      <c r="H553" s="621"/>
      <c r="I553" s="621"/>
      <c r="J553" s="621"/>
      <c r="K553" s="621"/>
      <c r="L553" s="621"/>
      <c r="M553" s="621"/>
      <c r="N553" s="621"/>
      <c r="O553" s="622"/>
      <c r="P553" s="39"/>
      <c r="Q553" s="16"/>
      <c r="R553" s="16"/>
      <c r="S553" s="16"/>
      <c r="T553" s="16"/>
      <c r="U553" s="16"/>
      <c r="V553" s="16"/>
      <c r="W553" s="16"/>
      <c r="X553" s="16"/>
      <c r="Y553" s="16"/>
      <c r="Z553" s="16"/>
      <c r="AA553" s="16"/>
      <c r="AB553" s="16"/>
      <c r="AC553" s="16"/>
      <c r="AD553" s="16"/>
      <c r="AE553" s="16"/>
      <c r="AF553" s="16"/>
      <c r="AG553" s="16"/>
      <c r="AH553" s="16"/>
      <c r="AN553" s="643"/>
      <c r="AO553" s="643"/>
      <c r="AP553" s="643"/>
      <c r="BA553" s="408"/>
      <c r="BB553" s="408"/>
      <c r="BC553" s="408"/>
      <c r="BD553" s="408"/>
      <c r="BE553" s="408"/>
      <c r="CJ553" s="195"/>
      <c r="CL553" s="218"/>
      <c r="CM553" s="218"/>
      <c r="CN553" s="218"/>
      <c r="CO553" s="218"/>
      <c r="CP553" s="218"/>
      <c r="CQ553" s="218"/>
      <c r="CR553" s="218"/>
      <c r="CS553" s="218"/>
      <c r="CT553" s="218"/>
      <c r="CU553" s="218"/>
      <c r="CV553" s="218"/>
      <c r="CW553" s="218"/>
      <c r="CX553" s="218"/>
      <c r="CY553" s="218"/>
      <c r="CZ553" s="218"/>
      <c r="DA553" s="218"/>
      <c r="DB553" s="218"/>
      <c r="DC553" s="218"/>
      <c r="DD553" s="218"/>
      <c r="DE553" s="218"/>
    </row>
    <row r="554" spans="1:152" ht="4.5" customHeight="1">
      <c r="F554" s="185"/>
      <c r="G554" s="186"/>
      <c r="H554" s="186"/>
      <c r="I554" s="186"/>
      <c r="J554" s="186"/>
      <c r="K554" s="186"/>
      <c r="L554" s="186"/>
      <c r="M554" s="186"/>
      <c r="N554" s="186"/>
      <c r="O554" s="187"/>
      <c r="P554" s="39"/>
      <c r="Q554" s="16"/>
      <c r="R554" s="16"/>
      <c r="S554" s="16"/>
      <c r="T554" s="16"/>
      <c r="U554" s="16"/>
      <c r="V554" s="16"/>
      <c r="W554" s="16"/>
      <c r="X554" s="16"/>
      <c r="Y554" s="16"/>
      <c r="Z554" s="16"/>
      <c r="AA554" s="16"/>
      <c r="AB554" s="16"/>
      <c r="AC554" s="16"/>
      <c r="AD554" s="16"/>
      <c r="AE554" s="16"/>
      <c r="AF554" s="16"/>
      <c r="AG554" s="16"/>
      <c r="AH554" s="16"/>
      <c r="BA554" s="408"/>
      <c r="BB554" s="408"/>
      <c r="BC554" s="408"/>
      <c r="BD554" s="408"/>
      <c r="BE554" s="408"/>
      <c r="CJ554" s="195"/>
      <c r="CL554" s="218"/>
      <c r="CM554" s="218"/>
      <c r="CN554" s="218"/>
      <c r="CO554" s="218"/>
      <c r="CP554" s="218"/>
      <c r="CQ554" s="218"/>
      <c r="CR554" s="218"/>
      <c r="CS554" s="218"/>
      <c r="CT554" s="218"/>
      <c r="CU554" s="218"/>
      <c r="CV554" s="218"/>
      <c r="CW554" s="218"/>
      <c r="CX554" s="218"/>
      <c r="CY554" s="218"/>
      <c r="CZ554" s="218"/>
      <c r="DA554" s="218"/>
      <c r="DB554" s="218"/>
      <c r="DC554" s="218"/>
      <c r="DD554" s="218"/>
      <c r="DE554" s="218"/>
    </row>
    <row r="555" spans="1:152" ht="4.5" customHeight="1">
      <c r="F555" s="173"/>
      <c r="G555" s="173"/>
      <c r="H555" s="173"/>
      <c r="I555" s="173"/>
      <c r="J555" s="173"/>
      <c r="K555" s="173"/>
      <c r="L555" s="173"/>
      <c r="M555" s="173"/>
      <c r="N555" s="173"/>
      <c r="O555" s="173"/>
      <c r="P555" s="16"/>
      <c r="Q555" s="16"/>
      <c r="R555" s="16"/>
      <c r="S555" s="16"/>
      <c r="T555" s="16"/>
      <c r="U555" s="16"/>
      <c r="V555" s="16"/>
      <c r="W555" s="16"/>
      <c r="X555" s="16"/>
      <c r="Y555" s="16"/>
      <c r="Z555" s="16"/>
      <c r="AA555" s="16"/>
      <c r="AB555" s="16"/>
      <c r="AC555" s="16"/>
      <c r="AD555" s="16"/>
      <c r="AE555" s="16"/>
      <c r="AF555" s="16"/>
      <c r="AG555" s="16"/>
      <c r="AH555" s="16"/>
      <c r="BA555" s="408"/>
      <c r="BB555" s="408"/>
      <c r="BC555" s="408"/>
      <c r="BD555" s="408"/>
      <c r="BE555" s="408"/>
      <c r="CJ555" s="195"/>
      <c r="CL555" s="239"/>
      <c r="CM555" s="239"/>
      <c r="CN555" s="239"/>
      <c r="CO555" s="239"/>
      <c r="CP555" s="239"/>
      <c r="CQ555" s="239"/>
      <c r="CR555" s="239"/>
      <c r="CS555" s="239"/>
      <c r="CT555" s="239"/>
      <c r="CU555" s="239"/>
      <c r="CV555" s="239"/>
      <c r="CW555" s="239"/>
      <c r="CX555" s="239"/>
      <c r="CY555" s="239"/>
      <c r="CZ555" s="239"/>
      <c r="DA555" s="239"/>
      <c r="DB555" s="239"/>
      <c r="DC555" s="239"/>
      <c r="DD555" s="239"/>
      <c r="DE555" s="239"/>
    </row>
    <row r="556" spans="1:152" ht="4.5" customHeight="1">
      <c r="F556" s="182"/>
      <c r="G556" s="183"/>
      <c r="H556" s="183"/>
      <c r="I556" s="183"/>
      <c r="J556" s="183"/>
      <c r="K556" s="183"/>
      <c r="L556" s="183"/>
      <c r="M556" s="183"/>
      <c r="N556" s="183"/>
      <c r="O556" s="184"/>
      <c r="P556" s="39"/>
      <c r="Q556" s="16"/>
      <c r="R556" s="16"/>
      <c r="S556" s="16"/>
      <c r="T556" s="16"/>
      <c r="U556" s="16"/>
      <c r="V556" s="16"/>
      <c r="W556" s="16"/>
      <c r="X556" s="16"/>
      <c r="Y556" s="16"/>
      <c r="Z556" s="16"/>
      <c r="AA556" s="16"/>
      <c r="AB556" s="16"/>
      <c r="AC556" s="16"/>
      <c r="AD556" s="16"/>
      <c r="AE556" s="16"/>
      <c r="AF556" s="16"/>
      <c r="AG556" s="16"/>
      <c r="AH556" s="16"/>
      <c r="BA556" s="408"/>
      <c r="BB556" s="408"/>
      <c r="BC556" s="408"/>
      <c r="BD556" s="408"/>
      <c r="BE556" s="408"/>
      <c r="CJ556" s="195"/>
      <c r="CK556" s="213"/>
    </row>
    <row r="557" spans="1:152" ht="19.5" customHeight="1">
      <c r="F557" s="642" t="s">
        <v>266</v>
      </c>
      <c r="G557" s="621"/>
      <c r="H557" s="621"/>
      <c r="I557" s="621"/>
      <c r="J557" s="621"/>
      <c r="K557" s="621"/>
      <c r="L557" s="621"/>
      <c r="M557" s="621"/>
      <c r="N557" s="621"/>
      <c r="O557" s="622"/>
      <c r="P557" s="39"/>
      <c r="Q557" s="16"/>
      <c r="R557" s="16"/>
      <c r="S557" s="16"/>
      <c r="T557" s="16"/>
      <c r="U557" s="16"/>
      <c r="V557" s="16"/>
      <c r="W557" s="16"/>
      <c r="X557" s="16"/>
      <c r="Y557" s="16"/>
      <c r="Z557" s="16"/>
      <c r="AA557" s="16"/>
      <c r="AB557" s="16"/>
      <c r="AC557" s="16"/>
      <c r="AD557" s="16"/>
      <c r="AE557" s="16"/>
      <c r="AF557" s="16"/>
      <c r="AG557" s="16"/>
      <c r="AH557" s="16"/>
      <c r="AN557" s="596"/>
      <c r="AO557" s="597"/>
      <c r="AP557" s="598"/>
      <c r="AV557" s="296">
        <f>IF(AN557=0,3,"")</f>
        <v>3</v>
      </c>
      <c r="BA557" s="408"/>
      <c r="BB557" s="408"/>
      <c r="BC557" s="408"/>
      <c r="BD557" s="408"/>
      <c r="BE557" s="408"/>
      <c r="CJ557" s="195"/>
      <c r="CL557" s="213"/>
      <c r="CM557" s="213"/>
      <c r="CN557" s="213"/>
      <c r="CO557" s="213"/>
      <c r="CP557" s="213"/>
      <c r="CQ557" s="213"/>
      <c r="CR557" s="213"/>
      <c r="CS557" s="213"/>
      <c r="CT557" s="213"/>
      <c r="CU557" s="213"/>
      <c r="CV557" s="213"/>
      <c r="CW557" s="213"/>
      <c r="CX557" s="213"/>
      <c r="CY557" s="213"/>
      <c r="CZ557" s="213"/>
      <c r="DA557" s="213"/>
      <c r="DB557" s="213"/>
      <c r="DC557" s="213"/>
      <c r="DD557" s="213"/>
      <c r="DE557" s="213"/>
      <c r="DF557" s="213"/>
      <c r="DG557" s="213"/>
      <c r="DH557" s="213"/>
      <c r="DI557" s="101"/>
      <c r="DJ557" s="101"/>
      <c r="DK557" s="101"/>
    </row>
    <row r="558" spans="1:152" ht="19.5" customHeight="1">
      <c r="F558" s="642"/>
      <c r="G558" s="621"/>
      <c r="H558" s="621"/>
      <c r="I558" s="621"/>
      <c r="J558" s="621"/>
      <c r="K558" s="621"/>
      <c r="L558" s="621"/>
      <c r="M558" s="621"/>
      <c r="N558" s="621"/>
      <c r="O558" s="622"/>
      <c r="P558" s="39"/>
      <c r="Q558" s="16"/>
      <c r="R558" s="16"/>
      <c r="S558" s="16"/>
      <c r="T558" s="16"/>
      <c r="U558" s="16"/>
      <c r="V558" s="16"/>
      <c r="W558" s="16"/>
      <c r="X558" s="16"/>
      <c r="Y558" s="16"/>
      <c r="Z558" s="16"/>
      <c r="AA558" s="16"/>
      <c r="AB558" s="16"/>
      <c r="AC558" s="16"/>
      <c r="AD558" s="16"/>
      <c r="AE558" s="16"/>
      <c r="AF558" s="16"/>
      <c r="AG558" s="16"/>
      <c r="AH558" s="16"/>
      <c r="AN558" s="643"/>
      <c r="AO558" s="643"/>
      <c r="AP558" s="643"/>
      <c r="BA558" s="408"/>
      <c r="BB558" s="408"/>
      <c r="BC558" s="408"/>
      <c r="BD558" s="408"/>
      <c r="BE558" s="408"/>
      <c r="CJ558" s="195"/>
    </row>
    <row r="559" spans="1:152" ht="4.5" customHeight="1">
      <c r="F559" s="42"/>
      <c r="G559" s="43"/>
      <c r="H559" s="43"/>
      <c r="I559" s="43"/>
      <c r="J559" s="43"/>
      <c r="K559" s="43"/>
      <c r="L559" s="43"/>
      <c r="M559" s="43"/>
      <c r="N559" s="43"/>
      <c r="O559" s="45"/>
      <c r="P559" s="39"/>
      <c r="Q559" s="16"/>
      <c r="R559" s="16"/>
      <c r="S559" s="16"/>
      <c r="T559" s="16"/>
      <c r="U559" s="16"/>
      <c r="V559" s="16"/>
      <c r="W559" s="16"/>
      <c r="X559" s="16"/>
      <c r="Y559" s="16"/>
      <c r="Z559" s="16"/>
      <c r="AA559" s="16"/>
      <c r="AB559" s="16"/>
      <c r="AC559" s="16"/>
      <c r="AD559" s="16"/>
      <c r="AE559" s="16"/>
      <c r="AF559" s="16"/>
      <c r="AG559" s="16"/>
      <c r="AH559" s="16"/>
      <c r="BA559" s="408"/>
      <c r="BB559" s="408"/>
      <c r="BC559" s="408"/>
      <c r="BD559" s="408"/>
      <c r="BE559" s="408"/>
      <c r="CJ559" s="195"/>
    </row>
    <row r="560" spans="1:152" ht="19.5" customHeight="1">
      <c r="P560" s="16"/>
      <c r="Q560" s="16"/>
      <c r="R560" s="16"/>
      <c r="S560" s="16"/>
      <c r="T560" s="16"/>
      <c r="U560" s="16"/>
      <c r="V560" s="16"/>
      <c r="W560" s="16"/>
      <c r="X560" s="16"/>
      <c r="Y560" s="16"/>
      <c r="Z560" s="16"/>
      <c r="AA560" s="16"/>
      <c r="AB560" s="16"/>
      <c r="AC560" s="16"/>
      <c r="AD560" s="16"/>
      <c r="AE560" s="16"/>
      <c r="AF560" s="16"/>
      <c r="AG560" s="16"/>
      <c r="AH560" s="16"/>
      <c r="BA560" s="408"/>
      <c r="BB560" s="408"/>
      <c r="BC560" s="408"/>
      <c r="BD560" s="408"/>
      <c r="BE560" s="408"/>
      <c r="CJ560" s="195"/>
    </row>
    <row r="561" spans="1:152" ht="19.5" customHeight="1">
      <c r="B561" s="8" t="s">
        <v>6164</v>
      </c>
      <c r="BA561" s="408"/>
      <c r="BB561" s="408"/>
      <c r="BC561" s="408"/>
      <c r="BD561" s="408"/>
      <c r="BE561" s="408"/>
      <c r="CJ561" s="195"/>
    </row>
    <row r="562" spans="1:152" ht="4.5" customHeight="1">
      <c r="BA562" s="408"/>
      <c r="BB562" s="408"/>
      <c r="BC562" s="408"/>
      <c r="BD562" s="408"/>
      <c r="BE562" s="408"/>
      <c r="CJ562" s="195"/>
    </row>
    <row r="563" spans="1:152" ht="4.5" customHeight="1">
      <c r="BA563" s="408"/>
      <c r="BB563" s="408"/>
      <c r="BC563" s="408"/>
      <c r="BD563" s="408"/>
      <c r="BE563" s="408"/>
      <c r="CJ563" s="195"/>
    </row>
    <row r="564" spans="1:152" ht="19.5" customHeight="1">
      <c r="AN564" s="596"/>
      <c r="AO564" s="597"/>
      <c r="AP564" s="598"/>
      <c r="AV564" s="296">
        <f>IF(AN564=0,3,"")</f>
        <v>3</v>
      </c>
      <c r="BA564" s="408"/>
      <c r="BB564" s="408"/>
      <c r="BC564" s="408"/>
      <c r="BD564" s="408"/>
      <c r="BE564" s="408"/>
      <c r="CJ564" s="195"/>
    </row>
    <row r="565" spans="1:152" ht="4.5" customHeight="1">
      <c r="AN565" s="365"/>
      <c r="AO565" s="365"/>
      <c r="AP565" s="365"/>
      <c r="BA565" s="408"/>
      <c r="BB565" s="408"/>
      <c r="BC565" s="408"/>
      <c r="BD565" s="408"/>
      <c r="BE565" s="408"/>
      <c r="CJ565" s="195"/>
    </row>
    <row r="566" spans="1:152" ht="9.75" customHeight="1">
      <c r="BA566" s="408"/>
      <c r="BB566" s="408"/>
      <c r="BC566" s="408"/>
      <c r="BD566" s="408"/>
      <c r="BE566" s="408"/>
      <c r="CJ566" s="195"/>
    </row>
    <row r="567" spans="1:152" s="6" customFormat="1" ht="13.5" customHeight="1">
      <c r="A567" s="278" t="str">
        <f>IF($J$43="選択してください","","("&amp;$J$46&amp;" "&amp;$J$43&amp;")")</f>
        <v/>
      </c>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E567" s="22"/>
      <c r="AF567" s="22"/>
      <c r="AG567" s="22"/>
      <c r="AH567" s="22"/>
      <c r="AI567" s="22"/>
      <c r="AJ567" s="22"/>
      <c r="AK567" s="22"/>
      <c r="AL567" s="22"/>
      <c r="AM567" s="721" t="s">
        <v>8608</v>
      </c>
      <c r="AN567" s="722"/>
      <c r="AO567" s="722"/>
      <c r="AP567" s="722"/>
      <c r="AQ567" s="723"/>
      <c r="AR567" s="215"/>
      <c r="AS567" s="215"/>
      <c r="AT567" s="215"/>
      <c r="AU567" s="215"/>
      <c r="AV567" s="217"/>
      <c r="AW567" s="217"/>
      <c r="AX567" s="217"/>
      <c r="AY567" s="217"/>
      <c r="AZ567" s="217"/>
      <c r="BA567" s="417"/>
      <c r="BB567" s="417"/>
      <c r="BC567" s="417"/>
      <c r="BD567" s="417"/>
      <c r="BE567" s="417"/>
      <c r="BF567" s="215"/>
      <c r="BG567" s="215"/>
      <c r="BH567" s="215"/>
      <c r="BI567" s="215"/>
      <c r="BJ567" s="215"/>
      <c r="BK567" s="215"/>
      <c r="BL567" s="215"/>
      <c r="BM567" s="215"/>
      <c r="BN567" s="215"/>
      <c r="BO567" s="215"/>
      <c r="BP567" s="215"/>
      <c r="BQ567" s="215"/>
      <c r="BR567" s="215"/>
      <c r="BS567" s="215"/>
      <c r="BT567" s="215"/>
      <c r="BU567" s="215"/>
      <c r="BV567" s="215"/>
      <c r="BW567" s="215"/>
      <c r="BX567" s="215"/>
      <c r="BY567" s="215"/>
      <c r="BZ567" s="215"/>
      <c r="CA567" s="215"/>
      <c r="CB567" s="215"/>
      <c r="CC567" s="215"/>
      <c r="CD567" s="215"/>
      <c r="CE567" s="215"/>
      <c r="CF567" s="215"/>
      <c r="CG567" s="215"/>
      <c r="CH567" s="215"/>
      <c r="CI567" s="215"/>
      <c r="CJ567" s="195"/>
      <c r="CK567" s="210"/>
      <c r="CL567" s="210"/>
      <c r="CM567" s="210"/>
      <c r="CN567" s="210"/>
      <c r="CO567" s="210"/>
      <c r="CP567" s="210"/>
      <c r="CQ567" s="210"/>
      <c r="CR567" s="210"/>
      <c r="CS567" s="210"/>
      <c r="CT567" s="210"/>
      <c r="CU567" s="210"/>
      <c r="CV567" s="210"/>
      <c r="CW567" s="210"/>
      <c r="CX567" s="210"/>
      <c r="CY567" s="210"/>
      <c r="CZ567" s="210"/>
      <c r="DA567" s="210"/>
      <c r="DB567" s="210"/>
      <c r="DC567" s="210"/>
      <c r="DD567" s="210"/>
      <c r="DE567" s="210"/>
      <c r="DF567" s="210"/>
      <c r="DG567" s="210"/>
      <c r="DH567" s="210"/>
      <c r="DI567" s="131"/>
      <c r="DJ567" s="131"/>
      <c r="DK567" s="131"/>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row>
    <row r="568" spans="1:152" s="6" customFormat="1" ht="22.5" customHeight="1">
      <c r="A568" s="278"/>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E568" s="22"/>
      <c r="AF568" s="22"/>
      <c r="AG568" s="22"/>
      <c r="AH568" s="22"/>
      <c r="AI568" s="22"/>
      <c r="AJ568" s="22"/>
      <c r="AK568" s="22"/>
      <c r="AL568" s="22"/>
      <c r="AM568" s="724"/>
      <c r="AN568" s="725"/>
      <c r="AO568" s="725"/>
      <c r="AP568" s="725"/>
      <c r="AQ568" s="726"/>
      <c r="AR568" s="215"/>
      <c r="AS568" s="215"/>
      <c r="AT568" s="215"/>
      <c r="AU568" s="215"/>
      <c r="AV568" s="217"/>
      <c r="AW568" s="217"/>
      <c r="AX568" s="217"/>
      <c r="AY568" s="217"/>
      <c r="AZ568" s="217"/>
      <c r="BA568" s="417"/>
      <c r="BB568" s="417"/>
      <c r="BC568" s="417"/>
      <c r="BD568" s="417"/>
      <c r="BE568" s="417"/>
      <c r="BF568" s="215"/>
      <c r="BG568" s="215"/>
      <c r="BH568" s="215"/>
      <c r="BI568" s="215"/>
      <c r="BJ568" s="215"/>
      <c r="BK568" s="215"/>
      <c r="BL568" s="215"/>
      <c r="BM568" s="215"/>
      <c r="BN568" s="215"/>
      <c r="BO568" s="215"/>
      <c r="BP568" s="215"/>
      <c r="BQ568" s="215"/>
      <c r="BR568" s="215"/>
      <c r="BS568" s="215"/>
      <c r="BT568" s="215"/>
      <c r="BU568" s="215"/>
      <c r="BV568" s="215"/>
      <c r="BW568" s="215"/>
      <c r="BX568" s="215"/>
      <c r="BY568" s="215"/>
      <c r="BZ568" s="215"/>
      <c r="CA568" s="215"/>
      <c r="CB568" s="215"/>
      <c r="CC568" s="215"/>
      <c r="CD568" s="215"/>
      <c r="CE568" s="215"/>
      <c r="CF568" s="215"/>
      <c r="CG568" s="215"/>
      <c r="CH568" s="215"/>
      <c r="CI568" s="215"/>
      <c r="CJ568" s="195"/>
      <c r="CK568" s="210"/>
      <c r="CL568" s="210"/>
      <c r="CM568" s="210"/>
      <c r="CN568" s="210"/>
      <c r="CO568" s="210"/>
      <c r="CP568" s="210"/>
      <c r="CQ568" s="210"/>
      <c r="CR568" s="210"/>
      <c r="CS568" s="210"/>
      <c r="CT568" s="210"/>
      <c r="CU568" s="210"/>
      <c r="CV568" s="210"/>
      <c r="CW568" s="210"/>
      <c r="CX568" s="210"/>
      <c r="CY568" s="210"/>
      <c r="CZ568" s="210"/>
      <c r="DA568" s="210"/>
      <c r="DB568" s="210"/>
      <c r="DC568" s="210"/>
      <c r="DD568" s="210"/>
      <c r="DE568" s="210"/>
      <c r="DF568" s="210"/>
      <c r="DG568" s="210"/>
      <c r="DH568" s="210"/>
      <c r="DI568" s="131"/>
      <c r="DJ568" s="131"/>
      <c r="DK568" s="131"/>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2"/>
      <c r="EV568" s="22"/>
    </row>
    <row r="569" spans="1:152" s="6" customFormat="1" ht="12" customHeight="1">
      <c r="A569" s="278"/>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E569" s="22"/>
      <c r="AF569" s="22"/>
      <c r="AG569" s="22"/>
      <c r="AH569" s="22"/>
      <c r="AI569" s="22"/>
      <c r="AJ569" s="22"/>
      <c r="AK569" s="22"/>
      <c r="AL569" s="22"/>
      <c r="AM569" s="22"/>
      <c r="AN569" s="22"/>
      <c r="AO569" s="22"/>
      <c r="AP569" s="22"/>
      <c r="AQ569" s="22"/>
      <c r="AR569" s="215"/>
      <c r="AS569" s="215"/>
      <c r="AT569" s="215"/>
      <c r="AU569" s="215"/>
      <c r="AV569" s="217"/>
      <c r="AW569" s="217"/>
      <c r="AX569" s="217"/>
      <c r="AY569" s="217"/>
      <c r="AZ569" s="217"/>
      <c r="BA569" s="417"/>
      <c r="BB569" s="417"/>
      <c r="BC569" s="417"/>
      <c r="BD569" s="417"/>
      <c r="BE569" s="417"/>
      <c r="BF569" s="215"/>
      <c r="BG569" s="215"/>
      <c r="BH569" s="215"/>
      <c r="BI569" s="215"/>
      <c r="BJ569" s="215"/>
      <c r="BK569" s="215"/>
      <c r="BL569" s="215"/>
      <c r="BM569" s="215"/>
      <c r="BN569" s="215"/>
      <c r="BO569" s="215"/>
      <c r="BP569" s="215"/>
      <c r="BQ569" s="215"/>
      <c r="BR569" s="215"/>
      <c r="BS569" s="215"/>
      <c r="BT569" s="215"/>
      <c r="BU569" s="215"/>
      <c r="BV569" s="215"/>
      <c r="BW569" s="215"/>
      <c r="BX569" s="215"/>
      <c r="BY569" s="215"/>
      <c r="BZ569" s="215"/>
      <c r="CA569" s="215"/>
      <c r="CB569" s="215"/>
      <c r="CC569" s="215"/>
      <c r="CD569" s="215"/>
      <c r="CE569" s="215"/>
      <c r="CF569" s="215"/>
      <c r="CG569" s="215"/>
      <c r="CH569" s="215"/>
      <c r="CI569" s="215"/>
      <c r="CJ569" s="195"/>
      <c r="CK569" s="210"/>
      <c r="CL569" s="210"/>
      <c r="CM569" s="210"/>
      <c r="CN569" s="210"/>
      <c r="CO569" s="210"/>
      <c r="CP569" s="210"/>
      <c r="CQ569" s="210"/>
      <c r="CR569" s="210"/>
      <c r="CS569" s="210"/>
      <c r="CT569" s="210"/>
      <c r="CU569" s="210"/>
      <c r="CV569" s="210"/>
      <c r="CW569" s="210"/>
      <c r="CX569" s="210"/>
      <c r="CY569" s="210"/>
      <c r="CZ569" s="210"/>
      <c r="DA569" s="210"/>
      <c r="DB569" s="210"/>
      <c r="DC569" s="210"/>
      <c r="DD569" s="210"/>
      <c r="DE569" s="210"/>
      <c r="DF569" s="210"/>
      <c r="DG569" s="210"/>
      <c r="DH569" s="210"/>
      <c r="DI569" s="131"/>
      <c r="DJ569" s="131"/>
      <c r="DK569" s="131"/>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row>
    <row r="570" spans="1:152" s="6" customFormat="1" ht="24" customHeight="1">
      <c r="A570" s="22"/>
      <c r="B570" s="714" t="s">
        <v>6283</v>
      </c>
      <c r="C570" s="714"/>
      <c r="D570" s="714"/>
      <c r="E570" s="714"/>
      <c r="F570" s="714"/>
      <c r="G570" s="714"/>
      <c r="H570" s="714"/>
      <c r="I570" s="714"/>
      <c r="J570" s="714"/>
      <c r="K570" s="714"/>
      <c r="L570" s="714"/>
      <c r="M570" s="714"/>
      <c r="N570" s="714"/>
      <c r="O570" s="714"/>
      <c r="P570" s="714"/>
      <c r="Q570" s="714"/>
      <c r="R570" s="714"/>
      <c r="S570" s="714"/>
      <c r="T570" s="714"/>
      <c r="U570" s="714"/>
      <c r="V570" s="714"/>
      <c r="W570" s="714"/>
      <c r="X570" s="714"/>
      <c r="Y570" s="714"/>
      <c r="Z570" s="714"/>
      <c r="AA570" s="714"/>
      <c r="AB570" s="714"/>
      <c r="AC570" s="714"/>
      <c r="AD570" s="714"/>
      <c r="AE570" s="714"/>
      <c r="AF570" s="714"/>
      <c r="AG570" s="714"/>
      <c r="AH570" s="714"/>
      <c r="AI570" s="714"/>
      <c r="AJ570" s="714"/>
      <c r="AK570" s="714"/>
      <c r="AL570" s="714"/>
      <c r="AM570" s="714"/>
      <c r="AN570" s="714"/>
      <c r="AO570" s="714"/>
      <c r="AP570" s="714"/>
      <c r="AQ570" s="22"/>
      <c r="AR570" s="215"/>
      <c r="AS570" s="215"/>
      <c r="AT570" s="215"/>
      <c r="AU570" s="215"/>
      <c r="AV570" s="217"/>
      <c r="AW570" s="217"/>
      <c r="AX570" s="217"/>
      <c r="AY570" s="217"/>
      <c r="AZ570" s="217"/>
      <c r="BA570" s="417"/>
      <c r="BB570" s="417"/>
      <c r="BC570" s="417"/>
      <c r="BD570" s="417"/>
      <c r="BE570" s="417"/>
      <c r="BF570" s="215"/>
      <c r="BG570" s="215"/>
      <c r="BH570" s="215"/>
      <c r="BI570" s="215"/>
      <c r="BJ570" s="215"/>
      <c r="BK570" s="215"/>
      <c r="BL570" s="215"/>
      <c r="BM570" s="215"/>
      <c r="BN570" s="215"/>
      <c r="BO570" s="215"/>
      <c r="BP570" s="215"/>
      <c r="BQ570" s="215"/>
      <c r="BR570" s="215"/>
      <c r="BS570" s="215"/>
      <c r="BT570" s="215"/>
      <c r="BU570" s="215"/>
      <c r="BV570" s="215"/>
      <c r="BW570" s="215"/>
      <c r="BX570" s="215"/>
      <c r="BY570" s="215"/>
      <c r="BZ570" s="215"/>
      <c r="CA570" s="215"/>
      <c r="CB570" s="215"/>
      <c r="CC570" s="215"/>
      <c r="CD570" s="215"/>
      <c r="CE570" s="215"/>
      <c r="CF570" s="215"/>
      <c r="CG570" s="215"/>
      <c r="CH570" s="215"/>
      <c r="CI570" s="215"/>
      <c r="CJ570" s="240"/>
      <c r="CK570" s="210"/>
      <c r="CL570" s="210"/>
      <c r="CM570" s="210"/>
      <c r="CN570" s="210"/>
      <c r="CO570" s="210"/>
      <c r="CP570" s="210"/>
      <c r="CQ570" s="210"/>
      <c r="CR570" s="210"/>
      <c r="CS570" s="210"/>
      <c r="CT570" s="210"/>
      <c r="CU570" s="210"/>
      <c r="CV570" s="210"/>
      <c r="CW570" s="210"/>
      <c r="CX570" s="210"/>
      <c r="CY570" s="210"/>
      <c r="CZ570" s="210"/>
      <c r="DA570" s="210"/>
      <c r="DB570" s="210"/>
      <c r="DC570" s="210"/>
      <c r="DD570" s="210"/>
      <c r="DE570" s="210"/>
      <c r="DF570" s="210"/>
      <c r="DG570" s="210"/>
      <c r="DH570" s="210"/>
      <c r="DI570" s="131"/>
      <c r="DJ570" s="131"/>
      <c r="DK570" s="131"/>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row>
    <row r="571" spans="1:152" ht="4.5" customHeight="1">
      <c r="BA571" s="408"/>
      <c r="BB571" s="408"/>
      <c r="BC571" s="408"/>
      <c r="BD571" s="408"/>
      <c r="BE571" s="408"/>
      <c r="CJ571" s="240"/>
    </row>
    <row r="572" spans="1:152" s="6" customFormat="1" ht="18" customHeight="1">
      <c r="A572" s="22"/>
      <c r="B572" s="22"/>
      <c r="C572" s="190"/>
      <c r="D572" s="190"/>
      <c r="E572" s="190"/>
      <c r="F572" s="190"/>
      <c r="G572" s="190"/>
      <c r="H572" s="190"/>
      <c r="I572" s="190"/>
      <c r="J572" s="190"/>
      <c r="K572" s="190"/>
      <c r="L572" s="190"/>
      <c r="M572" s="190"/>
      <c r="N572" s="190"/>
      <c r="O572" s="190"/>
      <c r="P572" s="190"/>
      <c r="Q572" s="190"/>
      <c r="R572" s="190"/>
      <c r="S572" s="190"/>
      <c r="T572" s="190"/>
      <c r="U572" s="190"/>
      <c r="V572" s="190"/>
      <c r="Y572" s="713" t="s">
        <v>1774</v>
      </c>
      <c r="Z572" s="713"/>
      <c r="AA572" s="713"/>
      <c r="AB572" s="713"/>
      <c r="AC572" s="713"/>
      <c r="AD572" s="713"/>
      <c r="AE572" s="713"/>
      <c r="AF572" s="713"/>
      <c r="AG572" s="713"/>
      <c r="AH572" s="713"/>
      <c r="AI572" s="713"/>
      <c r="AJ572" s="713"/>
      <c r="AK572" s="713"/>
      <c r="AL572" s="713"/>
      <c r="AM572" s="713"/>
      <c r="AN572" s="713"/>
      <c r="AO572" s="22"/>
      <c r="AP572" s="22"/>
      <c r="AQ572" s="22"/>
      <c r="AR572" s="215"/>
      <c r="AS572" s="215"/>
      <c r="AT572" s="215"/>
      <c r="AU572" s="215"/>
      <c r="AV572" s="217"/>
      <c r="AW572" s="217"/>
      <c r="AX572" s="217"/>
      <c r="AY572" s="217"/>
      <c r="AZ572" s="217"/>
      <c r="BA572" s="417"/>
      <c r="BB572" s="417"/>
      <c r="BC572" s="417"/>
      <c r="BD572" s="417"/>
      <c r="BE572" s="417"/>
      <c r="BF572" s="215"/>
      <c r="BG572" s="215"/>
      <c r="BH572" s="215"/>
      <c r="BI572" s="215"/>
      <c r="BJ572" s="215"/>
      <c r="BK572" s="215"/>
      <c r="BL572" s="215"/>
      <c r="BM572" s="215"/>
      <c r="BN572" s="215"/>
      <c r="BO572" s="215"/>
      <c r="BP572" s="215"/>
      <c r="BQ572" s="215"/>
      <c r="BR572" s="215"/>
      <c r="BS572" s="215"/>
      <c r="BT572" s="215"/>
      <c r="BU572" s="215"/>
      <c r="BV572" s="215"/>
      <c r="BW572" s="215"/>
      <c r="BX572" s="215"/>
      <c r="BY572" s="215"/>
      <c r="BZ572" s="215"/>
      <c r="CA572" s="215"/>
      <c r="CB572" s="215"/>
      <c r="CC572" s="215"/>
      <c r="CD572" s="215"/>
      <c r="CE572" s="215"/>
      <c r="CF572" s="215"/>
      <c r="CG572" s="215"/>
      <c r="CH572" s="215"/>
      <c r="CI572" s="215"/>
      <c r="CJ572" s="195"/>
      <c r="CK572" s="210"/>
      <c r="CL572" s="210"/>
      <c r="CM572" s="210"/>
      <c r="CN572" s="210"/>
      <c r="CO572" s="210"/>
      <c r="CP572" s="210"/>
      <c r="CQ572" s="210"/>
      <c r="CR572" s="210"/>
      <c r="CS572" s="210"/>
      <c r="CT572" s="210"/>
      <c r="CU572" s="210"/>
      <c r="CV572" s="210"/>
      <c r="CW572" s="210"/>
      <c r="CX572" s="210"/>
      <c r="CY572" s="210"/>
      <c r="CZ572" s="210"/>
      <c r="DA572" s="210"/>
      <c r="DB572" s="210"/>
      <c r="DC572" s="210"/>
      <c r="DD572" s="210"/>
      <c r="DE572" s="210"/>
      <c r="DF572" s="210"/>
      <c r="DG572" s="210"/>
      <c r="DH572" s="210"/>
      <c r="DI572" s="131"/>
      <c r="DJ572" s="131"/>
      <c r="DK572" s="131"/>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row>
    <row r="573" spans="1:152" s="6" customFormat="1" ht="18" customHeight="1">
      <c r="A573" s="22"/>
      <c r="B573" s="22"/>
      <c r="C573" s="22"/>
      <c r="D573" s="22"/>
      <c r="E573" s="22"/>
      <c r="F573" s="22"/>
      <c r="G573" s="22"/>
      <c r="H573" s="22"/>
      <c r="I573" s="22"/>
      <c r="J573" s="22"/>
      <c r="K573" s="22"/>
      <c r="L573" s="22"/>
      <c r="M573" s="22"/>
      <c r="N573" s="22"/>
      <c r="O573" s="22"/>
      <c r="P573" s="193"/>
      <c r="Q573" s="22"/>
      <c r="R573" s="22"/>
      <c r="S573" s="22"/>
      <c r="T573" s="22"/>
      <c r="X573" s="703" t="s">
        <v>1766</v>
      </c>
      <c r="Y573" s="704"/>
      <c r="Z573" s="703" t="s">
        <v>1767</v>
      </c>
      <c r="AA573" s="704"/>
      <c r="AB573" s="703" t="s">
        <v>1768</v>
      </c>
      <c r="AC573" s="704"/>
      <c r="AD573" s="703" t="s">
        <v>1769</v>
      </c>
      <c r="AE573" s="704"/>
      <c r="AF573" s="703" t="s">
        <v>1770</v>
      </c>
      <c r="AG573" s="704"/>
      <c r="AH573" s="703" t="s">
        <v>1771</v>
      </c>
      <c r="AI573" s="704"/>
      <c r="AJ573" s="703" t="s">
        <v>1772</v>
      </c>
      <c r="AK573" s="704"/>
      <c r="AL573" s="703" t="s">
        <v>1773</v>
      </c>
      <c r="AM573" s="704"/>
      <c r="AN573" s="703" t="s">
        <v>8217</v>
      </c>
      <c r="AO573" s="704"/>
      <c r="AP573" s="712" t="s">
        <v>8609</v>
      </c>
      <c r="AQ573" s="712"/>
      <c r="AR573" s="215"/>
      <c r="AS573" s="215"/>
      <c r="AT573" s="215"/>
      <c r="AU573" s="217"/>
      <c r="AV573" s="217"/>
      <c r="AW573" s="217"/>
      <c r="AX573" s="217"/>
      <c r="AY573" s="217"/>
      <c r="AZ573" s="217"/>
      <c r="BA573" s="417"/>
      <c r="BB573" s="417"/>
      <c r="BC573" s="417"/>
      <c r="BD573" s="417"/>
      <c r="BE573" s="418"/>
      <c r="BF573" s="215"/>
      <c r="BG573" s="215"/>
      <c r="BH573" s="215"/>
      <c r="BI573" s="215"/>
      <c r="BJ573" s="215"/>
      <c r="BK573" s="215"/>
      <c r="BL573" s="215"/>
      <c r="BM573" s="215"/>
      <c r="BN573" s="215"/>
      <c r="BO573" s="215"/>
      <c r="BP573" s="215"/>
      <c r="BQ573" s="215"/>
      <c r="BR573" s="215"/>
      <c r="BS573" s="215"/>
      <c r="BT573" s="215"/>
      <c r="BU573" s="215"/>
      <c r="BV573" s="215"/>
      <c r="BW573" s="215"/>
      <c r="BX573" s="215"/>
      <c r="BY573" s="215"/>
      <c r="BZ573" s="215"/>
      <c r="CA573" s="215"/>
      <c r="CB573" s="215"/>
      <c r="CC573" s="215"/>
      <c r="CD573" s="215"/>
      <c r="CE573" s="215"/>
      <c r="CF573" s="215"/>
      <c r="CG573" s="215"/>
      <c r="CH573" s="215"/>
      <c r="CI573" s="215"/>
      <c r="CJ573" s="195"/>
      <c r="CK573" s="210"/>
      <c r="CL573" s="210"/>
      <c r="CM573" s="210"/>
      <c r="CN573" s="210"/>
      <c r="CO573" s="210"/>
      <c r="CP573" s="210"/>
      <c r="CQ573" s="210"/>
      <c r="CR573" s="210"/>
      <c r="CS573" s="210"/>
      <c r="CT573" s="210"/>
      <c r="CU573" s="210"/>
      <c r="CV573" s="210"/>
      <c r="CW573" s="210"/>
      <c r="CX573" s="210"/>
      <c r="CY573" s="210"/>
      <c r="CZ573" s="210"/>
      <c r="DA573" s="210"/>
      <c r="DB573" s="210"/>
      <c r="DC573" s="210"/>
      <c r="DD573" s="210"/>
      <c r="DE573" s="210"/>
      <c r="DF573" s="210"/>
      <c r="DG573" s="210"/>
      <c r="DH573" s="131"/>
      <c r="DI573" s="131"/>
      <c r="DJ573" s="131"/>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row>
    <row r="574" spans="1:152" s="6" customFormat="1" ht="2.25" customHeight="1">
      <c r="A574" s="22"/>
      <c r="B574" s="22"/>
      <c r="C574" s="22"/>
      <c r="D574" s="22"/>
      <c r="E574" s="22"/>
      <c r="F574" s="22"/>
      <c r="G574" s="22"/>
      <c r="H574" s="22"/>
      <c r="I574" s="22"/>
      <c r="J574" s="22"/>
      <c r="K574" s="22"/>
      <c r="L574" s="22"/>
      <c r="M574" s="22"/>
      <c r="N574" s="22"/>
      <c r="O574" s="22"/>
      <c r="P574" s="22"/>
      <c r="Q574" s="22"/>
      <c r="R574" s="22"/>
      <c r="S574" s="22"/>
      <c r="T574" s="22"/>
      <c r="AO574" s="22"/>
      <c r="AQ574" s="22"/>
      <c r="AR574" s="215"/>
      <c r="AS574" s="215"/>
      <c r="AT574" s="215"/>
      <c r="AU574" s="215"/>
      <c r="AV574" s="217"/>
      <c r="AW574" s="217"/>
      <c r="AX574" s="217"/>
      <c r="AY574" s="217"/>
      <c r="AZ574" s="217"/>
      <c r="BA574" s="417"/>
      <c r="BB574" s="417"/>
      <c r="BC574" s="417"/>
      <c r="BD574" s="417"/>
      <c r="BE574" s="417"/>
      <c r="BF574" s="215"/>
      <c r="BG574" s="215"/>
      <c r="BH574" s="215"/>
      <c r="BI574" s="215"/>
      <c r="BJ574" s="215"/>
      <c r="BK574" s="215"/>
      <c r="BL574" s="215"/>
      <c r="BM574" s="215"/>
      <c r="BN574" s="215"/>
      <c r="BO574" s="215"/>
      <c r="BP574" s="215"/>
      <c r="BQ574" s="215"/>
      <c r="BR574" s="215"/>
      <c r="BS574" s="215"/>
      <c r="BT574" s="215"/>
      <c r="BU574" s="215"/>
      <c r="BV574" s="215"/>
      <c r="BW574" s="215"/>
      <c r="BX574" s="215"/>
      <c r="BY574" s="215"/>
      <c r="BZ574" s="215"/>
      <c r="CA574" s="215"/>
      <c r="CB574" s="215"/>
      <c r="CC574" s="215"/>
      <c r="CD574" s="215"/>
      <c r="CE574" s="215"/>
      <c r="CF574" s="215"/>
      <c r="CG574" s="215"/>
      <c r="CH574" s="215"/>
      <c r="CI574" s="215"/>
      <c r="CJ574" s="195"/>
      <c r="CK574" s="210"/>
      <c r="CL574" s="210"/>
      <c r="CM574" s="210"/>
      <c r="CN574" s="210"/>
      <c r="CO574" s="210"/>
      <c r="CP574" s="210"/>
      <c r="CQ574" s="210"/>
      <c r="CR574" s="210"/>
      <c r="CS574" s="210"/>
      <c r="CT574" s="210"/>
      <c r="CU574" s="210"/>
      <c r="CV574" s="210"/>
      <c r="CW574" s="210"/>
      <c r="CX574" s="210"/>
      <c r="CY574" s="210"/>
      <c r="CZ574" s="210"/>
      <c r="DA574" s="210"/>
      <c r="DB574" s="210"/>
      <c r="DC574" s="210"/>
      <c r="DD574" s="210"/>
      <c r="DE574" s="210"/>
      <c r="DF574" s="210"/>
      <c r="DG574" s="210"/>
      <c r="DH574" s="210"/>
      <c r="DI574" s="131"/>
      <c r="DJ574" s="131"/>
      <c r="DK574" s="131"/>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row>
    <row r="575" spans="1:152" s="6" customFormat="1" ht="19.5" customHeight="1">
      <c r="A575" s="22"/>
      <c r="B575" s="706" t="str">
        <f>IF(SUM(X575:AO575)=0,"・無回答はありません","・"&amp;SUM(X575:AO575)&amp;"カ所、回答していないところがあります")</f>
        <v>・66カ所、回答していないところがあります</v>
      </c>
      <c r="C575" s="707"/>
      <c r="D575" s="707"/>
      <c r="E575" s="707"/>
      <c r="F575" s="707"/>
      <c r="G575" s="707"/>
      <c r="H575" s="707"/>
      <c r="I575" s="707"/>
      <c r="J575" s="707"/>
      <c r="K575" s="707"/>
      <c r="L575" s="707"/>
      <c r="M575" s="707"/>
      <c r="N575" s="707"/>
      <c r="O575" s="707"/>
      <c r="P575" s="707"/>
      <c r="Q575" s="707"/>
      <c r="R575" s="707"/>
      <c r="S575" s="707"/>
      <c r="T575" s="707"/>
      <c r="U575" s="707"/>
      <c r="V575" s="708"/>
      <c r="X575" s="595">
        <f>AS1</f>
        <v>5</v>
      </c>
      <c r="Y575" s="595"/>
      <c r="Z575" s="595">
        <f>AS58</f>
        <v>2</v>
      </c>
      <c r="AA575" s="595"/>
      <c r="AB575" s="595">
        <f>AS100</f>
        <v>0</v>
      </c>
      <c r="AC575" s="595"/>
      <c r="AD575" s="595">
        <f>AS171</f>
        <v>0</v>
      </c>
      <c r="AE575" s="595"/>
      <c r="AF575" s="595">
        <f>AS252</f>
        <v>6</v>
      </c>
      <c r="AG575" s="595"/>
      <c r="AH575" s="595">
        <f>AS295</f>
        <v>23</v>
      </c>
      <c r="AI575" s="595"/>
      <c r="AJ575" s="595">
        <f>AS343</f>
        <v>19</v>
      </c>
      <c r="AK575" s="595"/>
      <c r="AL575" s="595">
        <f>AS400</f>
        <v>6</v>
      </c>
      <c r="AM575" s="595"/>
      <c r="AN575" s="595">
        <f>AS456</f>
        <v>5</v>
      </c>
      <c r="AO575" s="595"/>
      <c r="AP575" s="595">
        <f>AS509</f>
        <v>6</v>
      </c>
      <c r="AQ575" s="595"/>
      <c r="AR575" s="215"/>
      <c r="AS575" s="215"/>
      <c r="AT575" s="215"/>
      <c r="AU575" s="217"/>
      <c r="AV575" s="217"/>
      <c r="AW575" s="217"/>
      <c r="AX575" s="217"/>
      <c r="AY575" s="217"/>
      <c r="AZ575" s="217"/>
      <c r="BA575" s="417"/>
      <c r="BB575" s="417"/>
      <c r="BC575" s="417"/>
      <c r="BD575" s="417"/>
      <c r="BE575" s="418"/>
      <c r="BF575" s="215"/>
      <c r="BG575" s="215"/>
      <c r="BH575" s="215"/>
      <c r="BI575" s="215"/>
      <c r="BJ575" s="215"/>
      <c r="BK575" s="215"/>
      <c r="BL575" s="215"/>
      <c r="BM575" s="215"/>
      <c r="BN575" s="215"/>
      <c r="BO575" s="215"/>
      <c r="BP575" s="215"/>
      <c r="BQ575" s="215"/>
      <c r="BR575" s="215"/>
      <c r="BS575" s="215"/>
      <c r="BT575" s="215"/>
      <c r="BU575" s="215"/>
      <c r="BV575" s="215"/>
      <c r="BW575" s="215"/>
      <c r="BX575" s="215"/>
      <c r="BY575" s="215"/>
      <c r="BZ575" s="215"/>
      <c r="CA575" s="215"/>
      <c r="CB575" s="215"/>
      <c r="CC575" s="215"/>
      <c r="CD575" s="215"/>
      <c r="CE575" s="215"/>
      <c r="CF575" s="215"/>
      <c r="CG575" s="215"/>
      <c r="CH575" s="215"/>
      <c r="CI575" s="215"/>
      <c r="CJ575" s="195"/>
      <c r="CK575" s="210"/>
      <c r="CL575" s="210"/>
      <c r="CM575" s="210"/>
      <c r="CN575" s="210"/>
      <c r="CO575" s="210"/>
      <c r="CP575" s="210"/>
      <c r="CQ575" s="210"/>
      <c r="CR575" s="210"/>
      <c r="CS575" s="210"/>
      <c r="CT575" s="210"/>
      <c r="CU575" s="210"/>
      <c r="CV575" s="210"/>
      <c r="CW575" s="210"/>
      <c r="CX575" s="210"/>
      <c r="CY575" s="210"/>
      <c r="CZ575" s="210"/>
      <c r="DA575" s="210"/>
      <c r="DB575" s="210"/>
      <c r="DC575" s="210"/>
      <c r="DD575" s="210"/>
      <c r="DE575" s="210"/>
      <c r="DF575" s="210"/>
      <c r="DG575" s="210"/>
      <c r="DH575" s="131"/>
      <c r="DI575" s="131"/>
      <c r="DJ575" s="131"/>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row>
    <row r="576" spans="1:152" s="6" customFormat="1" ht="16.5" customHeight="1">
      <c r="A576" s="22"/>
      <c r="B576" s="192"/>
      <c r="C576" s="705" t="s">
        <v>6284</v>
      </c>
      <c r="D576" s="705"/>
      <c r="E576" s="705"/>
      <c r="F576" s="705"/>
      <c r="G576" s="705"/>
      <c r="H576" s="705"/>
      <c r="I576" s="705"/>
      <c r="J576" s="705"/>
      <c r="K576" s="705"/>
      <c r="L576" s="705"/>
      <c r="M576" s="705"/>
      <c r="N576" s="705"/>
      <c r="O576" s="705"/>
      <c r="P576" s="705"/>
      <c r="Q576" s="705"/>
      <c r="R576" s="705"/>
      <c r="S576" s="705"/>
      <c r="T576" s="705"/>
      <c r="U576" s="705"/>
      <c r="V576" s="705"/>
      <c r="W576" s="705"/>
      <c r="X576" s="705"/>
      <c r="Y576" s="705"/>
      <c r="Z576" s="705"/>
      <c r="AA576" s="705"/>
      <c r="AB576" s="705"/>
      <c r="AC576" s="705"/>
      <c r="AD576" s="705"/>
      <c r="AE576" s="705"/>
      <c r="AF576" s="705"/>
      <c r="AG576" s="705"/>
      <c r="AH576" s="705"/>
      <c r="AI576" s="705"/>
      <c r="AJ576" s="705"/>
      <c r="AK576" s="705"/>
      <c r="AL576" s="705"/>
      <c r="AM576" s="705"/>
      <c r="AN576" s="22"/>
      <c r="AO576" s="22"/>
      <c r="AP576" s="22"/>
      <c r="AQ576" s="22"/>
      <c r="AR576" s="215"/>
      <c r="AS576" s="215"/>
      <c r="AT576" s="215"/>
      <c r="AU576" s="217"/>
      <c r="AV576" s="217"/>
      <c r="AW576" s="217"/>
      <c r="AX576" s="217"/>
      <c r="AY576" s="217"/>
      <c r="AZ576" s="217"/>
      <c r="BA576" s="417"/>
      <c r="BB576" s="417"/>
      <c r="BC576" s="417"/>
      <c r="BD576" s="417"/>
      <c r="BE576" s="418"/>
      <c r="BF576" s="215"/>
      <c r="BG576" s="215"/>
      <c r="BH576" s="215"/>
      <c r="BI576" s="215"/>
      <c r="BJ576" s="215"/>
      <c r="BK576" s="215"/>
      <c r="BL576" s="215"/>
      <c r="BM576" s="215"/>
      <c r="BN576" s="215"/>
      <c r="BO576" s="215"/>
      <c r="BP576" s="215"/>
      <c r="BQ576" s="215"/>
      <c r="BR576" s="215"/>
      <c r="BS576" s="215"/>
      <c r="BT576" s="215"/>
      <c r="BU576" s="215"/>
      <c r="BV576" s="215"/>
      <c r="BW576" s="215"/>
      <c r="BX576" s="215"/>
      <c r="BY576" s="215"/>
      <c r="BZ576" s="215"/>
      <c r="CA576" s="215"/>
      <c r="CB576" s="215"/>
      <c r="CC576" s="215"/>
      <c r="CD576" s="215"/>
      <c r="CE576" s="215"/>
      <c r="CF576" s="215"/>
      <c r="CG576" s="215"/>
      <c r="CH576" s="215"/>
      <c r="CI576" s="215"/>
      <c r="CJ576" s="195"/>
      <c r="CK576" s="217"/>
      <c r="CL576" s="217"/>
      <c r="CM576" s="217"/>
      <c r="CN576" s="217"/>
      <c r="CO576" s="217"/>
      <c r="CP576" s="217"/>
      <c r="CQ576" s="217"/>
      <c r="CR576" s="217"/>
      <c r="CS576" s="217"/>
      <c r="CT576" s="217"/>
      <c r="CU576" s="217"/>
      <c r="CV576" s="217"/>
      <c r="CW576" s="217"/>
      <c r="CX576" s="217"/>
      <c r="CY576" s="217"/>
      <c r="CZ576" s="217"/>
      <c r="DA576" s="217"/>
      <c r="DB576" s="217"/>
      <c r="DC576" s="217"/>
      <c r="DD576" s="217"/>
      <c r="DE576" s="217"/>
      <c r="DF576" s="217"/>
      <c r="DG576" s="217"/>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row>
    <row r="577" spans="1:151" s="6" customFormat="1" ht="19.5" customHeight="1">
      <c r="A577" s="22"/>
      <c r="B577" s="709" t="str">
        <f>IF(SUM(X577:AO577)=0,"・入力間違いはありません","・"&amp;SUM(X577:AO577)&amp;"カ所、入力に間違いがあります")</f>
        <v>・入力間違いはありません</v>
      </c>
      <c r="C577" s="710"/>
      <c r="D577" s="710"/>
      <c r="E577" s="710"/>
      <c r="F577" s="710"/>
      <c r="G577" s="710"/>
      <c r="H577" s="710"/>
      <c r="I577" s="710"/>
      <c r="J577" s="710"/>
      <c r="K577" s="710"/>
      <c r="L577" s="710"/>
      <c r="M577" s="710"/>
      <c r="N577" s="710"/>
      <c r="O577" s="710"/>
      <c r="P577" s="710"/>
      <c r="Q577" s="710"/>
      <c r="R577" s="710"/>
      <c r="S577" s="710"/>
      <c r="T577" s="710"/>
      <c r="U577" s="710"/>
      <c r="V577" s="711"/>
      <c r="X577" s="595">
        <f>AS2</f>
        <v>0</v>
      </c>
      <c r="Y577" s="595"/>
      <c r="Z577" s="595">
        <f>AS59</f>
        <v>0</v>
      </c>
      <c r="AA577" s="595"/>
      <c r="AB577" s="595">
        <f>AS101</f>
        <v>0</v>
      </c>
      <c r="AC577" s="595"/>
      <c r="AD577" s="595">
        <f>AS172</f>
        <v>0</v>
      </c>
      <c r="AE577" s="595"/>
      <c r="AF577" s="595">
        <f>AS253</f>
        <v>0</v>
      </c>
      <c r="AG577" s="595"/>
      <c r="AH577" s="595">
        <f>AS296</f>
        <v>0</v>
      </c>
      <c r="AI577" s="595"/>
      <c r="AJ577" s="595">
        <f>AS344</f>
        <v>0</v>
      </c>
      <c r="AK577" s="595"/>
      <c r="AL577" s="595">
        <f>AS401</f>
        <v>0</v>
      </c>
      <c r="AM577" s="595"/>
      <c r="AN577" s="595">
        <f>AS457</f>
        <v>0</v>
      </c>
      <c r="AO577" s="595"/>
      <c r="AP577" s="595">
        <f>AS510</f>
        <v>0</v>
      </c>
      <c r="AQ577" s="595"/>
      <c r="AR577" s="215"/>
      <c r="AS577" s="215"/>
      <c r="AT577" s="215"/>
      <c r="AU577" s="217"/>
      <c r="AV577" s="217"/>
      <c r="AW577" s="217"/>
      <c r="AX577" s="217"/>
      <c r="AY577" s="217"/>
      <c r="AZ577" s="217"/>
      <c r="BA577" s="417"/>
      <c r="BB577" s="417"/>
      <c r="BC577" s="417"/>
      <c r="BD577" s="417"/>
      <c r="BE577" s="418"/>
      <c r="BF577" s="215"/>
      <c r="BG577" s="215"/>
      <c r="BH577" s="215"/>
      <c r="BI577" s="215"/>
      <c r="BJ577" s="215"/>
      <c r="BK577" s="215"/>
      <c r="BL577" s="215"/>
      <c r="BM577" s="215"/>
      <c r="BN577" s="215"/>
      <c r="BO577" s="215"/>
      <c r="BP577" s="215"/>
      <c r="BQ577" s="215"/>
      <c r="BR577" s="215"/>
      <c r="BS577" s="215"/>
      <c r="BT577" s="215"/>
      <c r="BU577" s="215"/>
      <c r="BV577" s="215"/>
      <c r="BW577" s="215"/>
      <c r="BX577" s="215"/>
      <c r="BY577" s="215"/>
      <c r="BZ577" s="215"/>
      <c r="CA577" s="215"/>
      <c r="CB577" s="215"/>
      <c r="CC577" s="215"/>
      <c r="CD577" s="215"/>
      <c r="CE577" s="215"/>
      <c r="CF577" s="215"/>
      <c r="CG577" s="215"/>
      <c r="CH577" s="215"/>
      <c r="CI577" s="215"/>
      <c r="CJ577" s="195"/>
      <c r="CK577" s="217"/>
      <c r="CL577" s="217"/>
      <c r="CM577" s="217"/>
      <c r="CN577" s="217"/>
      <c r="CO577" s="217"/>
      <c r="CP577" s="217"/>
      <c r="CQ577" s="217"/>
      <c r="CR577" s="217"/>
      <c r="CS577" s="217"/>
      <c r="CT577" s="217"/>
      <c r="CU577" s="217"/>
      <c r="CV577" s="217"/>
      <c r="CW577" s="217"/>
      <c r="CX577" s="217"/>
      <c r="CY577" s="217"/>
      <c r="CZ577" s="217"/>
      <c r="DA577" s="217"/>
      <c r="DB577" s="217"/>
      <c r="DC577" s="217"/>
      <c r="DD577" s="217"/>
      <c r="DE577" s="217"/>
      <c r="DF577" s="217"/>
      <c r="DG577" s="217"/>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row>
    <row r="578" spans="1:151" ht="19.5" customHeight="1">
      <c r="AL578" s="191"/>
      <c r="BA578" s="408"/>
      <c r="BB578" s="408"/>
      <c r="BC578" s="408"/>
      <c r="BD578" s="408"/>
      <c r="BE578" s="408"/>
      <c r="CJ578" s="240"/>
      <c r="CK578" s="217"/>
    </row>
    <row r="579" spans="1:151" ht="24" customHeight="1">
      <c r="B579" s="702" t="s">
        <v>6710</v>
      </c>
      <c r="C579" s="702"/>
      <c r="D579" s="702"/>
      <c r="E579" s="702"/>
      <c r="F579" s="702"/>
      <c r="G579" s="702"/>
      <c r="H579" s="702"/>
      <c r="I579" s="702"/>
      <c r="J579" s="702"/>
      <c r="K579" s="702"/>
      <c r="L579" s="702"/>
      <c r="M579" s="702"/>
      <c r="N579" s="702"/>
      <c r="O579" s="702"/>
      <c r="P579" s="702"/>
      <c r="Q579" s="702"/>
      <c r="R579" s="702"/>
      <c r="S579" s="702"/>
      <c r="T579" s="702"/>
      <c r="U579" s="702"/>
      <c r="V579" s="702"/>
      <c r="W579" s="702"/>
      <c r="X579" s="702"/>
      <c r="Y579" s="702"/>
      <c r="Z579" s="702"/>
      <c r="AA579" s="702"/>
      <c r="AB579" s="702"/>
      <c r="AC579" s="702"/>
      <c r="AD579" s="702"/>
      <c r="AE579" s="702"/>
      <c r="AF579" s="702"/>
      <c r="AG579" s="702"/>
      <c r="AH579" s="702"/>
      <c r="AI579" s="702"/>
      <c r="AJ579" s="702"/>
      <c r="AK579" s="702"/>
      <c r="AL579" s="702"/>
      <c r="AM579" s="702"/>
      <c r="AN579" s="702"/>
      <c r="AO579" s="702"/>
      <c r="AP579" s="702"/>
      <c r="BA579" s="408"/>
      <c r="BB579" s="408"/>
      <c r="BC579" s="408"/>
      <c r="BD579" s="408"/>
      <c r="BE579" s="408"/>
      <c r="CJ579" s="195"/>
      <c r="CK579" s="217"/>
      <c r="CL579" s="217"/>
      <c r="CM579" s="217"/>
      <c r="CN579" s="217"/>
      <c r="CO579" s="217"/>
      <c r="CP579" s="217"/>
      <c r="CQ579" s="217"/>
      <c r="CR579" s="217"/>
      <c r="CS579" s="217"/>
      <c r="CT579" s="217"/>
      <c r="CU579" s="217"/>
      <c r="CV579" s="217"/>
      <c r="CW579" s="217"/>
      <c r="CX579" s="217"/>
      <c r="CY579" s="217"/>
      <c r="CZ579" s="217"/>
      <c r="DA579" s="217"/>
      <c r="DB579" s="217"/>
      <c r="DC579" s="217"/>
      <c r="DD579" s="217"/>
      <c r="DE579" s="217"/>
      <c r="DF579" s="217"/>
      <c r="DG579" s="217"/>
      <c r="DH579" s="217"/>
      <c r="DI579" s="22"/>
      <c r="DJ579" s="22"/>
      <c r="DK579" s="22"/>
    </row>
    <row r="580" spans="1:151" ht="19.5" customHeight="1">
      <c r="BA580" s="408"/>
      <c r="BB580" s="408"/>
      <c r="BC580" s="408"/>
      <c r="BD580" s="408"/>
      <c r="BE580" s="408"/>
      <c r="CJ580" s="195"/>
      <c r="CK580" s="217"/>
      <c r="CL580" s="217"/>
      <c r="CM580" s="217"/>
      <c r="CN580" s="217"/>
      <c r="CO580" s="217"/>
      <c r="CP580" s="217"/>
      <c r="CQ580" s="217"/>
      <c r="CR580" s="217"/>
      <c r="CS580" s="217"/>
      <c r="CT580" s="217"/>
      <c r="CU580" s="217"/>
      <c r="CV580" s="217"/>
      <c r="CW580" s="217"/>
      <c r="CX580" s="217"/>
      <c r="CY580" s="217"/>
      <c r="CZ580" s="217"/>
      <c r="DA580" s="217"/>
      <c r="DB580" s="217"/>
      <c r="DC580" s="217"/>
      <c r="DD580" s="217"/>
      <c r="DE580" s="217"/>
      <c r="DF580" s="217"/>
      <c r="DG580" s="217"/>
      <c r="DH580" s="217"/>
      <c r="DI580" s="22"/>
      <c r="DJ580" s="22"/>
      <c r="DK580" s="22"/>
    </row>
    <row r="581" spans="1:151" ht="19.5" customHeight="1">
      <c r="AC581" s="194"/>
      <c r="AD581" s="194"/>
      <c r="AE581" s="194"/>
      <c r="AF581" s="194"/>
      <c r="AG581" s="194"/>
      <c r="AH581" s="194"/>
      <c r="AI581" s="194"/>
      <c r="AJ581" s="194"/>
      <c r="AK581" s="194"/>
      <c r="AL581" s="194"/>
      <c r="AM581" s="281" t="s">
        <v>267</v>
      </c>
      <c r="AN581" s="194"/>
      <c r="AO581" s="194"/>
      <c r="AP581" s="194"/>
      <c r="AQ581" s="194"/>
      <c r="CJ581" s="195"/>
      <c r="CK581" s="217"/>
      <c r="CL581" s="217"/>
      <c r="CM581" s="217"/>
      <c r="CN581" s="217"/>
      <c r="CO581" s="217"/>
      <c r="CP581" s="217"/>
      <c r="CQ581" s="217"/>
      <c r="CR581" s="217"/>
      <c r="CS581" s="217"/>
      <c r="CT581" s="217"/>
      <c r="CU581" s="217"/>
      <c r="CV581" s="217"/>
      <c r="CW581" s="217"/>
      <c r="CX581" s="217"/>
      <c r="CY581" s="217"/>
      <c r="CZ581" s="217"/>
      <c r="DA581" s="217"/>
      <c r="DB581" s="217"/>
      <c r="DC581" s="217"/>
      <c r="DD581" s="217"/>
      <c r="DE581" s="217"/>
      <c r="DF581" s="217"/>
      <c r="DG581" s="217"/>
      <c r="DH581" s="217"/>
      <c r="DI581" s="22"/>
      <c r="DJ581" s="22"/>
      <c r="DK581" s="22"/>
    </row>
    <row r="582" spans="1:151" ht="6" customHeight="1">
      <c r="AC582" s="194"/>
      <c r="AD582" s="194"/>
      <c r="AE582" s="194"/>
      <c r="AF582" s="194"/>
      <c r="AG582" s="194"/>
      <c r="AH582" s="194"/>
      <c r="AI582" s="194"/>
      <c r="AJ582" s="194"/>
      <c r="AK582" s="194"/>
      <c r="AL582" s="194"/>
      <c r="AM582" s="194"/>
      <c r="AN582" s="194"/>
      <c r="AO582" s="194"/>
      <c r="AP582" s="194"/>
      <c r="AQ582" s="194"/>
      <c r="CJ582" s="195"/>
      <c r="CK582" s="217"/>
      <c r="CL582" s="217"/>
      <c r="CM582" s="217"/>
      <c r="CN582" s="217"/>
      <c r="CO582" s="217"/>
      <c r="CP582" s="217"/>
      <c r="CQ582" s="217"/>
      <c r="CR582" s="217"/>
      <c r="CS582" s="217"/>
      <c r="CT582" s="217"/>
      <c r="CU582" s="217"/>
      <c r="CV582" s="217"/>
      <c r="CW582" s="217"/>
      <c r="CX582" s="217"/>
      <c r="CY582" s="217"/>
      <c r="CZ582" s="217"/>
      <c r="DA582" s="217"/>
      <c r="DB582" s="217"/>
      <c r="DC582" s="217"/>
      <c r="DD582" s="217"/>
      <c r="DE582" s="217"/>
      <c r="DF582" s="217"/>
      <c r="DG582" s="217"/>
      <c r="DH582" s="217"/>
      <c r="DI582" s="22"/>
      <c r="DJ582" s="22"/>
      <c r="DK582" s="22"/>
    </row>
    <row r="583" spans="1:151" ht="19.5" customHeight="1">
      <c r="Z583" s="281" t="s">
        <v>268</v>
      </c>
      <c r="AC583" s="194"/>
      <c r="AE583" s="194"/>
      <c r="AF583" s="194"/>
      <c r="AG583" s="194"/>
      <c r="AH583" s="194"/>
      <c r="AI583" s="194"/>
      <c r="AJ583" s="194"/>
      <c r="AK583" s="194"/>
      <c r="AL583" s="194"/>
      <c r="AM583" s="194"/>
      <c r="AN583" s="194"/>
      <c r="AO583" s="194"/>
      <c r="AP583" s="194"/>
      <c r="AQ583" s="194"/>
      <c r="CJ583" s="195"/>
      <c r="CK583" s="217"/>
      <c r="CL583" s="217"/>
      <c r="CM583" s="217"/>
      <c r="CN583" s="217"/>
      <c r="CO583" s="217"/>
      <c r="CP583" s="217"/>
      <c r="CQ583" s="217"/>
      <c r="CR583" s="217"/>
      <c r="CS583" s="217"/>
      <c r="CT583" s="217"/>
      <c r="CU583" s="217"/>
      <c r="CV583" s="217"/>
      <c r="CW583" s="217"/>
      <c r="CX583" s="217"/>
      <c r="CY583" s="217"/>
      <c r="CZ583" s="217"/>
      <c r="DA583" s="217"/>
      <c r="DB583" s="217"/>
      <c r="DC583" s="217"/>
      <c r="DD583" s="217"/>
      <c r="DE583" s="217"/>
      <c r="DF583" s="217"/>
      <c r="DG583" s="217"/>
      <c r="DH583" s="217"/>
      <c r="DI583" s="22"/>
      <c r="DJ583" s="22"/>
      <c r="DK583" s="22"/>
    </row>
    <row r="584" spans="1:151" ht="19.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CL584" s="217"/>
      <c r="CM584" s="217"/>
      <c r="CN584" s="217"/>
      <c r="CO584" s="217"/>
      <c r="CP584" s="217"/>
      <c r="CQ584" s="217"/>
      <c r="CR584" s="217"/>
      <c r="CS584" s="217"/>
      <c r="CT584" s="217"/>
      <c r="CU584" s="217"/>
      <c r="CV584" s="217"/>
      <c r="CW584" s="217"/>
      <c r="CX584" s="217"/>
      <c r="CY584" s="217"/>
      <c r="CZ584" s="217"/>
      <c r="DA584" s="217"/>
      <c r="DB584" s="217"/>
      <c r="DC584" s="217"/>
      <c r="DD584" s="217"/>
      <c r="DE584" s="217"/>
      <c r="DF584" s="217"/>
      <c r="DG584" s="217"/>
      <c r="DH584" s="217"/>
      <c r="DI584" s="22"/>
      <c r="DJ584" s="22"/>
      <c r="DK584" s="22"/>
    </row>
  </sheetData>
  <sheetProtection password="CEAE" sheet="1" objects="1" scenarios="1" selectLockedCells="1"/>
  <mergeCells count="469">
    <mergeCell ref="CL320:CL322"/>
    <mergeCell ref="CM313:DK315"/>
    <mergeCell ref="CL307:CL310"/>
    <mergeCell ref="CM349:DK349"/>
    <mergeCell ref="CL535:DJ545"/>
    <mergeCell ref="CL52:DK54"/>
    <mergeCell ref="CM307:DK312"/>
    <mergeCell ref="CM316:DK318"/>
    <mergeCell ref="CN104:DK104"/>
    <mergeCell ref="CL104:CM104"/>
    <mergeCell ref="CN105:DK111"/>
    <mergeCell ref="CN113:DK115"/>
    <mergeCell ref="CL125:DK125"/>
    <mergeCell ref="CN123:DK124"/>
    <mergeCell ref="CN117:DK120"/>
    <mergeCell ref="CL105:CM105"/>
    <mergeCell ref="CL117:CM117"/>
    <mergeCell ref="CL113:CM114"/>
    <mergeCell ref="CL175:CM175"/>
    <mergeCell ref="CN175:DK175"/>
    <mergeCell ref="CL176:CM176"/>
    <mergeCell ref="CL245:DK246"/>
    <mergeCell ref="CN357:DK363"/>
    <mergeCell ref="CM323:DK323"/>
    <mergeCell ref="CM320:DK322"/>
    <mergeCell ref="E323:L323"/>
    <mergeCell ref="CL269:DK272"/>
    <mergeCell ref="G286:S286"/>
    <mergeCell ref="AN286:AP286"/>
    <mergeCell ref="CL286:DK289"/>
    <mergeCell ref="AK454:AP454"/>
    <mergeCell ref="AN539:AP539"/>
    <mergeCell ref="AN432:AP432"/>
    <mergeCell ref="AN450:AP450"/>
    <mergeCell ref="AN460:AP460"/>
    <mergeCell ref="AM509:AQ510"/>
    <mergeCell ref="S310:AQ310"/>
    <mergeCell ref="AF318:AI318"/>
    <mergeCell ref="AL318:AO318"/>
    <mergeCell ref="T318:W318"/>
    <mergeCell ref="Y316:AD316"/>
    <mergeCell ref="AL337:AP337"/>
    <mergeCell ref="R347:AC347"/>
    <mergeCell ref="AN269:AP269"/>
    <mergeCell ref="AL361:AO361"/>
    <mergeCell ref="CL357:CM363"/>
    <mergeCell ref="U374:V374"/>
    <mergeCell ref="O324:AQ324"/>
    <mergeCell ref="Y144:AC144"/>
    <mergeCell ref="AN73:AP73"/>
    <mergeCell ref="AR41:AS42"/>
    <mergeCell ref="B17:C17"/>
    <mergeCell ref="N28:P28"/>
    <mergeCell ref="AM100:AQ101"/>
    <mergeCell ref="AN95:AP97"/>
    <mergeCell ref="E111:Q111"/>
    <mergeCell ref="AN81:AP83"/>
    <mergeCell ref="H141:T141"/>
    <mergeCell ref="H144:L144"/>
    <mergeCell ref="O144:S144"/>
    <mergeCell ref="H117:L117"/>
    <mergeCell ref="O117:S117"/>
    <mergeCell ref="Y141:AK141"/>
    <mergeCell ref="Q122:AA122"/>
    <mergeCell ref="W131:Z131"/>
    <mergeCell ref="AF128:AI128"/>
    <mergeCell ref="AC117:AG117"/>
    <mergeCell ref="AR44:AR45"/>
    <mergeCell ref="B18:C18"/>
    <mergeCell ref="D17:AP17"/>
    <mergeCell ref="D18:AP18"/>
    <mergeCell ref="AM58:AQ59"/>
    <mergeCell ref="Q125:T125"/>
    <mergeCell ref="W125:Z125"/>
    <mergeCell ref="W123:AA123"/>
    <mergeCell ref="AK123:AP123"/>
    <mergeCell ref="AF125:AI125"/>
    <mergeCell ref="AL131:AO131"/>
    <mergeCell ref="AM1:AQ2"/>
    <mergeCell ref="F1:AL2"/>
    <mergeCell ref="B14:C14"/>
    <mergeCell ref="D11:AP11"/>
    <mergeCell ref="D12:AP12"/>
    <mergeCell ref="D13:AP13"/>
    <mergeCell ref="B11:C11"/>
    <mergeCell ref="B12:C12"/>
    <mergeCell ref="B13:C13"/>
    <mergeCell ref="A4:AQ4"/>
    <mergeCell ref="C8:AQ9"/>
    <mergeCell ref="D14:AP14"/>
    <mergeCell ref="B15:C15"/>
    <mergeCell ref="H113:M115"/>
    <mergeCell ref="B21:AP21"/>
    <mergeCell ref="B37:AJ37"/>
    <mergeCell ref="AF131:AI131"/>
    <mergeCell ref="Q131:T131"/>
    <mergeCell ref="CL213:DK215"/>
    <mergeCell ref="CL217:DK220"/>
    <mergeCell ref="CL223:DK224"/>
    <mergeCell ref="CN126:DK130"/>
    <mergeCell ref="AM219:AP219"/>
    <mergeCell ref="CN176:DK182"/>
    <mergeCell ref="CL184:CM185"/>
    <mergeCell ref="CN184:DK186"/>
    <mergeCell ref="CL188:CM188"/>
    <mergeCell ref="CN195:DK196"/>
    <mergeCell ref="AL184:AP186"/>
    <mergeCell ref="AL128:AO128"/>
    <mergeCell ref="CN188:DK192"/>
    <mergeCell ref="AL188:AO188"/>
    <mergeCell ref="CL60:DK62"/>
    <mergeCell ref="CL173:DK173"/>
    <mergeCell ref="CL122:DK122"/>
    <mergeCell ref="CL133:DK137"/>
    <mergeCell ref="CL164:DK165"/>
    <mergeCell ref="CL85:DL87"/>
    <mergeCell ref="CL102:DK102"/>
    <mergeCell ref="E208:AH208"/>
    <mergeCell ref="H197:L197"/>
    <mergeCell ref="O188:S188"/>
    <mergeCell ref="AF197:AJ197"/>
    <mergeCell ref="Y194:AD194"/>
    <mergeCell ref="Y197:AC197"/>
    <mergeCell ref="H184:M186"/>
    <mergeCell ref="AE159:AI159"/>
    <mergeCell ref="V115:AA115"/>
    <mergeCell ref="T109:AQ111"/>
    <mergeCell ref="AC114:AH115"/>
    <mergeCell ref="AL113:AP115"/>
    <mergeCell ref="AK113:AK115"/>
    <mergeCell ref="E172:AK172"/>
    <mergeCell ref="AE122:AP122"/>
    <mergeCell ref="Q128:T128"/>
    <mergeCell ref="W128:Z128"/>
    <mergeCell ref="D178:H178"/>
    <mergeCell ref="V186:AA186"/>
    <mergeCell ref="AC185:AH186"/>
    <mergeCell ref="W170:AP170"/>
    <mergeCell ref="AL125:AO125"/>
    <mergeCell ref="W169:AP169"/>
    <mergeCell ref="AM165:AP165"/>
    <mergeCell ref="D15:AP15"/>
    <mergeCell ref="AF142:AK142"/>
    <mergeCell ref="O142:T142"/>
    <mergeCell ref="AF144:AJ144"/>
    <mergeCell ref="E153:AD154"/>
    <mergeCell ref="AM167:AO167"/>
    <mergeCell ref="AC167:AE167"/>
    <mergeCell ref="E182:R182"/>
    <mergeCell ref="G113:G115"/>
    <mergeCell ref="O65:R65"/>
    <mergeCell ref="AN66:AP67"/>
    <mergeCell ref="K61:N61"/>
    <mergeCell ref="O61:R61"/>
    <mergeCell ref="G65:J65"/>
    <mergeCell ref="C62:F63"/>
    <mergeCell ref="G62:J63"/>
    <mergeCell ref="K62:N63"/>
    <mergeCell ref="G184:G186"/>
    <mergeCell ref="AH575:AI575"/>
    <mergeCell ref="AN575:AO575"/>
    <mergeCell ref="AB573:AC573"/>
    <mergeCell ref="X573:Y573"/>
    <mergeCell ref="Z573:AA573"/>
    <mergeCell ref="AD575:AE575"/>
    <mergeCell ref="U306:Y306"/>
    <mergeCell ref="AB306:AF306"/>
    <mergeCell ref="O323:AP323"/>
    <mergeCell ref="AM567:AQ568"/>
    <mergeCell ref="AJ327:AP327"/>
    <mergeCell ref="AK329:AO329"/>
    <mergeCell ref="N339:P339"/>
    <mergeCell ref="O334:AQ334"/>
    <mergeCell ref="AB337:AF337"/>
    <mergeCell ref="P329:T329"/>
    <mergeCell ref="AN522:AP522"/>
    <mergeCell ref="S339:U339"/>
    <mergeCell ref="AK443:AP443"/>
    <mergeCell ref="X349:AC349"/>
    <mergeCell ref="AN481:AP481"/>
    <mergeCell ref="AN488:AP488"/>
    <mergeCell ref="W329:AA329"/>
    <mergeCell ref="X245:AF245"/>
    <mergeCell ref="AH245:AP245"/>
    <mergeCell ref="AN281:AP281"/>
    <mergeCell ref="AM248:AO248"/>
    <mergeCell ref="W251:AP251"/>
    <mergeCell ref="E300:AP301"/>
    <mergeCell ref="F303:L304"/>
    <mergeCell ref="Y572:AN572"/>
    <mergeCell ref="B570:AP570"/>
    <mergeCell ref="G272:S274"/>
    <mergeCell ref="F539:O539"/>
    <mergeCell ref="AN525:AP525"/>
    <mergeCell ref="AB506:AP507"/>
    <mergeCell ref="AN371:AO371"/>
    <mergeCell ref="Y371:AA371"/>
    <mergeCell ref="AM339:AO339"/>
    <mergeCell ref="AI306:AM306"/>
    <mergeCell ref="E312:AP313"/>
    <mergeCell ref="G306:K306"/>
    <mergeCell ref="N306:R306"/>
    <mergeCell ref="U371:V371"/>
    <mergeCell ref="G364:N364"/>
    <mergeCell ref="AC369:AP369"/>
    <mergeCell ref="AD329:AH329"/>
    <mergeCell ref="B579:AP579"/>
    <mergeCell ref="AF577:AG577"/>
    <mergeCell ref="AH577:AI577"/>
    <mergeCell ref="AJ573:AK573"/>
    <mergeCell ref="AD573:AE573"/>
    <mergeCell ref="AF573:AG573"/>
    <mergeCell ref="AH573:AI573"/>
    <mergeCell ref="X575:Y575"/>
    <mergeCell ref="Z575:AA575"/>
    <mergeCell ref="AB575:AC575"/>
    <mergeCell ref="C576:AM576"/>
    <mergeCell ref="AP577:AQ577"/>
    <mergeCell ref="AJ577:AK577"/>
    <mergeCell ref="AN577:AO577"/>
    <mergeCell ref="B575:V575"/>
    <mergeCell ref="B577:V577"/>
    <mergeCell ref="AB577:AC577"/>
    <mergeCell ref="AD577:AE577"/>
    <mergeCell ref="AN573:AO573"/>
    <mergeCell ref="AJ575:AK575"/>
    <mergeCell ref="AL573:AM573"/>
    <mergeCell ref="AL575:AM575"/>
    <mergeCell ref="AP573:AQ573"/>
    <mergeCell ref="AF575:AG575"/>
    <mergeCell ref="X577:Y577"/>
    <mergeCell ref="Z577:AA577"/>
    <mergeCell ref="H229:T229"/>
    <mergeCell ref="B254:AK254"/>
    <mergeCell ref="C298:AL298"/>
    <mergeCell ref="AK316:AP316"/>
    <mergeCell ref="AE316:AJ316"/>
    <mergeCell ref="C257:AL257"/>
    <mergeCell ref="X339:Z339"/>
    <mergeCell ref="AC339:AE339"/>
    <mergeCell ref="AG337:AK337"/>
    <mergeCell ref="AH339:AJ339"/>
    <mergeCell ref="G290:S290"/>
    <mergeCell ref="AN290:AP290"/>
    <mergeCell ref="AM294:AQ297"/>
    <mergeCell ref="O326:U327"/>
    <mergeCell ref="F558:O558"/>
    <mergeCell ref="N318:Q318"/>
    <mergeCell ref="M316:R316"/>
    <mergeCell ref="Z318:AC318"/>
    <mergeCell ref="G371:K371"/>
    <mergeCell ref="G374:K374"/>
    <mergeCell ref="F336:L337"/>
    <mergeCell ref="V327:AB327"/>
    <mergeCell ref="O114:AA114"/>
    <mergeCell ref="V117:Z117"/>
    <mergeCell ref="E120:AP120"/>
    <mergeCell ref="G351:J351"/>
    <mergeCell ref="F348:K349"/>
    <mergeCell ref="G245:S246"/>
    <mergeCell ref="F315:L316"/>
    <mergeCell ref="G318:K318"/>
    <mergeCell ref="G269:S269"/>
    <mergeCell ref="S316:X316"/>
    <mergeCell ref="M304:S304"/>
    <mergeCell ref="Q248:R248"/>
    <mergeCell ref="AC246:AF246"/>
    <mergeCell ref="Y232:AC232"/>
    <mergeCell ref="AF232:AJ232"/>
    <mergeCell ref="Y229:AK229"/>
    <mergeCell ref="AF230:AK230"/>
    <mergeCell ref="M337:Q337"/>
    <mergeCell ref="W337:AA337"/>
    <mergeCell ref="G339:K339"/>
    <mergeCell ref="AC327:AI327"/>
    <mergeCell ref="O232:S232"/>
    <mergeCell ref="O230:T230"/>
    <mergeCell ref="O62:R63"/>
    <mergeCell ref="C61:F61"/>
    <mergeCell ref="G61:J61"/>
    <mergeCell ref="C66:F67"/>
    <mergeCell ref="G66:J67"/>
    <mergeCell ref="K66:N67"/>
    <mergeCell ref="O66:R67"/>
    <mergeCell ref="AE62:AH63"/>
    <mergeCell ref="S62:V63"/>
    <mergeCell ref="W62:Z63"/>
    <mergeCell ref="AA62:AD63"/>
    <mergeCell ref="AM246:AP246"/>
    <mergeCell ref="X156:AJ156"/>
    <mergeCell ref="X159:AB159"/>
    <mergeCell ref="AL117:AO117"/>
    <mergeCell ref="J46:M46"/>
    <mergeCell ref="J43:AM43"/>
    <mergeCell ref="U105:AM107"/>
    <mergeCell ref="AI62:AL63"/>
    <mergeCell ref="S61:V61"/>
    <mergeCell ref="W61:Z61"/>
    <mergeCell ref="AA61:AD61"/>
    <mergeCell ref="AE61:AH61"/>
    <mergeCell ref="E97:K97"/>
    <mergeCell ref="D107:H107"/>
    <mergeCell ref="E89:AG92"/>
    <mergeCell ref="AI61:AL61"/>
    <mergeCell ref="T55:W55"/>
    <mergeCell ref="K105:Q105"/>
    <mergeCell ref="C102:AK102"/>
    <mergeCell ref="K107:O107"/>
    <mergeCell ref="D104:P104"/>
    <mergeCell ref="P101:AK101"/>
    <mergeCell ref="C65:F65"/>
    <mergeCell ref="K65:N65"/>
    <mergeCell ref="E243:AF243"/>
    <mergeCell ref="H232:L232"/>
    <mergeCell ref="X213:AB213"/>
    <mergeCell ref="AE213:AI213"/>
    <mergeCell ref="AH221:AJ221"/>
    <mergeCell ref="AC188:AG188"/>
    <mergeCell ref="E227:AF227"/>
    <mergeCell ref="C225:AJ225"/>
    <mergeCell ref="Q221:R221"/>
    <mergeCell ref="O197:S197"/>
    <mergeCell ref="X218:AF218"/>
    <mergeCell ref="G210:S211"/>
    <mergeCell ref="V188:Z188"/>
    <mergeCell ref="AL577:AM577"/>
    <mergeCell ref="AM343:AQ344"/>
    <mergeCell ref="AK359:AP359"/>
    <mergeCell ref="AD347:AO347"/>
    <mergeCell ref="AD348:AI349"/>
    <mergeCell ref="AJ349:AO349"/>
    <mergeCell ref="AK351:AN351"/>
    <mergeCell ref="AB364:AJ364"/>
    <mergeCell ref="B494:AP494"/>
    <mergeCell ref="AL364:AO364"/>
    <mergeCell ref="F557:O557"/>
    <mergeCell ref="F552:O552"/>
    <mergeCell ref="F547:O547"/>
    <mergeCell ref="F543:O543"/>
    <mergeCell ref="F548:O548"/>
    <mergeCell ref="F553:O553"/>
    <mergeCell ref="AN564:AP564"/>
    <mergeCell ref="AN543:AP543"/>
    <mergeCell ref="AN547:AP547"/>
    <mergeCell ref="AN552:AP552"/>
    <mergeCell ref="AN557:AP557"/>
    <mergeCell ref="AN548:AP548"/>
    <mergeCell ref="AN558:AP558"/>
    <mergeCell ref="AN553:AP553"/>
    <mergeCell ref="AN513:AP513"/>
    <mergeCell ref="AN515:AP515"/>
    <mergeCell ref="AN374:AO374"/>
    <mergeCell ref="E408:AP408"/>
    <mergeCell ref="S299:AQ299"/>
    <mergeCell ref="G281:S281"/>
    <mergeCell ref="AN498:AP498"/>
    <mergeCell ref="AN503:AP503"/>
    <mergeCell ref="U356:AQ356"/>
    <mergeCell ref="AE351:AH351"/>
    <mergeCell ref="G329:K329"/>
    <mergeCell ref="Y351:AB351"/>
    <mergeCell ref="AB361:AJ361"/>
    <mergeCell ref="AM400:AQ401"/>
    <mergeCell ref="O369:W369"/>
    <mergeCell ref="X369:AB369"/>
    <mergeCell ref="P364:S364"/>
    <mergeCell ref="G361:N361"/>
    <mergeCell ref="F326:L327"/>
    <mergeCell ref="P361:S361"/>
    <mergeCell ref="F347:Q347"/>
    <mergeCell ref="L349:Q349"/>
    <mergeCell ref="M351:P351"/>
    <mergeCell ref="S351:V351"/>
    <mergeCell ref="AH34:AJ34"/>
    <mergeCell ref="B32:AP32"/>
    <mergeCell ref="J49:AA49"/>
    <mergeCell ref="J52:AA52"/>
    <mergeCell ref="J55:M55"/>
    <mergeCell ref="O55:R55"/>
    <mergeCell ref="AP575:AQ575"/>
    <mergeCell ref="AN519:AP519"/>
    <mergeCell ref="AN528:AP528"/>
    <mergeCell ref="U46:AM46"/>
    <mergeCell ref="AN382:AP382"/>
    <mergeCell ref="AN389:AP389"/>
    <mergeCell ref="AE293:AQ293"/>
    <mergeCell ref="W224:AP224"/>
    <mergeCell ref="T304:Z304"/>
    <mergeCell ref="AA304:AG304"/>
    <mergeCell ref="AN473:AP473"/>
    <mergeCell ref="AK403:AP403"/>
    <mergeCell ref="AN418:AP418"/>
    <mergeCell ref="C255:AL256"/>
    <mergeCell ref="B266:AK266"/>
    <mergeCell ref="AN260:AP260"/>
    <mergeCell ref="AN467:AP467"/>
    <mergeCell ref="C172:D172"/>
    <mergeCell ref="CL388:DK389"/>
    <mergeCell ref="CM299:DK299"/>
    <mergeCell ref="AH167:AJ167"/>
    <mergeCell ref="K178:O178"/>
    <mergeCell ref="H188:L188"/>
    <mergeCell ref="E192:AG192"/>
    <mergeCell ref="CM302:DK305"/>
    <mergeCell ref="CL302:CL303"/>
    <mergeCell ref="R348:W349"/>
    <mergeCell ref="AH304:AN304"/>
    <mergeCell ref="X167:Z167"/>
    <mergeCell ref="Y374:AA374"/>
    <mergeCell ref="O195:T195"/>
    <mergeCell ref="AF195:AK195"/>
    <mergeCell ref="D175:P175"/>
    <mergeCell ref="U176:AM178"/>
    <mergeCell ref="H194:T194"/>
    <mergeCell ref="Q167:R167"/>
    <mergeCell ref="AN277:AP277"/>
    <mergeCell ref="Q213:R213"/>
    <mergeCell ref="T180:AQ182"/>
    <mergeCell ref="C253:AJ253"/>
    <mergeCell ref="AM252:AQ255"/>
    <mergeCell ref="G218:S219"/>
    <mergeCell ref="CL65:DK67"/>
    <mergeCell ref="CL141:DK143"/>
    <mergeCell ref="CL157:DK160"/>
    <mergeCell ref="CN198:DK208"/>
    <mergeCell ref="E216:AI216"/>
    <mergeCell ref="O359:T359"/>
    <mergeCell ref="Q159:R159"/>
    <mergeCell ref="W134:Z134"/>
    <mergeCell ref="AF134:AI134"/>
    <mergeCell ref="CK344:DK346"/>
    <mergeCell ref="Q134:T134"/>
    <mergeCell ref="E139:AD139"/>
    <mergeCell ref="AL134:AO134"/>
    <mergeCell ref="AN273:AP273"/>
    <mergeCell ref="AE157:AJ157"/>
    <mergeCell ref="X164:AF164"/>
    <mergeCell ref="G156:S157"/>
    <mergeCell ref="G277:S277"/>
    <mergeCell ref="AM171:AQ172"/>
    <mergeCell ref="AK184:AK186"/>
    <mergeCell ref="K176:Q176"/>
    <mergeCell ref="AC248:AE248"/>
    <mergeCell ref="AH248:AJ248"/>
    <mergeCell ref="X248:Z248"/>
    <mergeCell ref="AM456:AQ457"/>
    <mergeCell ref="AK423:AP423"/>
    <mergeCell ref="D333:AP333"/>
    <mergeCell ref="R337:V337"/>
    <mergeCell ref="J39:T39"/>
    <mergeCell ref="AB491:AP492"/>
    <mergeCell ref="AG49:AP49"/>
    <mergeCell ref="AD51:AP55"/>
    <mergeCell ref="AN438:AP438"/>
    <mergeCell ref="AN411:AP411"/>
    <mergeCell ref="AN395:AP395"/>
    <mergeCell ref="AC165:AF165"/>
    <mergeCell ref="E162:AD162"/>
    <mergeCell ref="AH164:AP164"/>
    <mergeCell ref="G164:S165"/>
    <mergeCell ref="AC219:AF219"/>
    <mergeCell ref="W223:AP223"/>
    <mergeCell ref="AM221:AO221"/>
    <mergeCell ref="AC221:AE221"/>
    <mergeCell ref="X221:Z221"/>
    <mergeCell ref="AH218:AP218"/>
    <mergeCell ref="AE211:AJ211"/>
    <mergeCell ref="X210:AJ210"/>
    <mergeCell ref="O185:AA185"/>
  </mergeCells>
  <phoneticPr fontId="3"/>
  <conditionalFormatting sqref="D107:H107 D178:H178">
    <cfRule type="expression" dxfId="221" priority="57" stopIfTrue="1">
      <formula>AV107=1</formula>
    </cfRule>
    <cfRule type="expression" dxfId="220" priority="58" stopIfTrue="1">
      <formula>AV107=3</formula>
    </cfRule>
  </conditionalFormatting>
  <conditionalFormatting sqref="K107:O107 K178:O178">
    <cfRule type="expression" dxfId="219" priority="59" stopIfTrue="1">
      <formula>AW107=1</formula>
    </cfRule>
    <cfRule type="expression" dxfId="218" priority="60" stopIfTrue="1">
      <formula>AW107=3</formula>
    </cfRule>
  </conditionalFormatting>
  <conditionalFormatting sqref="H117:L117 H144:L144 H188:L188 H197:L197 H232:L232">
    <cfRule type="expression" dxfId="217" priority="61" stopIfTrue="1">
      <formula>AV117=1</formula>
    </cfRule>
    <cfRule type="expression" dxfId="216" priority="62" stopIfTrue="1">
      <formula>AV117=3</formula>
    </cfRule>
  </conditionalFormatting>
  <conditionalFormatting sqref="O117:S117 O144:S144 O188:S188 O197:S197 O232:S232">
    <cfRule type="expression" dxfId="215" priority="63" stopIfTrue="1">
      <formula>AW117=1</formula>
    </cfRule>
    <cfRule type="expression" dxfId="214" priority="64" stopIfTrue="1">
      <formula>AW117=3</formula>
    </cfRule>
  </conditionalFormatting>
  <conditionalFormatting sqref="V117:Z117">
    <cfRule type="expression" dxfId="213" priority="65" stopIfTrue="1">
      <formula>AX117=1</formula>
    </cfRule>
    <cfRule type="expression" dxfId="212" priority="66" stopIfTrue="1">
      <formula>AX$117=3</formula>
    </cfRule>
  </conditionalFormatting>
  <conditionalFormatting sqref="AC117:AG117">
    <cfRule type="expression" dxfId="211" priority="67" stopIfTrue="1">
      <formula>AY$117=1</formula>
    </cfRule>
    <cfRule type="expression" dxfId="210" priority="68" stopIfTrue="1">
      <formula>AY$117=3</formula>
    </cfRule>
  </conditionalFormatting>
  <conditionalFormatting sqref="AL117:AO117">
    <cfRule type="expression" dxfId="209" priority="69" stopIfTrue="1">
      <formula>AZ$117=1</formula>
    </cfRule>
    <cfRule type="expression" dxfId="208" priority="70" stopIfTrue="1">
      <formula>AZ$117=3</formula>
    </cfRule>
  </conditionalFormatting>
  <conditionalFormatting sqref="Q125:T125">
    <cfRule type="expression" dxfId="207" priority="71" stopIfTrue="1">
      <formula>AV125=1</formula>
    </cfRule>
    <cfRule type="expression" dxfId="206" priority="72" stopIfTrue="1">
      <formula>AV125=3</formula>
    </cfRule>
  </conditionalFormatting>
  <conditionalFormatting sqref="Q128:T128 Q131:T131 Q134:T134">
    <cfRule type="expression" dxfId="205" priority="73" stopIfTrue="1">
      <formula>AV128=1</formula>
    </cfRule>
    <cfRule type="expression" dxfId="204" priority="74" stopIfTrue="1">
      <formula>AV128=3</formula>
    </cfRule>
  </conditionalFormatting>
  <conditionalFormatting sqref="W125:Z125 W128:Z128 W131:Z131 W134:Z134">
    <cfRule type="expression" dxfId="203" priority="75" stopIfTrue="1">
      <formula>AW125=1</formula>
    </cfRule>
    <cfRule type="expression" dxfId="202" priority="76" stopIfTrue="1">
      <formula>AW125=3</formula>
    </cfRule>
  </conditionalFormatting>
  <conditionalFormatting sqref="AF125:AI125 AF128:AI128 AF131:AI131 AF134:AI134">
    <cfRule type="expression" dxfId="201" priority="77" stopIfTrue="1">
      <formula>AX125=1</formula>
    </cfRule>
    <cfRule type="expression" dxfId="200" priority="78" stopIfTrue="1">
      <formula>AX125=3</formula>
    </cfRule>
  </conditionalFormatting>
  <conditionalFormatting sqref="AL125:AO125 AL128:AO128 AL131:AO131 AL134:AO134">
    <cfRule type="expression" dxfId="199" priority="79" stopIfTrue="1">
      <formula>AY125=1</formula>
    </cfRule>
    <cfRule type="expression" dxfId="198" priority="80" stopIfTrue="1">
      <formula>AY125=3</formula>
    </cfRule>
  </conditionalFormatting>
  <conditionalFormatting sqref="Y144:AC144 X159:AB159 Y197:AC197 X213:AB213 Y232:AC232 Z318:AC318">
    <cfRule type="expression" dxfId="197" priority="81" stopIfTrue="1">
      <formula>AW144=1</formula>
    </cfRule>
    <cfRule type="expression" dxfId="196" priority="82" stopIfTrue="1">
      <formula>AW144=3</formula>
    </cfRule>
  </conditionalFormatting>
  <conditionalFormatting sqref="AF144:AJ144 AE159:AI159 AF197:AJ197 AE213:AI213 AF232:AJ232">
    <cfRule type="expression" dxfId="195" priority="83" stopIfTrue="1">
      <formula>AX144=1</formula>
    </cfRule>
    <cfRule type="expression" dxfId="194" priority="84" stopIfTrue="1">
      <formula>AX144=3</formula>
    </cfRule>
  </conditionalFormatting>
  <conditionalFormatting sqref="X167:Z167 X221:Z221 X248:Z248">
    <cfRule type="expression" dxfId="193" priority="85" stopIfTrue="1">
      <formula>AW167=1</formula>
    </cfRule>
    <cfRule type="expression" dxfId="192" priority="86" stopIfTrue="1">
      <formula>AW167=3</formula>
    </cfRule>
  </conditionalFormatting>
  <conditionalFormatting sqref="AC167:AE167 AC221:AE221 AC248:AE248">
    <cfRule type="expression" dxfId="191" priority="87" stopIfTrue="1">
      <formula>AX167=1</formula>
    </cfRule>
    <cfRule type="expression" dxfId="190" priority="88" stopIfTrue="1">
      <formula>AX167=3</formula>
    </cfRule>
  </conditionalFormatting>
  <conditionalFormatting sqref="AH167:AJ167 AH221:AJ221 AH248:AJ248 AI306:AM306">
    <cfRule type="expression" dxfId="189" priority="89" stopIfTrue="1">
      <formula>AY167=1</formula>
    </cfRule>
    <cfRule type="expression" dxfId="188" priority="90" stopIfTrue="1">
      <formula>AY167=3</formula>
    </cfRule>
  </conditionalFormatting>
  <conditionalFormatting sqref="AM167:AO167 AM221:AO221 AM248:AO248">
    <cfRule type="expression" dxfId="187" priority="91" stopIfTrue="1">
      <formula>AZ167=1</formula>
    </cfRule>
    <cfRule type="expression" dxfId="186" priority="92" stopIfTrue="1">
      <formula>AZ167=3</formula>
    </cfRule>
  </conditionalFormatting>
  <conditionalFormatting sqref="V188:Z188">
    <cfRule type="expression" dxfId="185" priority="93" stopIfTrue="1">
      <formula>AX188=1</formula>
    </cfRule>
    <cfRule type="expression" dxfId="184" priority="94" stopIfTrue="1">
      <formula>AX188=3</formula>
    </cfRule>
  </conditionalFormatting>
  <conditionalFormatting sqref="AC188:AG188">
    <cfRule type="expression" dxfId="183" priority="95" stopIfTrue="1">
      <formula>AY188=1</formula>
    </cfRule>
    <cfRule type="expression" dxfId="182" priority="96" stopIfTrue="1">
      <formula>AY188=3</formula>
    </cfRule>
  </conditionalFormatting>
  <conditionalFormatting sqref="AL188:AO188">
    <cfRule type="expression" dxfId="181" priority="97" stopIfTrue="1">
      <formula>AZ$188=1</formula>
    </cfRule>
    <cfRule type="expression" dxfId="180" priority="98" stopIfTrue="1">
      <formula>AZ$188=3</formula>
    </cfRule>
  </conditionalFormatting>
  <conditionalFormatting sqref="G306:K306 G318:K318 G329:K329">
    <cfRule type="expression" dxfId="179" priority="99" stopIfTrue="1">
      <formula>AV306=1</formula>
    </cfRule>
    <cfRule type="expression" dxfId="178" priority="100" stopIfTrue="1">
      <formula>AV306=3</formula>
    </cfRule>
  </conditionalFormatting>
  <conditionalFormatting sqref="N306:R306 N318:Q318">
    <cfRule type="expression" dxfId="177" priority="101" stopIfTrue="1">
      <formula>AW306=1</formula>
    </cfRule>
    <cfRule type="expression" dxfId="176" priority="102" stopIfTrue="1">
      <formula>AW306=3</formula>
    </cfRule>
  </conditionalFormatting>
  <conditionalFormatting sqref="U306:Y306">
    <cfRule type="expression" dxfId="175" priority="103" stopIfTrue="1">
      <formula>AX306=1</formula>
    </cfRule>
    <cfRule type="expression" dxfId="174" priority="104" stopIfTrue="1">
      <formula>AX306=3</formula>
    </cfRule>
  </conditionalFormatting>
  <conditionalFormatting sqref="AB306:AF306">
    <cfRule type="expression" dxfId="173" priority="105" stopIfTrue="1">
      <formula>AY306=1</formula>
    </cfRule>
    <cfRule type="expression" dxfId="172" priority="106" stopIfTrue="1">
      <formula>AY306=3</formula>
    </cfRule>
  </conditionalFormatting>
  <conditionalFormatting sqref="T318:W318">
    <cfRule type="expression" dxfId="171" priority="107" stopIfTrue="1">
      <formula>AX318=1</formula>
    </cfRule>
    <cfRule type="expression" dxfId="170" priority="108" stopIfTrue="1">
      <formula>AX318=3</formula>
    </cfRule>
  </conditionalFormatting>
  <conditionalFormatting sqref="AF318:AI318">
    <cfRule type="expression" dxfId="169" priority="109" stopIfTrue="1">
      <formula>AZ318=1</formula>
    </cfRule>
    <cfRule type="expression" dxfId="168" priority="110" stopIfTrue="1">
      <formula>AZ318=3</formula>
    </cfRule>
  </conditionalFormatting>
  <conditionalFormatting sqref="P361:S361 P364:S364">
    <cfRule type="expression" dxfId="167" priority="113" stopIfTrue="1">
      <formula>AV361=1</formula>
    </cfRule>
    <cfRule type="expression" dxfId="166" priority="114" stopIfTrue="1">
      <formula>AV361=3</formula>
    </cfRule>
  </conditionalFormatting>
  <conditionalFormatting sqref="AL361:AO361 AL364:AO364">
    <cfRule type="expression" dxfId="165" priority="115" stopIfTrue="1">
      <formula>AW361=1</formula>
    </cfRule>
    <cfRule type="expression" dxfId="164" priority="116" stopIfTrue="1">
      <formula>AW361=3</formula>
    </cfRule>
  </conditionalFormatting>
  <conditionalFormatting sqref="Y374:AA374">
    <cfRule type="expression" dxfId="163" priority="117" stopIfTrue="1">
      <formula>$AW374=1</formula>
    </cfRule>
    <cfRule type="expression" dxfId="162" priority="118" stopIfTrue="1">
      <formula>$AW374=3</formula>
    </cfRule>
  </conditionalFormatting>
  <conditionalFormatting sqref="AN515:AP515">
    <cfRule type="expression" dxfId="161" priority="120" stopIfTrue="1">
      <formula>$AV$516=3</formula>
    </cfRule>
    <cfRule type="expression" dxfId="160" priority="121" stopIfTrue="1">
      <formula>$AV$516=1</formula>
    </cfRule>
  </conditionalFormatting>
  <conditionalFormatting sqref="Y572:AN572 X573:AO573">
    <cfRule type="expression" dxfId="159" priority="122" stopIfTrue="1">
      <formula>#REF!+#REF!=0</formula>
    </cfRule>
  </conditionalFormatting>
  <conditionalFormatting sqref="X577:AO577">
    <cfRule type="cellIs" dxfId="158" priority="124" stopIfTrue="1" operator="equal">
      <formula>0</formula>
    </cfRule>
  </conditionalFormatting>
  <conditionalFormatting sqref="F571:X571">
    <cfRule type="expression" dxfId="157" priority="125" stopIfTrue="1">
      <formula>#REF!&gt;0</formula>
    </cfRule>
  </conditionalFormatting>
  <conditionalFormatting sqref="B577:V577">
    <cfRule type="expression" dxfId="156" priority="126" stopIfTrue="1">
      <formula>#REF!=0</formula>
    </cfRule>
  </conditionalFormatting>
  <conditionalFormatting sqref="B575:V575">
    <cfRule type="expression" dxfId="155" priority="127" stopIfTrue="1">
      <formula>#REF!=0</formula>
    </cfRule>
  </conditionalFormatting>
  <conditionalFormatting sqref="P542:AH544">
    <cfRule type="expression" dxfId="154" priority="128" stopIfTrue="1">
      <formula>$AV$543=3</formula>
    </cfRule>
  </conditionalFormatting>
  <conditionalFormatting sqref="P546:AH549">
    <cfRule type="expression" dxfId="153" priority="129" stopIfTrue="1">
      <formula>$AV$547=3</formula>
    </cfRule>
  </conditionalFormatting>
  <conditionalFormatting sqref="P551:AH554">
    <cfRule type="expression" dxfId="152" priority="130" stopIfTrue="1">
      <formula>$AV$552=3</formula>
    </cfRule>
  </conditionalFormatting>
  <conditionalFormatting sqref="P556:AH559">
    <cfRule type="expression" dxfId="151" priority="131" stopIfTrue="1">
      <formula>$AV$557=3</formula>
    </cfRule>
  </conditionalFormatting>
  <conditionalFormatting sqref="C576:AM576">
    <cfRule type="expression" dxfId="150" priority="132" stopIfTrue="1">
      <formula>AND($AR$62&gt;1,$AS$173+$AS$347&gt;0)</formula>
    </cfRule>
  </conditionalFormatting>
  <conditionalFormatting sqref="X575:AO575">
    <cfRule type="cellIs" dxfId="149" priority="134" stopIfTrue="1" operator="greaterThanOrEqual">
      <formula>1</formula>
    </cfRule>
  </conditionalFormatting>
  <conditionalFormatting sqref="P538:AH540">
    <cfRule type="expression" dxfId="148" priority="136" stopIfTrue="1">
      <formula>$AV$539=3</formula>
    </cfRule>
  </conditionalFormatting>
  <conditionalFormatting sqref="F563:X565">
    <cfRule type="expression" dxfId="147" priority="137" stopIfTrue="1">
      <formula>$AV$564=3</formula>
    </cfRule>
  </conditionalFormatting>
  <conditionalFormatting sqref="U531:W531">
    <cfRule type="expression" dxfId="146" priority="138" stopIfTrue="1">
      <formula>OR($AN$488="",$AN$488=5)</formula>
    </cfRule>
  </conditionalFormatting>
  <conditionalFormatting sqref="F502:AG504">
    <cfRule type="expression" dxfId="145" priority="140" stopIfTrue="1">
      <formula>$AV$503=3</formula>
    </cfRule>
  </conditionalFormatting>
  <conditionalFormatting sqref="F497:Y499">
    <cfRule type="expression" dxfId="144" priority="141" stopIfTrue="1">
      <formula>$AV$498=3</formula>
    </cfRule>
  </conditionalFormatting>
  <conditionalFormatting sqref="E424 F424:O425 D424:D425 AA423 X425 D455:O456">
    <cfRule type="expression" dxfId="143" priority="147" stopIfTrue="1">
      <formula>#REF!&lt;&gt;1</formula>
    </cfRule>
  </conditionalFormatting>
  <conditionalFormatting sqref="U268:AF270">
    <cfRule type="expression" dxfId="142" priority="151" stopIfTrue="1">
      <formula>$AV$269=3</formula>
    </cfRule>
  </conditionalFormatting>
  <conditionalFormatting sqref="U272:AF274">
    <cfRule type="expression" dxfId="141" priority="152" stopIfTrue="1">
      <formula>$AV$273=3</formula>
    </cfRule>
  </conditionalFormatting>
  <conditionalFormatting sqref="U276:AF278">
    <cfRule type="expression" dxfId="140" priority="153" stopIfTrue="1">
      <formula>$AV$277=3</formula>
    </cfRule>
  </conditionalFormatting>
  <conditionalFormatting sqref="U280:AF282">
    <cfRule type="expression" dxfId="139" priority="154" stopIfTrue="1">
      <formula>$AV$281=3</formula>
    </cfRule>
  </conditionalFormatting>
  <conditionalFormatting sqref="O373:S375">
    <cfRule type="expression" dxfId="138" priority="155" stopIfTrue="1">
      <formula>$AV$374=3</formula>
    </cfRule>
  </conditionalFormatting>
  <conditionalFormatting sqref="AC373:AK375">
    <cfRule type="expression" dxfId="137" priority="156" stopIfTrue="1">
      <formula>$AX$374=3</formula>
    </cfRule>
  </conditionalFormatting>
  <conditionalFormatting sqref="AC370:AK372">
    <cfRule type="expression" dxfId="136" priority="157" stopIfTrue="1">
      <formula>$AX$371=3</formula>
    </cfRule>
  </conditionalFormatting>
  <conditionalFormatting sqref="C225:AJ225">
    <cfRule type="expression" dxfId="135" priority="160" stopIfTrue="1">
      <formula>$AT$227=1</formula>
    </cfRule>
  </conditionalFormatting>
  <conditionalFormatting sqref="W219:AA219 AG219:AK219">
    <cfRule type="expression" dxfId="134" priority="161" stopIfTrue="1">
      <formula>OR(#REF!&lt;&gt;1,$AT$172=0)</formula>
    </cfRule>
  </conditionalFormatting>
  <conditionalFormatting sqref="AG165:AK165 W165:AA165">
    <cfRule type="expression" dxfId="133" priority="162" stopIfTrue="1">
      <formula>OR($AT$101=0,#REF!&lt;&gt;1)</formula>
    </cfRule>
  </conditionalFormatting>
  <conditionalFormatting sqref="W170:AP170">
    <cfRule type="expression" dxfId="132" priority="165" stopIfTrue="1">
      <formula>$AU$101+$AS$100+$AS$101=0</formula>
    </cfRule>
  </conditionalFormatting>
  <conditionalFormatting sqref="T180:AQ182">
    <cfRule type="expression" dxfId="131" priority="166" stopIfTrue="1">
      <formula>AND($AT$172=1,OR($BF$188=1,$BK$175=1))</formula>
    </cfRule>
  </conditionalFormatting>
  <conditionalFormatting sqref="W224:AP224">
    <cfRule type="expression" dxfId="130" priority="167" stopIfTrue="1">
      <formula>$AS$171+$AS$172+$AU$172=0</formula>
    </cfRule>
  </conditionalFormatting>
  <conditionalFormatting sqref="U356:AQ356">
    <cfRule type="expression" dxfId="129" priority="169" stopIfTrue="1">
      <formula>AND($BH$361&lt;&gt;1,$BG$364&lt;&gt;1,$BL$361&lt;&gt;1)</formula>
    </cfRule>
  </conditionalFormatting>
  <conditionalFormatting sqref="S310:AQ310">
    <cfRule type="expression" dxfId="128" priority="170" stopIfTrue="1">
      <formula>$BG$313+$BF$318=0</formula>
    </cfRule>
  </conditionalFormatting>
  <conditionalFormatting sqref="C172:AK172">
    <cfRule type="expression" dxfId="127" priority="171" stopIfTrue="1">
      <formula>$AT$172=1</formula>
    </cfRule>
  </conditionalFormatting>
  <conditionalFormatting sqref="E322:N322 D299:O299 C295:AL297 E310:R311 AB322:AP322 C323:D324 P322:U322">
    <cfRule type="expression" dxfId="126" priority="173" stopIfTrue="1">
      <formula>$AV$255=0</formula>
    </cfRule>
  </conditionalFormatting>
  <conditionalFormatting sqref="S299:AQ299">
    <cfRule type="expression" dxfId="125" priority="174" stopIfTrue="1">
      <formula>AND($BG$303&lt;&gt;1,$BF$306=0)</formula>
    </cfRule>
  </conditionalFormatting>
  <conditionalFormatting sqref="N231:T231 N232 N233:T233 AE231:AL231 AE232 AE233:AK233">
    <cfRule type="expression" dxfId="124" priority="177" stopIfTrue="1">
      <formula>$AT$227&lt;&gt;1</formula>
    </cfRule>
  </conditionalFormatting>
  <conditionalFormatting sqref="AC159">
    <cfRule type="expression" dxfId="123" priority="180" stopIfTrue="1">
      <formula>OR($AT$101=0,#REF!&lt;&gt;1)</formula>
    </cfRule>
  </conditionalFormatting>
  <conditionalFormatting sqref="AD122:AD123">
    <cfRule type="expression" dxfId="122" priority="181" stopIfTrue="1">
      <formula>OR($AT$101=0,$Q$125+$Q$128+$Q$131+$Q$134&lt;1)</formula>
    </cfRule>
  </conditionalFormatting>
  <conditionalFormatting sqref="T109:AQ111">
    <cfRule type="expression" dxfId="121" priority="182" stopIfTrue="1">
      <formula>AND($AT$101=1,OR($BK$104=1,$BF$117=1))</formula>
    </cfRule>
  </conditionalFormatting>
  <conditionalFormatting sqref="M97">
    <cfRule type="expression" dxfId="120" priority="183" stopIfTrue="1">
      <formula>$AR$81&lt;&gt;2</formula>
    </cfRule>
  </conditionalFormatting>
  <conditionalFormatting sqref="L97">
    <cfRule type="expression" dxfId="119" priority="184" stopIfTrue="1">
      <formula>#REF!&lt;&gt;2</formula>
    </cfRule>
  </conditionalFormatting>
  <conditionalFormatting sqref="P101:AK101">
    <cfRule type="expression" dxfId="118" priority="185" stopIfTrue="1">
      <formula>$AR$62&gt;1</formula>
    </cfRule>
  </conditionalFormatting>
  <conditionalFormatting sqref="C102:AK102">
    <cfRule type="expression" dxfId="117" priority="186" stopIfTrue="1">
      <formula>$AT$101=1</formula>
    </cfRule>
  </conditionalFormatting>
  <conditionalFormatting sqref="J46">
    <cfRule type="cellIs" dxfId="116" priority="188" stopIfTrue="1" operator="equal">
      <formula>0</formula>
    </cfRule>
  </conditionalFormatting>
  <conditionalFormatting sqref="O55:R55 T55:W55 J49:AA49 J52:AA52 J55:M55">
    <cfRule type="cellIs" dxfId="115" priority="189" stopIfTrue="1" operator="equal">
      <formula>""</formula>
    </cfRule>
  </conditionalFormatting>
  <conditionalFormatting sqref="J39:T39 J43:AM43">
    <cfRule type="cellIs" dxfId="114" priority="190" stopIfTrue="1" operator="equal">
      <formula>"選択してください"</formula>
    </cfRule>
  </conditionalFormatting>
  <conditionalFormatting sqref="O370:S372">
    <cfRule type="expression" dxfId="113" priority="193" stopIfTrue="1">
      <formula>$AV$371=3</formula>
    </cfRule>
  </conditionalFormatting>
  <conditionalFormatting sqref="E80:T82">
    <cfRule type="expression" dxfId="112" priority="194" stopIfTrue="1">
      <formula>$AV$81=3</formula>
    </cfRule>
  </conditionalFormatting>
  <conditionalFormatting sqref="P96:AG98">
    <cfRule type="expression" dxfId="111" priority="195" stopIfTrue="1">
      <formula>AND($AN$81=2,$AN$95="")</formula>
    </cfRule>
  </conditionalFormatting>
  <conditionalFormatting sqref="G212:O214">
    <cfRule type="expression" dxfId="110" priority="200" stopIfTrue="1">
      <formula>$AV$213=1</formula>
    </cfRule>
    <cfRule type="expression" dxfId="109" priority="201" stopIfTrue="1">
      <formula>$AV$213=3</formula>
    </cfRule>
  </conditionalFormatting>
  <conditionalFormatting sqref="G220:O222">
    <cfRule type="expression" dxfId="108" priority="202" stopIfTrue="1">
      <formula>$AV$221=1</formula>
    </cfRule>
    <cfRule type="expression" dxfId="107" priority="203" stopIfTrue="1">
      <formula>$AV$221=3</formula>
    </cfRule>
  </conditionalFormatting>
  <conditionalFormatting sqref="G158:O160">
    <cfRule type="expression" dxfId="106" priority="204" stopIfTrue="1">
      <formula>$AV$159=3</formula>
    </cfRule>
    <cfRule type="expression" dxfId="105" priority="205" stopIfTrue="1">
      <formula>$AV$159=1</formula>
    </cfRule>
  </conditionalFormatting>
  <conditionalFormatting sqref="G166:O168">
    <cfRule type="expression" dxfId="104" priority="206" stopIfTrue="1">
      <formula>$AV$167=3</formula>
    </cfRule>
    <cfRule type="expression" dxfId="103" priority="207" stopIfTrue="1">
      <formula>$AV$167=1</formula>
    </cfRule>
  </conditionalFormatting>
  <conditionalFormatting sqref="AL318:AO318">
    <cfRule type="expression" dxfId="102" priority="214" stopIfTrue="1">
      <formula>$AV$322=1</formula>
    </cfRule>
    <cfRule type="expression" dxfId="101" priority="215" stopIfTrue="1">
      <formula>$AV$322=3</formula>
    </cfRule>
  </conditionalFormatting>
  <conditionalFormatting sqref="G351:J351">
    <cfRule type="expression" dxfId="100" priority="216" stopIfTrue="1">
      <formula>$AV$351=1</formula>
    </cfRule>
    <cfRule type="expression" dxfId="99" priority="217" stopIfTrue="1">
      <formula>$AV$351=3</formula>
    </cfRule>
  </conditionalFormatting>
  <conditionalFormatting sqref="M351:P351">
    <cfRule type="expression" dxfId="98" priority="218" stopIfTrue="1">
      <formula>$AV$353=1</formula>
    </cfRule>
    <cfRule type="expression" dxfId="97" priority="219" stopIfTrue="1">
      <formula>$AV$353=3</formula>
    </cfRule>
  </conditionalFormatting>
  <conditionalFormatting sqref="S351:V351">
    <cfRule type="expression" dxfId="96" priority="220" stopIfTrue="1">
      <formula>$AW$351=1</formula>
    </cfRule>
    <cfRule type="expression" dxfId="95" priority="221" stopIfTrue="1">
      <formula>$AW$351=3</formula>
    </cfRule>
  </conditionalFormatting>
  <conditionalFormatting sqref="Y351:AB351">
    <cfRule type="expression" dxfId="94" priority="222" stopIfTrue="1">
      <formula>$AW$353=1</formula>
    </cfRule>
    <cfRule type="expression" dxfId="93" priority="223" stopIfTrue="1">
      <formula>$AW$353=3</formula>
    </cfRule>
  </conditionalFormatting>
  <conditionalFormatting sqref="AE351:AH351">
    <cfRule type="expression" dxfId="92" priority="224" stopIfTrue="1">
      <formula>$AX$351=1</formula>
    </cfRule>
    <cfRule type="expression" dxfId="91" priority="225" stopIfTrue="1">
      <formula>$AX$351=3</formula>
    </cfRule>
  </conditionalFormatting>
  <conditionalFormatting sqref="AK351:AN351">
    <cfRule type="expression" dxfId="90" priority="226" stopIfTrue="1">
      <formula>$AX$353=1</formula>
    </cfRule>
    <cfRule type="expression" dxfId="89" priority="227" stopIfTrue="1">
      <formula>$AX$353=3</formula>
    </cfRule>
  </conditionalFormatting>
  <conditionalFormatting sqref="Y371:AA371">
    <cfRule type="expression" dxfId="88" priority="228" stopIfTrue="1">
      <formula>$AW$371=1</formula>
    </cfRule>
    <cfRule type="expression" dxfId="87" priority="229" stopIfTrue="1">
      <formula>$AW$371=3</formula>
    </cfRule>
  </conditionalFormatting>
  <conditionalFormatting sqref="AK423:AP423">
    <cfRule type="expression" dxfId="86" priority="230" stopIfTrue="1">
      <formula>$AV$423=3</formula>
    </cfRule>
    <cfRule type="expression" dxfId="85" priority="231" stopIfTrue="1">
      <formula>$AV$423=1</formula>
    </cfRule>
  </conditionalFormatting>
  <conditionalFormatting sqref="F417:U419">
    <cfRule type="expression" dxfId="84" priority="232" stopIfTrue="1">
      <formula>$AV$418=3</formula>
    </cfRule>
  </conditionalFormatting>
  <conditionalFormatting sqref="F410:AH412">
    <cfRule type="expression" dxfId="83" priority="233" stopIfTrue="1">
      <formula>$AV$411=3</formula>
    </cfRule>
  </conditionalFormatting>
  <conditionalFormatting sqref="F394:T396">
    <cfRule type="expression" dxfId="82" priority="235" stopIfTrue="1">
      <formula>$AV$395=3</formula>
    </cfRule>
  </conditionalFormatting>
  <conditionalFormatting sqref="F431:U433">
    <cfRule type="expression" dxfId="81" priority="236" stopIfTrue="1">
      <formula>$AV$432=3</formula>
    </cfRule>
  </conditionalFormatting>
  <conditionalFormatting sqref="F437:Z439">
    <cfRule type="expression" dxfId="80" priority="237" stopIfTrue="1">
      <formula>$AV$438=3</formula>
    </cfRule>
  </conditionalFormatting>
  <conditionalFormatting sqref="F449:Y451">
    <cfRule type="expression" dxfId="79" priority="238" stopIfTrue="1">
      <formula>$AV$450=3</formula>
    </cfRule>
  </conditionalFormatting>
  <conditionalFormatting sqref="F459:Y461">
    <cfRule type="expression" dxfId="78" priority="239" stopIfTrue="1">
      <formula>$AV$460=3</formula>
    </cfRule>
  </conditionalFormatting>
  <conditionalFormatting sqref="AK403:AP403">
    <cfRule type="expression" dxfId="77" priority="240" stopIfTrue="1">
      <formula>$AV$403=3</formula>
    </cfRule>
    <cfRule type="expression" dxfId="76" priority="241" stopIfTrue="1">
      <formula>$AV$403=1</formula>
    </cfRule>
  </conditionalFormatting>
  <conditionalFormatting sqref="F480:Y482">
    <cfRule type="expression" dxfId="75" priority="242" stopIfTrue="1">
      <formula>$AV$481=3</formula>
    </cfRule>
  </conditionalFormatting>
  <conditionalFormatting sqref="F487:Z491">
    <cfRule type="expression" dxfId="74" priority="243" stopIfTrue="1">
      <formula>$AV$488=3</formula>
    </cfRule>
  </conditionalFormatting>
  <conditionalFormatting sqref="F512:Y515">
    <cfRule type="expression" dxfId="73" priority="244" stopIfTrue="1">
      <formula>$AV$513=3</formula>
    </cfRule>
  </conditionalFormatting>
  <conditionalFormatting sqref="F381:AL383">
    <cfRule type="expression" dxfId="72" priority="245" stopIfTrue="1">
      <formula>$AV$382=3</formula>
    </cfRule>
  </conditionalFormatting>
  <conditionalFormatting sqref="F388:AL390">
    <cfRule type="expression" dxfId="71" priority="246" stopIfTrue="1">
      <formula>$AV$389=3</formula>
    </cfRule>
  </conditionalFormatting>
  <conditionalFormatting sqref="C61:F63">
    <cfRule type="expression" dxfId="70" priority="247" stopIfTrue="1">
      <formula>$AN$66="01"</formula>
    </cfRule>
  </conditionalFormatting>
  <conditionalFormatting sqref="G61:J63">
    <cfRule type="expression" dxfId="69" priority="248" stopIfTrue="1">
      <formula>$AN$66="02"</formula>
    </cfRule>
  </conditionalFormatting>
  <conditionalFormatting sqref="K61:N63">
    <cfRule type="expression" dxfId="68" priority="249" stopIfTrue="1">
      <formula>$AN$66="03"</formula>
    </cfRule>
  </conditionalFormatting>
  <conditionalFormatting sqref="O61:R63">
    <cfRule type="expression" dxfId="67" priority="250" stopIfTrue="1">
      <formula>$AN$66="04"</formula>
    </cfRule>
  </conditionalFormatting>
  <conditionalFormatting sqref="S61:V63">
    <cfRule type="expression" dxfId="66" priority="251" stopIfTrue="1">
      <formula>$AN$66="05"</formula>
    </cfRule>
  </conditionalFormatting>
  <conditionalFormatting sqref="W61:Z63">
    <cfRule type="expression" dxfId="65" priority="252" stopIfTrue="1">
      <formula>$AN$66="06"</formula>
    </cfRule>
  </conditionalFormatting>
  <conditionalFormatting sqref="AA61:AD63">
    <cfRule type="expression" dxfId="64" priority="253" stopIfTrue="1">
      <formula>$AN$66="07"</formula>
    </cfRule>
  </conditionalFormatting>
  <conditionalFormatting sqref="AE61:AH63">
    <cfRule type="expression" dxfId="63" priority="254" stopIfTrue="1">
      <formula>$AN$66="08"</formula>
    </cfRule>
  </conditionalFormatting>
  <conditionalFormatting sqref="AI61:AL63">
    <cfRule type="expression" dxfId="62" priority="255" stopIfTrue="1">
      <formula>$AN$66="09"</formula>
    </cfRule>
  </conditionalFormatting>
  <conditionalFormatting sqref="C65:F67">
    <cfRule type="expression" dxfId="61" priority="256" stopIfTrue="1">
      <formula>$AN$66="10"</formula>
    </cfRule>
  </conditionalFormatting>
  <conditionalFormatting sqref="G65:J67">
    <cfRule type="expression" dxfId="60" priority="257" stopIfTrue="1">
      <formula>$AN$66="11"</formula>
    </cfRule>
  </conditionalFormatting>
  <conditionalFormatting sqref="K65:N67">
    <cfRule type="expression" dxfId="59" priority="258" stopIfTrue="1">
      <formula>$AN$66="12"</formula>
    </cfRule>
  </conditionalFormatting>
  <conditionalFormatting sqref="O65:R67">
    <cfRule type="expression" dxfId="58" priority="259" stopIfTrue="1">
      <formula>$AN$66="13"</formula>
    </cfRule>
  </conditionalFormatting>
  <conditionalFormatting sqref="E89:AG92">
    <cfRule type="expression" dxfId="57" priority="260" stopIfTrue="1">
      <formula>$AN$81&lt;&gt;2</formula>
    </cfRule>
    <cfRule type="cellIs" dxfId="56" priority="261" stopIfTrue="1" operator="equal">
      <formula>""</formula>
    </cfRule>
  </conditionalFormatting>
  <conditionalFormatting sqref="E97:K97">
    <cfRule type="expression" dxfId="55" priority="262" stopIfTrue="1">
      <formula>$AN$81&lt;&gt;2</formula>
    </cfRule>
    <cfRule type="expression" dxfId="54" priority="263" stopIfTrue="1">
      <formula>SUM($BF$97:$BK$97)&gt;0</formula>
    </cfRule>
    <cfRule type="expression" dxfId="53" priority="264" stopIfTrue="1">
      <formula>$E$97&gt;0</formula>
    </cfRule>
  </conditionalFormatting>
  <conditionalFormatting sqref="CK100:DJ100">
    <cfRule type="expression" dxfId="52" priority="265" stopIfTrue="1">
      <formula>$AT$101=0</formula>
    </cfRule>
  </conditionalFormatting>
  <conditionalFormatting sqref="AB491:AP492">
    <cfRule type="expression" dxfId="51" priority="267" stopIfTrue="1">
      <formula>$AV$491=3</formula>
    </cfRule>
  </conditionalFormatting>
  <conditionalFormatting sqref="U519:AH520">
    <cfRule type="expression" dxfId="50" priority="269" stopIfTrue="1">
      <formula>$AV$519=3</formula>
    </cfRule>
  </conditionalFormatting>
  <conditionalFormatting sqref="U522:AH523">
    <cfRule type="expression" dxfId="49" priority="270" stopIfTrue="1">
      <formula>$AV$522=3</formula>
    </cfRule>
  </conditionalFormatting>
  <conditionalFormatting sqref="U525:AH526">
    <cfRule type="expression" dxfId="48" priority="271" stopIfTrue="1">
      <formula>$AV$525=3</formula>
    </cfRule>
  </conditionalFormatting>
  <conditionalFormatting sqref="U528:AH529">
    <cfRule type="expression" dxfId="47" priority="272" stopIfTrue="1">
      <formula>$AV$528=3</formula>
    </cfRule>
  </conditionalFormatting>
  <conditionalFormatting sqref="AB506:AP507">
    <cfRule type="expression" dxfId="46" priority="274" stopIfTrue="1">
      <formula>$AV$506=3</formula>
    </cfRule>
  </conditionalFormatting>
  <conditionalFormatting sqref="G247:O249">
    <cfRule type="expression" dxfId="45" priority="275" stopIfTrue="1">
      <formula>$AV$248=1</formula>
    </cfRule>
    <cfRule type="expression" dxfId="44" priority="276" stopIfTrue="1">
      <formula>$AV$248=3</formula>
    </cfRule>
  </conditionalFormatting>
  <conditionalFormatting sqref="F259:AL261">
    <cfRule type="expression" dxfId="43" priority="53" stopIfTrue="1">
      <formula>$AV$260=3</formula>
    </cfRule>
  </conditionalFormatting>
  <conditionalFormatting sqref="U285:AF287">
    <cfRule type="expression" dxfId="42" priority="51" stopIfTrue="1">
      <formula>$AV$286=3</formula>
    </cfRule>
  </conditionalFormatting>
  <conditionalFormatting sqref="U289:AF291">
    <cfRule type="expression" dxfId="41" priority="52" stopIfTrue="1">
      <formula>$AV$290=3</formula>
    </cfRule>
  </conditionalFormatting>
  <conditionalFormatting sqref="P329:T329">
    <cfRule type="expression" dxfId="40" priority="42" stopIfTrue="1">
      <formula>$AW$329=1</formula>
    </cfRule>
    <cfRule type="expression" dxfId="39" priority="43" stopIfTrue="1">
      <formula>$AW$329=3</formula>
    </cfRule>
  </conditionalFormatting>
  <conditionalFormatting sqref="W329:AA329">
    <cfRule type="expression" dxfId="38" priority="44" stopIfTrue="1">
      <formula>$AX$329=1</formula>
    </cfRule>
    <cfRule type="expression" dxfId="37" priority="45" stopIfTrue="1">
      <formula>$AX$329=3</formula>
    </cfRule>
  </conditionalFormatting>
  <conditionalFormatting sqref="G339:K339">
    <cfRule type="expression" dxfId="36" priority="46" stopIfTrue="1">
      <formula>$AV$339=1</formula>
    </cfRule>
    <cfRule type="expression" dxfId="35" priority="47" stopIfTrue="1">
      <formula>$AV$339=3</formula>
    </cfRule>
  </conditionalFormatting>
  <conditionalFormatting sqref="C333:C334 D332:U332">
    <cfRule type="expression" dxfId="34" priority="50" stopIfTrue="1">
      <formula>$AV$255=0</formula>
    </cfRule>
  </conditionalFormatting>
  <conditionalFormatting sqref="AD329:AH329">
    <cfRule type="expression" dxfId="33" priority="37" stopIfTrue="1">
      <formula>$AY$329=1</formula>
    </cfRule>
    <cfRule type="expression" dxfId="32" priority="38" stopIfTrue="1">
      <formula>$AY$329=3</formula>
    </cfRule>
  </conditionalFormatting>
  <conditionalFormatting sqref="AK329:AO329">
    <cfRule type="expression" dxfId="31" priority="35" stopIfTrue="1">
      <formula>$AZ$329=1</formula>
    </cfRule>
    <cfRule type="expression" dxfId="30" priority="36" stopIfTrue="1">
      <formula>$AZ$329=3</formula>
    </cfRule>
  </conditionalFormatting>
  <conditionalFormatting sqref="O324:AQ324">
    <cfRule type="expression" dxfId="29" priority="34" stopIfTrue="1">
      <formula>$BM$326+$BL$329=0</formula>
    </cfRule>
  </conditionalFormatting>
  <conditionalFormatting sqref="N339">
    <cfRule type="expression" dxfId="28" priority="32" stopIfTrue="1">
      <formula>AW339=1</formula>
    </cfRule>
    <cfRule type="expression" dxfId="27" priority="33" stopIfTrue="1">
      <formula>AW339=3</formula>
    </cfRule>
  </conditionalFormatting>
  <conditionalFormatting sqref="S339">
    <cfRule type="expression" dxfId="26" priority="30" stopIfTrue="1">
      <formula>AX339=1</formula>
    </cfRule>
    <cfRule type="expression" dxfId="25" priority="31" stopIfTrue="1">
      <formula>AX339=3</formula>
    </cfRule>
  </conditionalFormatting>
  <conditionalFormatting sqref="X339">
    <cfRule type="expression" dxfId="24" priority="28" stopIfTrue="1">
      <formula>AY339=1</formula>
    </cfRule>
    <cfRule type="expression" dxfId="23" priority="29" stopIfTrue="1">
      <formula>AY339=3</formula>
    </cfRule>
  </conditionalFormatting>
  <conditionalFormatting sqref="AC339">
    <cfRule type="expression" dxfId="22" priority="26" stopIfTrue="1">
      <formula>AZ339=1</formula>
    </cfRule>
    <cfRule type="expression" dxfId="21" priority="27" stopIfTrue="1">
      <formula>AZ339=3</formula>
    </cfRule>
  </conditionalFormatting>
  <conditionalFormatting sqref="AH339">
    <cfRule type="expression" dxfId="20" priority="24" stopIfTrue="1">
      <formula>AV341=1</formula>
    </cfRule>
    <cfRule type="expression" dxfId="19" priority="25" stopIfTrue="1">
      <formula>AV341=3</formula>
    </cfRule>
  </conditionalFormatting>
  <conditionalFormatting sqref="AM339">
    <cfRule type="expression" dxfId="18" priority="22" stopIfTrue="1">
      <formula>AW341=1</formula>
    </cfRule>
    <cfRule type="expression" dxfId="17" priority="23" stopIfTrue="1">
      <formula>AW341=3</formula>
    </cfRule>
  </conditionalFormatting>
  <conditionalFormatting sqref="D444:O444 AA443">
    <cfRule type="expression" dxfId="16" priority="18" stopIfTrue="1">
      <formula>#REF!&lt;&gt;1</formula>
    </cfRule>
  </conditionalFormatting>
  <conditionalFormatting sqref="AK443:AP443">
    <cfRule type="expression" dxfId="15" priority="19" stopIfTrue="1">
      <formula>$AV$443=3</formula>
    </cfRule>
    <cfRule type="expression" dxfId="14" priority="20" stopIfTrue="1">
      <formula>$AV$443=1</formula>
    </cfRule>
  </conditionalFormatting>
  <conditionalFormatting sqref="AA454">
    <cfRule type="expression" dxfId="13" priority="14" stopIfTrue="1">
      <formula>#REF!&lt;&gt;1</formula>
    </cfRule>
  </conditionalFormatting>
  <conditionalFormatting sqref="AK454:AP454">
    <cfRule type="expression" dxfId="12" priority="15" stopIfTrue="1">
      <formula>$AV$454=3</formula>
    </cfRule>
    <cfRule type="expression" dxfId="11" priority="16" stopIfTrue="1">
      <formula>$AV$454=1</formula>
    </cfRule>
  </conditionalFormatting>
  <conditionalFormatting sqref="F466:Y468">
    <cfRule type="expression" dxfId="10" priority="13" stopIfTrue="1">
      <formula>$AV$467=3</formula>
    </cfRule>
  </conditionalFormatting>
  <conditionalFormatting sqref="F472:AL474">
    <cfRule type="expression" dxfId="9" priority="12" stopIfTrue="1">
      <formula>$AV$473=3</formula>
    </cfRule>
  </conditionalFormatting>
  <conditionalFormatting sqref="AP573:AQ573">
    <cfRule type="expression" dxfId="8" priority="7" stopIfTrue="1">
      <formula>#REF!+#REF!=0</formula>
    </cfRule>
  </conditionalFormatting>
  <conditionalFormatting sqref="AP577:AQ577">
    <cfRule type="cellIs" dxfId="7" priority="9" stopIfTrue="1" operator="equal">
      <formula>0</formula>
    </cfRule>
  </conditionalFormatting>
  <conditionalFormatting sqref="AP575:AQ575">
    <cfRule type="cellIs" dxfId="6" priority="11" stopIfTrue="1" operator="greaterThanOrEqual">
      <formula>1</formula>
    </cfRule>
  </conditionalFormatting>
  <conditionalFormatting sqref="X72:AD73">
    <cfRule type="expression" dxfId="5" priority="277" stopIfTrue="1">
      <formula>$AV$73=3</formula>
    </cfRule>
  </conditionalFormatting>
  <conditionalFormatting sqref="O334:AQ334">
    <cfRule type="expression" dxfId="4" priority="6" stopIfTrue="1">
      <formula>$BG$334+$BF$339=0</formula>
    </cfRule>
  </conditionalFormatting>
  <conditionalFormatting sqref="E323:L323">
    <cfRule type="expression" dxfId="3" priority="5">
      <formula>$BF$329&lt;&gt;1</formula>
    </cfRule>
  </conditionalFormatting>
  <conditionalFormatting sqref="B494:AP494">
    <cfRule type="expression" dxfId="2" priority="4">
      <formula>$AN$488&lt;&gt;1</formula>
    </cfRule>
  </conditionalFormatting>
  <dataValidations count="22">
    <dataValidation type="whole" errorStyle="warning" imeMode="off" operator="greaterThanOrEqual" allowBlank="1" showErrorMessage="1" errorTitle="入力し直してください" sqref="AK361">
      <formula1>AK364</formula1>
    </dataValidation>
    <dataValidation type="whole" errorStyle="warning" imeMode="off" allowBlank="1" showErrorMessage="1" errorTitle="入力し直してください" sqref="AK364">
      <formula1>0</formula1>
      <formula2>AK361</formula2>
    </dataValidation>
    <dataValidation type="whole" errorStyle="warning" imeMode="off" allowBlank="1" showErrorMessage="1" error="１割～９割の範囲で、整数を記入してください" sqref="AN515:AP515">
      <formula1>0</formula1>
      <formula2>10</formula2>
    </dataValidation>
    <dataValidation imeMode="hiragana" allowBlank="1" sqref="AB506 J49:AA49 AB491:AP492"/>
    <dataValidation allowBlank="1" sqref="U97:AB97"/>
    <dataValidation type="whole" errorStyle="warning" imeMode="off" operator="greaterThanOrEqual" allowBlank="1" showErrorMessage="1" errorTitle="入力し直してください" sqref="AK403:AP403 Y371:AA371 Y374:AA374">
      <formula1>0</formula1>
    </dataValidation>
    <dataValidation type="whole" errorStyle="warning" imeMode="off" operator="greaterThan" allowBlank="1" showErrorMessage="1" errorTitle="入力し直してください" sqref="AK423:AP423">
      <formula1>0</formula1>
    </dataValidation>
    <dataValidation type="whole" errorStyle="warning" imeMode="off" operator="greaterThanOrEqual" allowBlank="1" showErrorMessage="1" errorTitle="入力し直してください" sqref="E97:K97">
      <formula1>1</formula1>
    </dataValidation>
    <dataValidation imeMode="off" allowBlank="1" sqref="T55:W55 X67:AH67 J55:M55 O55:R55"/>
    <dataValidation imeMode="fullKatakana" allowBlank="1" sqref="J52:AA52"/>
    <dataValidation type="list" imeMode="hiragana" allowBlank="1" sqref="J39:T39">
      <formula1>都道府県</formula1>
    </dataValidation>
    <dataValidation type="list" imeMode="hiragana" allowBlank="1" sqref="J43:AM43">
      <formula1>INDIRECT($J$39)</formula1>
    </dataValidation>
    <dataValidation type="textLength" imeMode="hiragana" operator="greaterThanOrEqual" allowBlank="1" sqref="E89:AG92">
      <formula1>0</formula1>
    </dataValidation>
    <dataValidation imeMode="hiragana" allowBlank="1" showInputMessage="1" showErrorMessage="1" sqref="AD51:AP55"/>
    <dataValidation imeMode="fullKatakana" allowBlank="1" showInputMessage="1" showErrorMessage="1" sqref="A1"/>
    <dataValidation type="whole" errorStyle="warning" imeMode="off" allowBlank="1" showErrorMessage="1" errorTitle="入力し直してください" sqref="L339">
      <formula1>0</formula1>
      <formula2>D339</formula2>
    </dataValidation>
    <dataValidation type="whole" errorStyle="warning" imeMode="off" allowBlank="1" showErrorMessage="1" errorTitle="入力し直してください" sqref="F339">
      <formula1>#REF!</formula1>
      <formula2>AS316</formula2>
    </dataValidation>
    <dataValidation type="whole" errorStyle="warning" imeMode="off" allowBlank="1" showErrorMessage="1" errorTitle="入力し直してください" sqref="D339">
      <formula1>L339</formula1>
      <formula2>AR311</formula2>
    </dataValidation>
    <dataValidation type="whole" imeMode="off" operator="greaterThanOrEqual" allowBlank="1" showInputMessage="1" showErrorMessage="1" sqref="AM339:AO339 AH339:AJ339 AC339:AE339 X339:Z339 S339:U339 N339:P339 G339:K339 G329:K329 P329:T329 W329:AA329 AD329:AH329 AK329:AO329 AL318:AO318 AF318:AI318 Z318:AC318 T318:W318 N318:Q318 G318:K318 G306:K306 N306:R306 U306:Y306 AB306:AF306 AI306:AM306">
      <formula1>0</formula1>
    </dataValidation>
    <dataValidation type="whole" imeMode="off" operator="greaterThanOrEqual" allowBlank="1" sqref="W125:Z125 Q125:T125 Q128:T128 Q131:T131 Q134:T134 W134:Z134 W131:Z131 W128:Z128 AF125:AI125 AF128:AI128 AF131:AI131 AF134:AI134 AL125:AO125 AL128:AO128 AL131:AO131 AL134:AO134 H144:L144 O144:S144 Y144:AC144 AF144:AJ144 X159:AB159 AE159:AI159 X167:Z167 AC167:AE167 AH167:AJ167 AM167:AO167 D107:H107 K107:O107 H117:L117 O117:S117 V117:Z117 AC117:AG117 AL117:AO117 D178:H178 K178:O178 H188:L188 O188:S188 V188:Z188 AC188:AG188 AL188:AO188 AF197:AJ197 Y197:AC197 O197:S197 H197:L197 X213:AB213 AE213:AI213 AM221:AO221 AH221:AJ221 AC221:AE221 X221:Z221 H232:L232 O232:S232 Y232:AC232 AF232:AJ232 X248:Z248 AC248:AE248 AH248:AJ248 AM248:AO248 P361:S361 P364:S364 AL361:AO361 AL364:AO364">
      <formula1>0</formula1>
    </dataValidation>
    <dataValidation type="whole" errorStyle="warning" imeMode="off" operator="greaterThanOrEqual" allowBlank="1" errorTitle="入力し直してください" sqref="G351:J351 M351:P351 S351:V351 Y351:AB351 AE351:AH351 AK351:AN351">
      <formula1>0</formula1>
    </dataValidation>
    <dataValidation type="whole" errorStyle="warning" imeMode="off" operator="greaterThan" allowBlank="1" errorTitle="入力し直してください" sqref="AK443:AP443 AK454:AP454">
      <formula1>0</formula1>
    </dataValidation>
  </dataValidations>
  <pageMargins left="0.59055118110236227" right="0.59055118110236227" top="0.39370078740157483" bottom="0.59055118110236227" header="0.31496062992125984" footer="0.31496062992125984"/>
  <pageSetup paperSize="9" pageOrder="overThenDown" orientation="portrait" r:id="rId1"/>
  <headerFooter alignWithMargins="0">
    <oddFooter>&amp;C－&amp;P－</oddFooter>
  </headerFooter>
  <rowBreaks count="10" manualBreakCount="10">
    <brk id="57" max="16383" man="1"/>
    <brk id="99" max="16383" man="1"/>
    <brk id="170" max="16383" man="1"/>
    <brk id="251" max="16383" man="1"/>
    <brk id="293" max="16383" man="1"/>
    <brk id="342" max="16383" man="1"/>
    <brk id="399" max="16383" man="1"/>
    <brk id="455" max="16383" man="1"/>
    <brk id="508" max="16383" man="1"/>
    <brk id="5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84" r:id="rId4" name="Group Box 60">
              <controlPr defaultSize="0" autoFill="0" autoPict="0">
                <anchor moveWithCells="1">
                  <from>
                    <xdr:col>4</xdr:col>
                    <xdr:colOff>9525</xdr:colOff>
                    <xdr:row>79</xdr:row>
                    <xdr:rowOff>0</xdr:rowOff>
                  </from>
                  <to>
                    <xdr:col>20</xdr:col>
                    <xdr:colOff>9525</xdr:colOff>
                    <xdr:row>82</xdr:row>
                    <xdr:rowOff>0</xdr:rowOff>
                  </to>
                </anchor>
              </controlPr>
            </control>
          </mc:Choice>
        </mc:AlternateContent>
        <mc:AlternateContent xmlns:mc="http://schemas.openxmlformats.org/markup-compatibility/2006">
          <mc:Choice Requires="x14">
            <control shapeId="1085" r:id="rId5" name="Option Button 61">
              <controlPr defaultSize="0" autoFill="0" autoLine="0" autoPict="0">
                <anchor moveWithCells="1">
                  <from>
                    <xdr:col>4</xdr:col>
                    <xdr:colOff>104775</xdr:colOff>
                    <xdr:row>80</xdr:row>
                    <xdr:rowOff>9525</xdr:rowOff>
                  </from>
                  <to>
                    <xdr:col>9</xdr:col>
                    <xdr:colOff>104775</xdr:colOff>
                    <xdr:row>81</xdr:row>
                    <xdr:rowOff>0</xdr:rowOff>
                  </to>
                </anchor>
              </controlPr>
            </control>
          </mc:Choice>
        </mc:AlternateContent>
        <mc:AlternateContent xmlns:mc="http://schemas.openxmlformats.org/markup-compatibility/2006">
          <mc:Choice Requires="x14">
            <control shapeId="1086" r:id="rId6" name="Option Button 62">
              <controlPr defaultSize="0" autoFill="0" autoLine="0" autoPict="0">
                <anchor moveWithCells="1">
                  <from>
                    <xdr:col>12</xdr:col>
                    <xdr:colOff>104775</xdr:colOff>
                    <xdr:row>80</xdr:row>
                    <xdr:rowOff>9525</xdr:rowOff>
                  </from>
                  <to>
                    <xdr:col>17</xdr:col>
                    <xdr:colOff>104775</xdr:colOff>
                    <xdr:row>81</xdr:row>
                    <xdr:rowOff>0</xdr:rowOff>
                  </to>
                </anchor>
              </controlPr>
            </control>
          </mc:Choice>
        </mc:AlternateContent>
        <mc:AlternateContent xmlns:mc="http://schemas.openxmlformats.org/markup-compatibility/2006">
          <mc:Choice Requires="x14">
            <control shapeId="1105" r:id="rId7" name="Group Box 81">
              <controlPr defaultSize="0" autoFill="0" autoPict="0">
                <anchor moveWithCells="1">
                  <from>
                    <xdr:col>6</xdr:col>
                    <xdr:colOff>0</xdr:colOff>
                    <xdr:row>157</xdr:row>
                    <xdr:rowOff>0</xdr:rowOff>
                  </from>
                  <to>
                    <xdr:col>15</xdr:col>
                    <xdr:colOff>0</xdr:colOff>
                    <xdr:row>160</xdr:row>
                    <xdr:rowOff>0</xdr:rowOff>
                  </to>
                </anchor>
              </controlPr>
            </control>
          </mc:Choice>
        </mc:AlternateContent>
        <mc:AlternateContent xmlns:mc="http://schemas.openxmlformats.org/markup-compatibility/2006">
          <mc:Choice Requires="x14">
            <control shapeId="1106" r:id="rId8" name="Option Button 82">
              <controlPr defaultSize="0" autoFill="0" autoLine="0" autoPict="0">
                <anchor moveWithCells="1">
                  <from>
                    <xdr:col>6</xdr:col>
                    <xdr:colOff>28575</xdr:colOff>
                    <xdr:row>158</xdr:row>
                    <xdr:rowOff>9525</xdr:rowOff>
                  </from>
                  <to>
                    <xdr:col>9</xdr:col>
                    <xdr:colOff>152400</xdr:colOff>
                    <xdr:row>159</xdr:row>
                    <xdr:rowOff>0</xdr:rowOff>
                  </to>
                </anchor>
              </controlPr>
            </control>
          </mc:Choice>
        </mc:AlternateContent>
        <mc:AlternateContent xmlns:mc="http://schemas.openxmlformats.org/markup-compatibility/2006">
          <mc:Choice Requires="x14">
            <control shapeId="1107" r:id="rId9" name="Option Button 83">
              <controlPr defaultSize="0" autoFill="0" autoLine="0" autoPict="0">
                <anchor moveWithCells="1">
                  <from>
                    <xdr:col>10</xdr:col>
                    <xdr:colOff>47625</xdr:colOff>
                    <xdr:row>158</xdr:row>
                    <xdr:rowOff>9525</xdr:rowOff>
                  </from>
                  <to>
                    <xdr:col>14</xdr:col>
                    <xdr:colOff>9525</xdr:colOff>
                    <xdr:row>159</xdr:row>
                    <xdr:rowOff>0</xdr:rowOff>
                  </to>
                </anchor>
              </controlPr>
            </control>
          </mc:Choice>
        </mc:AlternateContent>
        <mc:AlternateContent xmlns:mc="http://schemas.openxmlformats.org/markup-compatibility/2006">
          <mc:Choice Requires="x14">
            <control shapeId="1112" r:id="rId10" name="Group Box 88">
              <controlPr defaultSize="0" autoFill="0" autoPict="0">
                <anchor moveWithCells="1">
                  <from>
                    <xdr:col>6</xdr:col>
                    <xdr:colOff>0</xdr:colOff>
                    <xdr:row>165</xdr:row>
                    <xdr:rowOff>0</xdr:rowOff>
                  </from>
                  <to>
                    <xdr:col>15</xdr:col>
                    <xdr:colOff>0</xdr:colOff>
                    <xdr:row>168</xdr:row>
                    <xdr:rowOff>0</xdr:rowOff>
                  </to>
                </anchor>
              </controlPr>
            </control>
          </mc:Choice>
        </mc:AlternateContent>
        <mc:AlternateContent xmlns:mc="http://schemas.openxmlformats.org/markup-compatibility/2006">
          <mc:Choice Requires="x14">
            <control shapeId="1113" r:id="rId11" name="Option Button 89">
              <controlPr defaultSize="0" autoFill="0" autoLine="0" autoPict="0">
                <anchor moveWithCells="1">
                  <from>
                    <xdr:col>6</xdr:col>
                    <xdr:colOff>47625</xdr:colOff>
                    <xdr:row>166</xdr:row>
                    <xdr:rowOff>38100</xdr:rowOff>
                  </from>
                  <to>
                    <xdr:col>9</xdr:col>
                    <xdr:colOff>152400</xdr:colOff>
                    <xdr:row>167</xdr:row>
                    <xdr:rowOff>0</xdr:rowOff>
                  </to>
                </anchor>
              </controlPr>
            </control>
          </mc:Choice>
        </mc:AlternateContent>
        <mc:AlternateContent xmlns:mc="http://schemas.openxmlformats.org/markup-compatibility/2006">
          <mc:Choice Requires="x14">
            <control shapeId="1114" r:id="rId12" name="Option Button 90">
              <controlPr defaultSize="0" autoFill="0" autoLine="0" autoPict="0">
                <anchor moveWithCells="1">
                  <from>
                    <xdr:col>10</xdr:col>
                    <xdr:colOff>19050</xdr:colOff>
                    <xdr:row>166</xdr:row>
                    <xdr:rowOff>38100</xdr:rowOff>
                  </from>
                  <to>
                    <xdr:col>14</xdr:col>
                    <xdr:colOff>114300</xdr:colOff>
                    <xdr:row>167</xdr:row>
                    <xdr:rowOff>0</xdr:rowOff>
                  </to>
                </anchor>
              </controlPr>
            </control>
          </mc:Choice>
        </mc:AlternateContent>
        <mc:AlternateContent xmlns:mc="http://schemas.openxmlformats.org/markup-compatibility/2006">
          <mc:Choice Requires="x14">
            <control shapeId="1121" r:id="rId13" name="Group Box 97">
              <controlPr defaultSize="0" autoFill="0" autoPict="0">
                <anchor moveWithCells="1">
                  <from>
                    <xdr:col>6</xdr:col>
                    <xdr:colOff>0</xdr:colOff>
                    <xdr:row>211</xdr:row>
                    <xdr:rowOff>0</xdr:rowOff>
                  </from>
                  <to>
                    <xdr:col>15</xdr:col>
                    <xdr:colOff>0</xdr:colOff>
                    <xdr:row>214</xdr:row>
                    <xdr:rowOff>0</xdr:rowOff>
                  </to>
                </anchor>
              </controlPr>
            </control>
          </mc:Choice>
        </mc:AlternateContent>
        <mc:AlternateContent xmlns:mc="http://schemas.openxmlformats.org/markup-compatibility/2006">
          <mc:Choice Requires="x14">
            <control shapeId="1122" r:id="rId14" name="Option Button 98">
              <controlPr defaultSize="0" autoFill="0" autoLine="0" autoPict="0">
                <anchor moveWithCells="1">
                  <from>
                    <xdr:col>6</xdr:col>
                    <xdr:colOff>19050</xdr:colOff>
                    <xdr:row>212</xdr:row>
                    <xdr:rowOff>9525</xdr:rowOff>
                  </from>
                  <to>
                    <xdr:col>10</xdr:col>
                    <xdr:colOff>0</xdr:colOff>
                    <xdr:row>213</xdr:row>
                    <xdr:rowOff>0</xdr:rowOff>
                  </to>
                </anchor>
              </controlPr>
            </control>
          </mc:Choice>
        </mc:AlternateContent>
        <mc:AlternateContent xmlns:mc="http://schemas.openxmlformats.org/markup-compatibility/2006">
          <mc:Choice Requires="x14">
            <control shapeId="1123" r:id="rId15" name="Option Button 99">
              <controlPr defaultSize="0" autoFill="0" autoLine="0" autoPict="0">
                <anchor moveWithCells="1">
                  <from>
                    <xdr:col>9</xdr:col>
                    <xdr:colOff>142875</xdr:colOff>
                    <xdr:row>212</xdr:row>
                    <xdr:rowOff>19050</xdr:rowOff>
                  </from>
                  <to>
                    <xdr:col>14</xdr:col>
                    <xdr:colOff>47625</xdr:colOff>
                    <xdr:row>213</xdr:row>
                    <xdr:rowOff>0</xdr:rowOff>
                  </to>
                </anchor>
              </controlPr>
            </control>
          </mc:Choice>
        </mc:AlternateContent>
        <mc:AlternateContent xmlns:mc="http://schemas.openxmlformats.org/markup-compatibility/2006">
          <mc:Choice Requires="x14">
            <control shapeId="1125" r:id="rId16" name="Group Box 101">
              <controlPr defaultSize="0" autoFill="0" autoPict="0">
                <anchor moveWithCells="1">
                  <from>
                    <xdr:col>6</xdr:col>
                    <xdr:colOff>0</xdr:colOff>
                    <xdr:row>219</xdr:row>
                    <xdr:rowOff>0</xdr:rowOff>
                  </from>
                  <to>
                    <xdr:col>15</xdr:col>
                    <xdr:colOff>0</xdr:colOff>
                    <xdr:row>222</xdr:row>
                    <xdr:rowOff>0</xdr:rowOff>
                  </to>
                </anchor>
              </controlPr>
            </control>
          </mc:Choice>
        </mc:AlternateContent>
        <mc:AlternateContent xmlns:mc="http://schemas.openxmlformats.org/markup-compatibility/2006">
          <mc:Choice Requires="x14">
            <control shapeId="1126" r:id="rId17" name="Option Button 102">
              <controlPr defaultSize="0" autoFill="0" autoLine="0" autoPict="0">
                <anchor moveWithCells="1">
                  <from>
                    <xdr:col>6</xdr:col>
                    <xdr:colOff>9525</xdr:colOff>
                    <xdr:row>220</xdr:row>
                    <xdr:rowOff>38100</xdr:rowOff>
                  </from>
                  <to>
                    <xdr:col>10</xdr:col>
                    <xdr:colOff>9525</xdr:colOff>
                    <xdr:row>221</xdr:row>
                    <xdr:rowOff>0</xdr:rowOff>
                  </to>
                </anchor>
              </controlPr>
            </control>
          </mc:Choice>
        </mc:AlternateContent>
        <mc:AlternateContent xmlns:mc="http://schemas.openxmlformats.org/markup-compatibility/2006">
          <mc:Choice Requires="x14">
            <control shapeId="1127" r:id="rId18" name="Option Button 103">
              <controlPr defaultSize="0" autoFill="0" autoLine="0" autoPict="0">
                <anchor moveWithCells="1">
                  <from>
                    <xdr:col>9</xdr:col>
                    <xdr:colOff>142875</xdr:colOff>
                    <xdr:row>220</xdr:row>
                    <xdr:rowOff>38100</xdr:rowOff>
                  </from>
                  <to>
                    <xdr:col>14</xdr:col>
                    <xdr:colOff>114300</xdr:colOff>
                    <xdr:row>221</xdr:row>
                    <xdr:rowOff>0</xdr:rowOff>
                  </to>
                </anchor>
              </controlPr>
            </control>
          </mc:Choice>
        </mc:AlternateContent>
        <mc:AlternateContent xmlns:mc="http://schemas.openxmlformats.org/markup-compatibility/2006">
          <mc:Choice Requires="x14">
            <control shapeId="1133" r:id="rId19" name="Group Box 109">
              <controlPr defaultSize="0" autoFill="0" autoPict="0">
                <anchor moveWithCells="1">
                  <from>
                    <xdr:col>6</xdr:col>
                    <xdr:colOff>0</xdr:colOff>
                    <xdr:row>246</xdr:row>
                    <xdr:rowOff>0</xdr:rowOff>
                  </from>
                  <to>
                    <xdr:col>15</xdr:col>
                    <xdr:colOff>0</xdr:colOff>
                    <xdr:row>249</xdr:row>
                    <xdr:rowOff>0</xdr:rowOff>
                  </to>
                </anchor>
              </controlPr>
            </control>
          </mc:Choice>
        </mc:AlternateContent>
        <mc:AlternateContent xmlns:mc="http://schemas.openxmlformats.org/markup-compatibility/2006">
          <mc:Choice Requires="x14">
            <control shapeId="1134" r:id="rId20" name="Option Button 110">
              <controlPr defaultSize="0" autoFill="0" autoLine="0" autoPict="0">
                <anchor moveWithCells="1">
                  <from>
                    <xdr:col>6</xdr:col>
                    <xdr:colOff>9525</xdr:colOff>
                    <xdr:row>247</xdr:row>
                    <xdr:rowOff>38100</xdr:rowOff>
                  </from>
                  <to>
                    <xdr:col>9</xdr:col>
                    <xdr:colOff>142875</xdr:colOff>
                    <xdr:row>248</xdr:row>
                    <xdr:rowOff>0</xdr:rowOff>
                  </to>
                </anchor>
              </controlPr>
            </control>
          </mc:Choice>
        </mc:AlternateContent>
        <mc:AlternateContent xmlns:mc="http://schemas.openxmlformats.org/markup-compatibility/2006">
          <mc:Choice Requires="x14">
            <control shapeId="1135" r:id="rId21" name="Option Button 111">
              <controlPr defaultSize="0" autoFill="0" autoLine="0" autoPict="0">
                <anchor moveWithCells="1">
                  <from>
                    <xdr:col>9</xdr:col>
                    <xdr:colOff>123825</xdr:colOff>
                    <xdr:row>247</xdr:row>
                    <xdr:rowOff>38100</xdr:rowOff>
                  </from>
                  <to>
                    <xdr:col>14</xdr:col>
                    <xdr:colOff>104775</xdr:colOff>
                    <xdr:row>248</xdr:row>
                    <xdr:rowOff>0</xdr:rowOff>
                  </to>
                </anchor>
              </controlPr>
            </control>
          </mc:Choice>
        </mc:AlternateContent>
        <mc:AlternateContent xmlns:mc="http://schemas.openxmlformats.org/markup-compatibility/2006">
          <mc:Choice Requires="x14">
            <control shapeId="1151" r:id="rId22" name="Group Box 127">
              <controlPr defaultSize="0" autoFill="0" autoPict="0">
                <anchor moveWithCells="1">
                  <from>
                    <xdr:col>20</xdr:col>
                    <xdr:colOff>0</xdr:colOff>
                    <xdr:row>267</xdr:row>
                    <xdr:rowOff>0</xdr:rowOff>
                  </from>
                  <to>
                    <xdr:col>31</xdr:col>
                    <xdr:colOff>142875</xdr:colOff>
                    <xdr:row>270</xdr:row>
                    <xdr:rowOff>0</xdr:rowOff>
                  </to>
                </anchor>
              </controlPr>
            </control>
          </mc:Choice>
        </mc:AlternateContent>
        <mc:AlternateContent xmlns:mc="http://schemas.openxmlformats.org/markup-compatibility/2006">
          <mc:Choice Requires="x14">
            <control shapeId="1152" r:id="rId23" name="Group Box 128">
              <controlPr defaultSize="0" autoFill="0" autoPict="0">
                <anchor moveWithCells="1">
                  <from>
                    <xdr:col>20</xdr:col>
                    <xdr:colOff>0</xdr:colOff>
                    <xdr:row>271</xdr:row>
                    <xdr:rowOff>0</xdr:rowOff>
                  </from>
                  <to>
                    <xdr:col>31</xdr:col>
                    <xdr:colOff>142875</xdr:colOff>
                    <xdr:row>274</xdr:row>
                    <xdr:rowOff>0</xdr:rowOff>
                  </to>
                </anchor>
              </controlPr>
            </control>
          </mc:Choice>
        </mc:AlternateContent>
        <mc:AlternateContent xmlns:mc="http://schemas.openxmlformats.org/markup-compatibility/2006">
          <mc:Choice Requires="x14">
            <control shapeId="1153" r:id="rId24" name="Group Box 129">
              <controlPr defaultSize="0" autoFill="0" autoPict="0">
                <anchor moveWithCells="1">
                  <from>
                    <xdr:col>20</xdr:col>
                    <xdr:colOff>0</xdr:colOff>
                    <xdr:row>275</xdr:row>
                    <xdr:rowOff>0</xdr:rowOff>
                  </from>
                  <to>
                    <xdr:col>31</xdr:col>
                    <xdr:colOff>142875</xdr:colOff>
                    <xdr:row>278</xdr:row>
                    <xdr:rowOff>0</xdr:rowOff>
                  </to>
                </anchor>
              </controlPr>
            </control>
          </mc:Choice>
        </mc:AlternateContent>
        <mc:AlternateContent xmlns:mc="http://schemas.openxmlformats.org/markup-compatibility/2006">
          <mc:Choice Requires="x14">
            <control shapeId="1154" r:id="rId25" name="Group Box 130">
              <controlPr defaultSize="0" autoFill="0" autoPict="0">
                <anchor moveWithCells="1">
                  <from>
                    <xdr:col>20</xdr:col>
                    <xdr:colOff>0</xdr:colOff>
                    <xdr:row>279</xdr:row>
                    <xdr:rowOff>0</xdr:rowOff>
                  </from>
                  <to>
                    <xdr:col>31</xdr:col>
                    <xdr:colOff>152400</xdr:colOff>
                    <xdr:row>282</xdr:row>
                    <xdr:rowOff>0</xdr:rowOff>
                  </to>
                </anchor>
              </controlPr>
            </control>
          </mc:Choice>
        </mc:AlternateContent>
        <mc:AlternateContent xmlns:mc="http://schemas.openxmlformats.org/markup-compatibility/2006">
          <mc:Choice Requires="x14">
            <control shapeId="1155" r:id="rId26" name="Option Button 131">
              <controlPr defaultSize="0" autoFill="0" autoLine="0" autoPict="0">
                <anchor moveWithCells="1">
                  <from>
                    <xdr:col>20</xdr:col>
                    <xdr:colOff>114300</xdr:colOff>
                    <xdr:row>267</xdr:row>
                    <xdr:rowOff>47625</xdr:rowOff>
                  </from>
                  <to>
                    <xdr:col>25</xdr:col>
                    <xdr:colOff>95250</xdr:colOff>
                    <xdr:row>269</xdr:row>
                    <xdr:rowOff>0</xdr:rowOff>
                  </to>
                </anchor>
              </controlPr>
            </control>
          </mc:Choice>
        </mc:AlternateContent>
        <mc:AlternateContent xmlns:mc="http://schemas.openxmlformats.org/markup-compatibility/2006">
          <mc:Choice Requires="x14">
            <control shapeId="1156" r:id="rId27" name="Option Button 132">
              <controlPr defaultSize="0" autoFill="0" autoLine="0" autoPict="0">
                <anchor moveWithCells="1">
                  <from>
                    <xdr:col>26</xdr:col>
                    <xdr:colOff>76200</xdr:colOff>
                    <xdr:row>268</xdr:row>
                    <xdr:rowOff>0</xdr:rowOff>
                  </from>
                  <to>
                    <xdr:col>30</xdr:col>
                    <xdr:colOff>85725</xdr:colOff>
                    <xdr:row>269</xdr:row>
                    <xdr:rowOff>0</xdr:rowOff>
                  </to>
                </anchor>
              </controlPr>
            </control>
          </mc:Choice>
        </mc:AlternateContent>
        <mc:AlternateContent xmlns:mc="http://schemas.openxmlformats.org/markup-compatibility/2006">
          <mc:Choice Requires="x14">
            <control shapeId="1157" r:id="rId28" name="Option Button 133">
              <controlPr defaultSize="0" autoFill="0" autoLine="0" autoPict="0">
                <anchor moveWithCells="1">
                  <from>
                    <xdr:col>20</xdr:col>
                    <xdr:colOff>114300</xdr:colOff>
                    <xdr:row>272</xdr:row>
                    <xdr:rowOff>28575</xdr:rowOff>
                  </from>
                  <to>
                    <xdr:col>25</xdr:col>
                    <xdr:colOff>95250</xdr:colOff>
                    <xdr:row>273</xdr:row>
                    <xdr:rowOff>0</xdr:rowOff>
                  </to>
                </anchor>
              </controlPr>
            </control>
          </mc:Choice>
        </mc:AlternateContent>
        <mc:AlternateContent xmlns:mc="http://schemas.openxmlformats.org/markup-compatibility/2006">
          <mc:Choice Requires="x14">
            <control shapeId="1158" r:id="rId29" name="Option Button 134">
              <controlPr defaultSize="0" autoFill="0" autoLine="0" autoPict="0">
                <anchor moveWithCells="1">
                  <from>
                    <xdr:col>26</xdr:col>
                    <xdr:colOff>76200</xdr:colOff>
                    <xdr:row>272</xdr:row>
                    <xdr:rowOff>0</xdr:rowOff>
                  </from>
                  <to>
                    <xdr:col>30</xdr:col>
                    <xdr:colOff>95250</xdr:colOff>
                    <xdr:row>273</xdr:row>
                    <xdr:rowOff>0</xdr:rowOff>
                  </to>
                </anchor>
              </controlPr>
            </control>
          </mc:Choice>
        </mc:AlternateContent>
        <mc:AlternateContent xmlns:mc="http://schemas.openxmlformats.org/markup-compatibility/2006">
          <mc:Choice Requires="x14">
            <control shapeId="1161" r:id="rId30" name="Option Button 137">
              <controlPr defaultSize="0" autoFill="0" autoLine="0" autoPict="0">
                <anchor moveWithCells="1">
                  <from>
                    <xdr:col>20</xdr:col>
                    <xdr:colOff>114300</xdr:colOff>
                    <xdr:row>276</xdr:row>
                    <xdr:rowOff>9525</xdr:rowOff>
                  </from>
                  <to>
                    <xdr:col>25</xdr:col>
                    <xdr:colOff>95250</xdr:colOff>
                    <xdr:row>276</xdr:row>
                    <xdr:rowOff>228600</xdr:rowOff>
                  </to>
                </anchor>
              </controlPr>
            </control>
          </mc:Choice>
        </mc:AlternateContent>
        <mc:AlternateContent xmlns:mc="http://schemas.openxmlformats.org/markup-compatibility/2006">
          <mc:Choice Requires="x14">
            <control shapeId="1162" r:id="rId31" name="Option Button 138">
              <controlPr defaultSize="0" autoFill="0" autoLine="0" autoPict="0">
                <anchor moveWithCells="1">
                  <from>
                    <xdr:col>20</xdr:col>
                    <xdr:colOff>114300</xdr:colOff>
                    <xdr:row>280</xdr:row>
                    <xdr:rowOff>9525</xdr:rowOff>
                  </from>
                  <to>
                    <xdr:col>25</xdr:col>
                    <xdr:colOff>95250</xdr:colOff>
                    <xdr:row>280</xdr:row>
                    <xdr:rowOff>228600</xdr:rowOff>
                  </to>
                </anchor>
              </controlPr>
            </control>
          </mc:Choice>
        </mc:AlternateContent>
        <mc:AlternateContent xmlns:mc="http://schemas.openxmlformats.org/markup-compatibility/2006">
          <mc:Choice Requires="x14">
            <control shapeId="1173" r:id="rId32" name="Group Box 149">
              <controlPr defaultSize="0" autoFill="0" autoPict="0">
                <anchor moveWithCells="1">
                  <from>
                    <xdr:col>5</xdr:col>
                    <xdr:colOff>0</xdr:colOff>
                    <xdr:row>409</xdr:row>
                    <xdr:rowOff>0</xdr:rowOff>
                  </from>
                  <to>
                    <xdr:col>34</xdr:col>
                    <xdr:colOff>9525</xdr:colOff>
                    <xdr:row>412</xdr:row>
                    <xdr:rowOff>0</xdr:rowOff>
                  </to>
                </anchor>
              </controlPr>
            </control>
          </mc:Choice>
        </mc:AlternateContent>
        <mc:AlternateContent xmlns:mc="http://schemas.openxmlformats.org/markup-compatibility/2006">
          <mc:Choice Requires="x14">
            <control shapeId="1174" r:id="rId33" name="Option Button 150">
              <controlPr defaultSize="0" autoFill="0" autoLine="0" autoPict="0">
                <anchor moveWithCells="1">
                  <from>
                    <xdr:col>5</xdr:col>
                    <xdr:colOff>114300</xdr:colOff>
                    <xdr:row>410</xdr:row>
                    <xdr:rowOff>9525</xdr:rowOff>
                  </from>
                  <to>
                    <xdr:col>12</xdr:col>
                    <xdr:colOff>104775</xdr:colOff>
                    <xdr:row>411</xdr:row>
                    <xdr:rowOff>0</xdr:rowOff>
                  </to>
                </anchor>
              </controlPr>
            </control>
          </mc:Choice>
        </mc:AlternateContent>
        <mc:AlternateContent xmlns:mc="http://schemas.openxmlformats.org/markup-compatibility/2006">
          <mc:Choice Requires="x14">
            <control shapeId="1176" r:id="rId34" name="Option Button 152">
              <controlPr defaultSize="0" autoFill="0" autoLine="0" autoPict="0">
                <anchor moveWithCells="1">
                  <from>
                    <xdr:col>12</xdr:col>
                    <xdr:colOff>104775</xdr:colOff>
                    <xdr:row>410</xdr:row>
                    <xdr:rowOff>9525</xdr:rowOff>
                  </from>
                  <to>
                    <xdr:col>19</xdr:col>
                    <xdr:colOff>133350</xdr:colOff>
                    <xdr:row>411</xdr:row>
                    <xdr:rowOff>0</xdr:rowOff>
                  </to>
                </anchor>
              </controlPr>
            </control>
          </mc:Choice>
        </mc:AlternateContent>
        <mc:AlternateContent xmlns:mc="http://schemas.openxmlformats.org/markup-compatibility/2006">
          <mc:Choice Requires="x14">
            <control shapeId="1177" r:id="rId35" name="Option Button 153">
              <controlPr defaultSize="0" autoFill="0" autoLine="0" autoPict="0">
                <anchor moveWithCells="1">
                  <from>
                    <xdr:col>20</xdr:col>
                    <xdr:colOff>9525</xdr:colOff>
                    <xdr:row>410</xdr:row>
                    <xdr:rowOff>9525</xdr:rowOff>
                  </from>
                  <to>
                    <xdr:col>27</xdr:col>
                    <xdr:colOff>9525</xdr:colOff>
                    <xdr:row>411</xdr:row>
                    <xdr:rowOff>0</xdr:rowOff>
                  </to>
                </anchor>
              </controlPr>
            </control>
          </mc:Choice>
        </mc:AlternateContent>
        <mc:AlternateContent xmlns:mc="http://schemas.openxmlformats.org/markup-compatibility/2006">
          <mc:Choice Requires="x14">
            <control shapeId="1178" r:id="rId36" name="Option Button 154">
              <controlPr defaultSize="0" autoFill="0" autoLine="0" autoPict="0">
                <anchor moveWithCells="1">
                  <from>
                    <xdr:col>27</xdr:col>
                    <xdr:colOff>47625</xdr:colOff>
                    <xdr:row>410</xdr:row>
                    <xdr:rowOff>9525</xdr:rowOff>
                  </from>
                  <to>
                    <xdr:col>33</xdr:col>
                    <xdr:colOff>95250</xdr:colOff>
                    <xdr:row>411</xdr:row>
                    <xdr:rowOff>0</xdr:rowOff>
                  </to>
                </anchor>
              </controlPr>
            </control>
          </mc:Choice>
        </mc:AlternateContent>
        <mc:AlternateContent xmlns:mc="http://schemas.openxmlformats.org/markup-compatibility/2006">
          <mc:Choice Requires="x14">
            <control shapeId="1179" r:id="rId37" name="Option Button 155">
              <controlPr defaultSize="0" autoFill="0" autoLine="0" autoPict="0">
                <anchor moveWithCells="1">
                  <from>
                    <xdr:col>5</xdr:col>
                    <xdr:colOff>114300</xdr:colOff>
                    <xdr:row>417</xdr:row>
                    <xdr:rowOff>9525</xdr:rowOff>
                  </from>
                  <to>
                    <xdr:col>12</xdr:col>
                    <xdr:colOff>9525</xdr:colOff>
                    <xdr:row>418</xdr:row>
                    <xdr:rowOff>0</xdr:rowOff>
                  </to>
                </anchor>
              </controlPr>
            </control>
          </mc:Choice>
        </mc:AlternateContent>
        <mc:AlternateContent xmlns:mc="http://schemas.openxmlformats.org/markup-compatibility/2006">
          <mc:Choice Requires="x14">
            <control shapeId="1180" r:id="rId38" name="Option Button 156">
              <controlPr defaultSize="0" autoFill="0" autoLine="0" autoPict="0">
                <anchor moveWithCells="1">
                  <from>
                    <xdr:col>12</xdr:col>
                    <xdr:colOff>123825</xdr:colOff>
                    <xdr:row>417</xdr:row>
                    <xdr:rowOff>9525</xdr:rowOff>
                  </from>
                  <to>
                    <xdr:col>20</xdr:col>
                    <xdr:colOff>57150</xdr:colOff>
                    <xdr:row>418</xdr:row>
                    <xdr:rowOff>0</xdr:rowOff>
                  </to>
                </anchor>
              </controlPr>
            </control>
          </mc:Choice>
        </mc:AlternateContent>
        <mc:AlternateContent xmlns:mc="http://schemas.openxmlformats.org/markup-compatibility/2006">
          <mc:Choice Requires="x14">
            <control shapeId="1181" r:id="rId39" name="Group Box 157">
              <controlPr defaultSize="0" autoFill="0" autoPict="0">
                <anchor moveWithCells="1">
                  <from>
                    <xdr:col>5</xdr:col>
                    <xdr:colOff>0</xdr:colOff>
                    <xdr:row>416</xdr:row>
                    <xdr:rowOff>0</xdr:rowOff>
                  </from>
                  <to>
                    <xdr:col>21</xdr:col>
                    <xdr:colOff>0</xdr:colOff>
                    <xdr:row>419</xdr:row>
                    <xdr:rowOff>0</xdr:rowOff>
                  </to>
                </anchor>
              </controlPr>
            </control>
          </mc:Choice>
        </mc:AlternateContent>
        <mc:AlternateContent xmlns:mc="http://schemas.openxmlformats.org/markup-compatibility/2006">
          <mc:Choice Requires="x14">
            <control shapeId="1183" r:id="rId40" name="Option Button 159">
              <controlPr defaultSize="0" autoFill="0" autoLine="0" autoPict="0">
                <anchor moveWithCells="1">
                  <from>
                    <xdr:col>5</xdr:col>
                    <xdr:colOff>114300</xdr:colOff>
                    <xdr:row>394</xdr:row>
                    <xdr:rowOff>9525</xdr:rowOff>
                  </from>
                  <to>
                    <xdr:col>12</xdr:col>
                    <xdr:colOff>95250</xdr:colOff>
                    <xdr:row>395</xdr:row>
                    <xdr:rowOff>0</xdr:rowOff>
                  </to>
                </anchor>
              </controlPr>
            </control>
          </mc:Choice>
        </mc:AlternateContent>
        <mc:AlternateContent xmlns:mc="http://schemas.openxmlformats.org/markup-compatibility/2006">
          <mc:Choice Requires="x14">
            <control shapeId="1184" r:id="rId41" name="Option Button 160">
              <controlPr defaultSize="0" autoFill="0" autoLine="0" autoPict="0">
                <anchor moveWithCells="1">
                  <from>
                    <xdr:col>12</xdr:col>
                    <xdr:colOff>114300</xdr:colOff>
                    <xdr:row>394</xdr:row>
                    <xdr:rowOff>9525</xdr:rowOff>
                  </from>
                  <to>
                    <xdr:col>19</xdr:col>
                    <xdr:colOff>133350</xdr:colOff>
                    <xdr:row>395</xdr:row>
                    <xdr:rowOff>0</xdr:rowOff>
                  </to>
                </anchor>
              </controlPr>
            </control>
          </mc:Choice>
        </mc:AlternateContent>
        <mc:AlternateContent xmlns:mc="http://schemas.openxmlformats.org/markup-compatibility/2006">
          <mc:Choice Requires="x14">
            <control shapeId="1185" r:id="rId42" name="Group Box 161">
              <controlPr defaultSize="0" autoFill="0" autoPict="0">
                <anchor moveWithCells="1">
                  <from>
                    <xdr:col>5</xdr:col>
                    <xdr:colOff>9525</xdr:colOff>
                    <xdr:row>393</xdr:row>
                    <xdr:rowOff>0</xdr:rowOff>
                  </from>
                  <to>
                    <xdr:col>20</xdr:col>
                    <xdr:colOff>9525</xdr:colOff>
                    <xdr:row>396</xdr:row>
                    <xdr:rowOff>0</xdr:rowOff>
                  </to>
                </anchor>
              </controlPr>
            </control>
          </mc:Choice>
        </mc:AlternateContent>
        <mc:AlternateContent xmlns:mc="http://schemas.openxmlformats.org/markup-compatibility/2006">
          <mc:Choice Requires="x14">
            <control shapeId="1186" r:id="rId43" name="Option Button 162">
              <controlPr defaultSize="0" autoFill="0" autoLine="0" autoPict="0">
                <anchor moveWithCells="1">
                  <from>
                    <xdr:col>5</xdr:col>
                    <xdr:colOff>114300</xdr:colOff>
                    <xdr:row>431</xdr:row>
                    <xdr:rowOff>9525</xdr:rowOff>
                  </from>
                  <to>
                    <xdr:col>12</xdr:col>
                    <xdr:colOff>9525</xdr:colOff>
                    <xdr:row>432</xdr:row>
                    <xdr:rowOff>0</xdr:rowOff>
                  </to>
                </anchor>
              </controlPr>
            </control>
          </mc:Choice>
        </mc:AlternateContent>
        <mc:AlternateContent xmlns:mc="http://schemas.openxmlformats.org/markup-compatibility/2006">
          <mc:Choice Requires="x14">
            <control shapeId="1187" r:id="rId44" name="Option Button 163">
              <controlPr defaultSize="0" autoFill="0" autoLine="0" autoPict="0">
                <anchor moveWithCells="1">
                  <from>
                    <xdr:col>12</xdr:col>
                    <xdr:colOff>114300</xdr:colOff>
                    <xdr:row>431</xdr:row>
                    <xdr:rowOff>9525</xdr:rowOff>
                  </from>
                  <to>
                    <xdr:col>20</xdr:col>
                    <xdr:colOff>66675</xdr:colOff>
                    <xdr:row>432</xdr:row>
                    <xdr:rowOff>0</xdr:rowOff>
                  </to>
                </anchor>
              </controlPr>
            </control>
          </mc:Choice>
        </mc:AlternateContent>
        <mc:AlternateContent xmlns:mc="http://schemas.openxmlformats.org/markup-compatibility/2006">
          <mc:Choice Requires="x14">
            <control shapeId="1188" r:id="rId45" name="Group Box 164">
              <controlPr defaultSize="0" autoFill="0" autoPict="0">
                <anchor moveWithCells="1">
                  <from>
                    <xdr:col>5</xdr:col>
                    <xdr:colOff>9525</xdr:colOff>
                    <xdr:row>430</xdr:row>
                    <xdr:rowOff>0</xdr:rowOff>
                  </from>
                  <to>
                    <xdr:col>21</xdr:col>
                    <xdr:colOff>0</xdr:colOff>
                    <xdr:row>433</xdr:row>
                    <xdr:rowOff>0</xdr:rowOff>
                  </to>
                </anchor>
              </controlPr>
            </control>
          </mc:Choice>
        </mc:AlternateContent>
        <mc:AlternateContent xmlns:mc="http://schemas.openxmlformats.org/markup-compatibility/2006">
          <mc:Choice Requires="x14">
            <control shapeId="1189" r:id="rId46" name="Option Button 165">
              <controlPr defaultSize="0" autoFill="0" autoLine="0" autoPict="0">
                <anchor moveWithCells="1">
                  <from>
                    <xdr:col>5</xdr:col>
                    <xdr:colOff>114300</xdr:colOff>
                    <xdr:row>437</xdr:row>
                    <xdr:rowOff>9525</xdr:rowOff>
                  </from>
                  <to>
                    <xdr:col>14</xdr:col>
                    <xdr:colOff>0</xdr:colOff>
                    <xdr:row>438</xdr:row>
                    <xdr:rowOff>0</xdr:rowOff>
                  </to>
                </anchor>
              </controlPr>
            </control>
          </mc:Choice>
        </mc:AlternateContent>
        <mc:AlternateContent xmlns:mc="http://schemas.openxmlformats.org/markup-compatibility/2006">
          <mc:Choice Requires="x14">
            <control shapeId="1190" r:id="rId47" name="Option Button 166">
              <controlPr defaultSize="0" autoFill="0" autoLine="0" autoPict="0">
                <anchor moveWithCells="1">
                  <from>
                    <xdr:col>14</xdr:col>
                    <xdr:colOff>9525</xdr:colOff>
                    <xdr:row>437</xdr:row>
                    <xdr:rowOff>9525</xdr:rowOff>
                  </from>
                  <to>
                    <xdr:col>25</xdr:col>
                    <xdr:colOff>38100</xdr:colOff>
                    <xdr:row>438</xdr:row>
                    <xdr:rowOff>0</xdr:rowOff>
                  </to>
                </anchor>
              </controlPr>
            </control>
          </mc:Choice>
        </mc:AlternateContent>
        <mc:AlternateContent xmlns:mc="http://schemas.openxmlformats.org/markup-compatibility/2006">
          <mc:Choice Requires="x14">
            <control shapeId="1191" r:id="rId48" name="Group Box 167">
              <controlPr defaultSize="0" autoFill="0" autoPict="0">
                <anchor moveWithCells="1">
                  <from>
                    <xdr:col>5</xdr:col>
                    <xdr:colOff>9525</xdr:colOff>
                    <xdr:row>436</xdr:row>
                    <xdr:rowOff>0</xdr:rowOff>
                  </from>
                  <to>
                    <xdr:col>25</xdr:col>
                    <xdr:colOff>142875</xdr:colOff>
                    <xdr:row>439</xdr:row>
                    <xdr:rowOff>0</xdr:rowOff>
                  </to>
                </anchor>
              </controlPr>
            </control>
          </mc:Choice>
        </mc:AlternateContent>
        <mc:AlternateContent xmlns:mc="http://schemas.openxmlformats.org/markup-compatibility/2006">
          <mc:Choice Requires="x14">
            <control shapeId="1192" r:id="rId49" name="Option Button 168">
              <controlPr defaultSize="0" autoFill="0" autoLine="0" autoPict="0">
                <anchor moveWithCells="1">
                  <from>
                    <xdr:col>5</xdr:col>
                    <xdr:colOff>114300</xdr:colOff>
                    <xdr:row>449</xdr:row>
                    <xdr:rowOff>9525</xdr:rowOff>
                  </from>
                  <to>
                    <xdr:col>13</xdr:col>
                    <xdr:colOff>85725</xdr:colOff>
                    <xdr:row>450</xdr:row>
                    <xdr:rowOff>0</xdr:rowOff>
                  </to>
                </anchor>
              </controlPr>
            </control>
          </mc:Choice>
        </mc:AlternateContent>
        <mc:AlternateContent xmlns:mc="http://schemas.openxmlformats.org/markup-compatibility/2006">
          <mc:Choice Requires="x14">
            <control shapeId="1193" r:id="rId50" name="Option Button 169">
              <controlPr defaultSize="0" autoFill="0" autoLine="0" autoPict="0">
                <anchor moveWithCells="1">
                  <from>
                    <xdr:col>14</xdr:col>
                    <xdr:colOff>66675</xdr:colOff>
                    <xdr:row>449</xdr:row>
                    <xdr:rowOff>9525</xdr:rowOff>
                  </from>
                  <to>
                    <xdr:col>23</xdr:col>
                    <xdr:colOff>95250</xdr:colOff>
                    <xdr:row>450</xdr:row>
                    <xdr:rowOff>0</xdr:rowOff>
                  </to>
                </anchor>
              </controlPr>
            </control>
          </mc:Choice>
        </mc:AlternateContent>
        <mc:AlternateContent xmlns:mc="http://schemas.openxmlformats.org/markup-compatibility/2006">
          <mc:Choice Requires="x14">
            <control shapeId="1194" r:id="rId51" name="Group Box 170">
              <controlPr defaultSize="0" autoFill="0" autoPict="0">
                <anchor moveWithCells="1">
                  <from>
                    <xdr:col>5</xdr:col>
                    <xdr:colOff>9525</xdr:colOff>
                    <xdr:row>448</xdr:row>
                    <xdr:rowOff>0</xdr:rowOff>
                  </from>
                  <to>
                    <xdr:col>24</xdr:col>
                    <xdr:colOff>152400</xdr:colOff>
                    <xdr:row>451</xdr:row>
                    <xdr:rowOff>0</xdr:rowOff>
                  </to>
                </anchor>
              </controlPr>
            </control>
          </mc:Choice>
        </mc:AlternateContent>
        <mc:AlternateContent xmlns:mc="http://schemas.openxmlformats.org/markup-compatibility/2006">
          <mc:Choice Requires="x14">
            <control shapeId="1198" r:id="rId52" name="Option Button 174">
              <controlPr defaultSize="0" autoFill="0" autoLine="0" autoPict="0">
                <anchor moveWithCells="1">
                  <from>
                    <xdr:col>5</xdr:col>
                    <xdr:colOff>114300</xdr:colOff>
                    <xdr:row>459</xdr:row>
                    <xdr:rowOff>9525</xdr:rowOff>
                  </from>
                  <to>
                    <xdr:col>13</xdr:col>
                    <xdr:colOff>152400</xdr:colOff>
                    <xdr:row>460</xdr:row>
                    <xdr:rowOff>0</xdr:rowOff>
                  </to>
                </anchor>
              </controlPr>
            </control>
          </mc:Choice>
        </mc:AlternateContent>
        <mc:AlternateContent xmlns:mc="http://schemas.openxmlformats.org/markup-compatibility/2006">
          <mc:Choice Requires="x14">
            <control shapeId="1199" r:id="rId53" name="Option Button 175">
              <controlPr defaultSize="0" autoFill="0" autoLine="0" autoPict="0">
                <anchor moveWithCells="1">
                  <from>
                    <xdr:col>14</xdr:col>
                    <xdr:colOff>66675</xdr:colOff>
                    <xdr:row>459</xdr:row>
                    <xdr:rowOff>9525</xdr:rowOff>
                  </from>
                  <to>
                    <xdr:col>23</xdr:col>
                    <xdr:colOff>95250</xdr:colOff>
                    <xdr:row>460</xdr:row>
                    <xdr:rowOff>0</xdr:rowOff>
                  </to>
                </anchor>
              </controlPr>
            </control>
          </mc:Choice>
        </mc:AlternateContent>
        <mc:AlternateContent xmlns:mc="http://schemas.openxmlformats.org/markup-compatibility/2006">
          <mc:Choice Requires="x14">
            <control shapeId="1200" r:id="rId54" name="Group Box 176">
              <controlPr defaultSize="0" autoFill="0" autoPict="0">
                <anchor moveWithCells="1">
                  <from>
                    <xdr:col>5</xdr:col>
                    <xdr:colOff>9525</xdr:colOff>
                    <xdr:row>458</xdr:row>
                    <xdr:rowOff>0</xdr:rowOff>
                  </from>
                  <to>
                    <xdr:col>25</xdr:col>
                    <xdr:colOff>0</xdr:colOff>
                    <xdr:row>461</xdr:row>
                    <xdr:rowOff>0</xdr:rowOff>
                  </to>
                </anchor>
              </controlPr>
            </control>
          </mc:Choice>
        </mc:AlternateContent>
        <mc:AlternateContent xmlns:mc="http://schemas.openxmlformats.org/markup-compatibility/2006">
          <mc:Choice Requires="x14">
            <control shapeId="1216" r:id="rId55" name="Option Button 192">
              <controlPr defaultSize="0" autoFill="0" autoLine="0" autoPict="0">
                <anchor moveWithCells="1">
                  <from>
                    <xdr:col>5</xdr:col>
                    <xdr:colOff>114300</xdr:colOff>
                    <xdr:row>563</xdr:row>
                    <xdr:rowOff>9525</xdr:rowOff>
                  </from>
                  <to>
                    <xdr:col>13</xdr:col>
                    <xdr:colOff>85725</xdr:colOff>
                    <xdr:row>564</xdr:row>
                    <xdr:rowOff>0</xdr:rowOff>
                  </to>
                </anchor>
              </controlPr>
            </control>
          </mc:Choice>
        </mc:AlternateContent>
        <mc:AlternateContent xmlns:mc="http://schemas.openxmlformats.org/markup-compatibility/2006">
          <mc:Choice Requires="x14">
            <control shapeId="1217" r:id="rId56" name="Option Button 193">
              <controlPr defaultSize="0" autoFill="0" autoLine="0" autoPict="0">
                <anchor moveWithCells="1">
                  <from>
                    <xdr:col>14</xdr:col>
                    <xdr:colOff>0</xdr:colOff>
                    <xdr:row>563</xdr:row>
                    <xdr:rowOff>9525</xdr:rowOff>
                  </from>
                  <to>
                    <xdr:col>22</xdr:col>
                    <xdr:colOff>104775</xdr:colOff>
                    <xdr:row>564</xdr:row>
                    <xdr:rowOff>0</xdr:rowOff>
                  </to>
                </anchor>
              </controlPr>
            </control>
          </mc:Choice>
        </mc:AlternateContent>
        <mc:AlternateContent xmlns:mc="http://schemas.openxmlformats.org/markup-compatibility/2006">
          <mc:Choice Requires="x14">
            <control shapeId="1218" r:id="rId57" name="Group Box 194">
              <controlPr defaultSize="0" autoFill="0" autoPict="0">
                <anchor moveWithCells="1">
                  <from>
                    <xdr:col>5</xdr:col>
                    <xdr:colOff>9525</xdr:colOff>
                    <xdr:row>562</xdr:row>
                    <xdr:rowOff>0</xdr:rowOff>
                  </from>
                  <to>
                    <xdr:col>24</xdr:col>
                    <xdr:colOff>0</xdr:colOff>
                    <xdr:row>565</xdr:row>
                    <xdr:rowOff>0</xdr:rowOff>
                  </to>
                </anchor>
              </controlPr>
            </control>
          </mc:Choice>
        </mc:AlternateContent>
        <mc:AlternateContent xmlns:mc="http://schemas.openxmlformats.org/markup-compatibility/2006">
          <mc:Choice Requires="x14">
            <control shapeId="1432" r:id="rId58" name="Option Button 408">
              <controlPr defaultSize="0" autoFill="0" autoLine="0" autoPict="0">
                <anchor moveWithCells="1">
                  <from>
                    <xdr:col>15</xdr:col>
                    <xdr:colOff>85725</xdr:colOff>
                    <xdr:row>538</xdr:row>
                    <xdr:rowOff>9525</xdr:rowOff>
                  </from>
                  <to>
                    <xdr:col>21</xdr:col>
                    <xdr:colOff>19050</xdr:colOff>
                    <xdr:row>539</xdr:row>
                    <xdr:rowOff>0</xdr:rowOff>
                  </to>
                </anchor>
              </controlPr>
            </control>
          </mc:Choice>
        </mc:AlternateContent>
        <mc:AlternateContent xmlns:mc="http://schemas.openxmlformats.org/markup-compatibility/2006">
          <mc:Choice Requires="x14">
            <control shapeId="1433" r:id="rId59" name="Option Button 409">
              <controlPr defaultSize="0" autoFill="0" autoLine="0" autoPict="0">
                <anchor moveWithCells="1">
                  <from>
                    <xdr:col>21</xdr:col>
                    <xdr:colOff>114300</xdr:colOff>
                    <xdr:row>538</xdr:row>
                    <xdr:rowOff>9525</xdr:rowOff>
                  </from>
                  <to>
                    <xdr:col>27</xdr:col>
                    <xdr:colOff>28575</xdr:colOff>
                    <xdr:row>539</xdr:row>
                    <xdr:rowOff>0</xdr:rowOff>
                  </to>
                </anchor>
              </controlPr>
            </control>
          </mc:Choice>
        </mc:AlternateContent>
        <mc:AlternateContent xmlns:mc="http://schemas.openxmlformats.org/markup-compatibility/2006">
          <mc:Choice Requires="x14">
            <control shapeId="1435" r:id="rId60" name="Option Button 411">
              <controlPr defaultSize="0" autoFill="0" autoLine="0" autoPict="0">
                <anchor moveWithCells="1">
                  <from>
                    <xdr:col>28</xdr:col>
                    <xdr:colOff>0</xdr:colOff>
                    <xdr:row>538</xdr:row>
                    <xdr:rowOff>0</xdr:rowOff>
                  </from>
                  <to>
                    <xdr:col>33</xdr:col>
                    <xdr:colOff>152400</xdr:colOff>
                    <xdr:row>539</xdr:row>
                    <xdr:rowOff>0</xdr:rowOff>
                  </to>
                </anchor>
              </controlPr>
            </control>
          </mc:Choice>
        </mc:AlternateContent>
        <mc:AlternateContent xmlns:mc="http://schemas.openxmlformats.org/markup-compatibility/2006">
          <mc:Choice Requires="x14">
            <control shapeId="1436" r:id="rId61" name="Group Box 412">
              <controlPr defaultSize="0" autoFill="0" autoPict="0">
                <anchor moveWithCells="1">
                  <from>
                    <xdr:col>15</xdr:col>
                    <xdr:colOff>0</xdr:colOff>
                    <xdr:row>537</xdr:row>
                    <xdr:rowOff>0</xdr:rowOff>
                  </from>
                  <to>
                    <xdr:col>34</xdr:col>
                    <xdr:colOff>0</xdr:colOff>
                    <xdr:row>540</xdr:row>
                    <xdr:rowOff>0</xdr:rowOff>
                  </to>
                </anchor>
              </controlPr>
            </control>
          </mc:Choice>
        </mc:AlternateContent>
        <mc:AlternateContent xmlns:mc="http://schemas.openxmlformats.org/markup-compatibility/2006">
          <mc:Choice Requires="x14">
            <control shapeId="1441" r:id="rId62" name="Option Button 417">
              <controlPr defaultSize="0" autoFill="0" autoLine="0" autoPict="0">
                <anchor moveWithCells="1">
                  <from>
                    <xdr:col>15</xdr:col>
                    <xdr:colOff>76200</xdr:colOff>
                    <xdr:row>542</xdr:row>
                    <xdr:rowOff>9525</xdr:rowOff>
                  </from>
                  <to>
                    <xdr:col>21</xdr:col>
                    <xdr:colOff>19050</xdr:colOff>
                    <xdr:row>543</xdr:row>
                    <xdr:rowOff>0</xdr:rowOff>
                  </to>
                </anchor>
              </controlPr>
            </control>
          </mc:Choice>
        </mc:AlternateContent>
        <mc:AlternateContent xmlns:mc="http://schemas.openxmlformats.org/markup-compatibility/2006">
          <mc:Choice Requires="x14">
            <control shapeId="1442" r:id="rId63" name="Option Button 418">
              <controlPr defaultSize="0" autoFill="0" autoLine="0" autoPict="0">
                <anchor moveWithCells="1">
                  <from>
                    <xdr:col>21</xdr:col>
                    <xdr:colOff>114300</xdr:colOff>
                    <xdr:row>542</xdr:row>
                    <xdr:rowOff>9525</xdr:rowOff>
                  </from>
                  <to>
                    <xdr:col>27</xdr:col>
                    <xdr:colOff>28575</xdr:colOff>
                    <xdr:row>543</xdr:row>
                    <xdr:rowOff>0</xdr:rowOff>
                  </to>
                </anchor>
              </controlPr>
            </control>
          </mc:Choice>
        </mc:AlternateContent>
        <mc:AlternateContent xmlns:mc="http://schemas.openxmlformats.org/markup-compatibility/2006">
          <mc:Choice Requires="x14">
            <control shapeId="1443" r:id="rId64" name="Option Button 419">
              <controlPr defaultSize="0" autoFill="0" autoLine="0" autoPict="0">
                <anchor moveWithCells="1">
                  <from>
                    <xdr:col>28</xdr:col>
                    <xdr:colOff>0</xdr:colOff>
                    <xdr:row>542</xdr:row>
                    <xdr:rowOff>0</xdr:rowOff>
                  </from>
                  <to>
                    <xdr:col>33</xdr:col>
                    <xdr:colOff>152400</xdr:colOff>
                    <xdr:row>543</xdr:row>
                    <xdr:rowOff>0</xdr:rowOff>
                  </to>
                </anchor>
              </controlPr>
            </control>
          </mc:Choice>
        </mc:AlternateContent>
        <mc:AlternateContent xmlns:mc="http://schemas.openxmlformats.org/markup-compatibility/2006">
          <mc:Choice Requires="x14">
            <control shapeId="1446" r:id="rId65" name="Option Button 422">
              <controlPr defaultSize="0" autoFill="0" autoLine="0" autoPict="0">
                <anchor moveWithCells="1">
                  <from>
                    <xdr:col>15</xdr:col>
                    <xdr:colOff>76200</xdr:colOff>
                    <xdr:row>546</xdr:row>
                    <xdr:rowOff>9525</xdr:rowOff>
                  </from>
                  <to>
                    <xdr:col>21</xdr:col>
                    <xdr:colOff>19050</xdr:colOff>
                    <xdr:row>547</xdr:row>
                    <xdr:rowOff>0</xdr:rowOff>
                  </to>
                </anchor>
              </controlPr>
            </control>
          </mc:Choice>
        </mc:AlternateContent>
        <mc:AlternateContent xmlns:mc="http://schemas.openxmlformats.org/markup-compatibility/2006">
          <mc:Choice Requires="x14">
            <control shapeId="1447" r:id="rId66" name="Option Button 423">
              <controlPr defaultSize="0" autoFill="0" autoLine="0" autoPict="0">
                <anchor moveWithCells="1">
                  <from>
                    <xdr:col>21</xdr:col>
                    <xdr:colOff>114300</xdr:colOff>
                    <xdr:row>546</xdr:row>
                    <xdr:rowOff>9525</xdr:rowOff>
                  </from>
                  <to>
                    <xdr:col>27</xdr:col>
                    <xdr:colOff>28575</xdr:colOff>
                    <xdr:row>547</xdr:row>
                    <xdr:rowOff>0</xdr:rowOff>
                  </to>
                </anchor>
              </controlPr>
            </control>
          </mc:Choice>
        </mc:AlternateContent>
        <mc:AlternateContent xmlns:mc="http://schemas.openxmlformats.org/markup-compatibility/2006">
          <mc:Choice Requires="x14">
            <control shapeId="1448" r:id="rId67" name="Option Button 424">
              <controlPr defaultSize="0" autoFill="0" autoLine="0" autoPict="0">
                <anchor moveWithCells="1">
                  <from>
                    <xdr:col>28</xdr:col>
                    <xdr:colOff>0</xdr:colOff>
                    <xdr:row>546</xdr:row>
                    <xdr:rowOff>0</xdr:rowOff>
                  </from>
                  <to>
                    <xdr:col>33</xdr:col>
                    <xdr:colOff>152400</xdr:colOff>
                    <xdr:row>547</xdr:row>
                    <xdr:rowOff>0</xdr:rowOff>
                  </to>
                </anchor>
              </controlPr>
            </control>
          </mc:Choice>
        </mc:AlternateContent>
        <mc:AlternateContent xmlns:mc="http://schemas.openxmlformats.org/markup-compatibility/2006">
          <mc:Choice Requires="x14">
            <control shapeId="1449" r:id="rId68" name="Option Button 425">
              <controlPr defaultSize="0" autoFill="0" autoLine="0" autoPict="0">
                <anchor moveWithCells="1">
                  <from>
                    <xdr:col>15</xdr:col>
                    <xdr:colOff>76200</xdr:colOff>
                    <xdr:row>547</xdr:row>
                    <xdr:rowOff>9525</xdr:rowOff>
                  </from>
                  <to>
                    <xdr:col>30</xdr:col>
                    <xdr:colOff>47625</xdr:colOff>
                    <xdr:row>548</xdr:row>
                    <xdr:rowOff>0</xdr:rowOff>
                  </to>
                </anchor>
              </controlPr>
            </control>
          </mc:Choice>
        </mc:AlternateContent>
        <mc:AlternateContent xmlns:mc="http://schemas.openxmlformats.org/markup-compatibility/2006">
          <mc:Choice Requires="x14">
            <control shapeId="1452" r:id="rId69" name="Option Button 428">
              <controlPr defaultSize="0" autoFill="0" autoLine="0" autoPict="0">
                <anchor moveWithCells="1">
                  <from>
                    <xdr:col>15</xdr:col>
                    <xdr:colOff>76200</xdr:colOff>
                    <xdr:row>551</xdr:row>
                    <xdr:rowOff>9525</xdr:rowOff>
                  </from>
                  <to>
                    <xdr:col>21</xdr:col>
                    <xdr:colOff>19050</xdr:colOff>
                    <xdr:row>552</xdr:row>
                    <xdr:rowOff>0</xdr:rowOff>
                  </to>
                </anchor>
              </controlPr>
            </control>
          </mc:Choice>
        </mc:AlternateContent>
        <mc:AlternateContent xmlns:mc="http://schemas.openxmlformats.org/markup-compatibility/2006">
          <mc:Choice Requires="x14">
            <control shapeId="1453" r:id="rId70" name="Option Button 429">
              <controlPr defaultSize="0" autoFill="0" autoLine="0" autoPict="0">
                <anchor moveWithCells="1">
                  <from>
                    <xdr:col>21</xdr:col>
                    <xdr:colOff>114300</xdr:colOff>
                    <xdr:row>551</xdr:row>
                    <xdr:rowOff>9525</xdr:rowOff>
                  </from>
                  <to>
                    <xdr:col>27</xdr:col>
                    <xdr:colOff>28575</xdr:colOff>
                    <xdr:row>552</xdr:row>
                    <xdr:rowOff>0</xdr:rowOff>
                  </to>
                </anchor>
              </controlPr>
            </control>
          </mc:Choice>
        </mc:AlternateContent>
        <mc:AlternateContent xmlns:mc="http://schemas.openxmlformats.org/markup-compatibility/2006">
          <mc:Choice Requires="x14">
            <control shapeId="1454" r:id="rId71" name="Option Button 430">
              <controlPr defaultSize="0" autoFill="0" autoLine="0" autoPict="0">
                <anchor moveWithCells="1">
                  <from>
                    <xdr:col>28</xdr:col>
                    <xdr:colOff>0</xdr:colOff>
                    <xdr:row>551</xdr:row>
                    <xdr:rowOff>0</xdr:rowOff>
                  </from>
                  <to>
                    <xdr:col>33</xdr:col>
                    <xdr:colOff>152400</xdr:colOff>
                    <xdr:row>552</xdr:row>
                    <xdr:rowOff>0</xdr:rowOff>
                  </to>
                </anchor>
              </controlPr>
            </control>
          </mc:Choice>
        </mc:AlternateContent>
        <mc:AlternateContent xmlns:mc="http://schemas.openxmlformats.org/markup-compatibility/2006">
          <mc:Choice Requires="x14">
            <control shapeId="1455" r:id="rId72" name="Option Button 431">
              <controlPr defaultSize="0" autoFill="0" autoLine="0" autoPict="0">
                <anchor moveWithCells="1">
                  <from>
                    <xdr:col>15</xdr:col>
                    <xdr:colOff>76200</xdr:colOff>
                    <xdr:row>552</xdr:row>
                    <xdr:rowOff>9525</xdr:rowOff>
                  </from>
                  <to>
                    <xdr:col>30</xdr:col>
                    <xdr:colOff>47625</xdr:colOff>
                    <xdr:row>553</xdr:row>
                    <xdr:rowOff>0</xdr:rowOff>
                  </to>
                </anchor>
              </controlPr>
            </control>
          </mc:Choice>
        </mc:AlternateContent>
        <mc:AlternateContent xmlns:mc="http://schemas.openxmlformats.org/markup-compatibility/2006">
          <mc:Choice Requires="x14">
            <control shapeId="1457" r:id="rId73" name="Option Button 433">
              <controlPr defaultSize="0" autoFill="0" autoLine="0" autoPict="0">
                <anchor moveWithCells="1">
                  <from>
                    <xdr:col>15</xdr:col>
                    <xdr:colOff>76200</xdr:colOff>
                    <xdr:row>556</xdr:row>
                    <xdr:rowOff>9525</xdr:rowOff>
                  </from>
                  <to>
                    <xdr:col>21</xdr:col>
                    <xdr:colOff>19050</xdr:colOff>
                    <xdr:row>557</xdr:row>
                    <xdr:rowOff>0</xdr:rowOff>
                  </to>
                </anchor>
              </controlPr>
            </control>
          </mc:Choice>
        </mc:AlternateContent>
        <mc:AlternateContent xmlns:mc="http://schemas.openxmlformats.org/markup-compatibility/2006">
          <mc:Choice Requires="x14">
            <control shapeId="1458" r:id="rId74" name="Option Button 434">
              <controlPr defaultSize="0" autoFill="0" autoLine="0" autoPict="0">
                <anchor moveWithCells="1">
                  <from>
                    <xdr:col>21</xdr:col>
                    <xdr:colOff>114300</xdr:colOff>
                    <xdr:row>556</xdr:row>
                    <xdr:rowOff>9525</xdr:rowOff>
                  </from>
                  <to>
                    <xdr:col>27</xdr:col>
                    <xdr:colOff>28575</xdr:colOff>
                    <xdr:row>557</xdr:row>
                    <xdr:rowOff>0</xdr:rowOff>
                  </to>
                </anchor>
              </controlPr>
            </control>
          </mc:Choice>
        </mc:AlternateContent>
        <mc:AlternateContent xmlns:mc="http://schemas.openxmlformats.org/markup-compatibility/2006">
          <mc:Choice Requires="x14">
            <control shapeId="1459" r:id="rId75" name="Option Button 435">
              <controlPr defaultSize="0" autoFill="0" autoLine="0" autoPict="0">
                <anchor moveWithCells="1">
                  <from>
                    <xdr:col>28</xdr:col>
                    <xdr:colOff>0</xdr:colOff>
                    <xdr:row>556</xdr:row>
                    <xdr:rowOff>0</xdr:rowOff>
                  </from>
                  <to>
                    <xdr:col>33</xdr:col>
                    <xdr:colOff>152400</xdr:colOff>
                    <xdr:row>557</xdr:row>
                    <xdr:rowOff>0</xdr:rowOff>
                  </to>
                </anchor>
              </controlPr>
            </control>
          </mc:Choice>
        </mc:AlternateContent>
        <mc:AlternateContent xmlns:mc="http://schemas.openxmlformats.org/markup-compatibility/2006">
          <mc:Choice Requires="x14">
            <control shapeId="1460" r:id="rId76" name="Group Box 436">
              <controlPr defaultSize="0" autoFill="0" autoPict="0">
                <anchor moveWithCells="1">
                  <from>
                    <xdr:col>15</xdr:col>
                    <xdr:colOff>0</xdr:colOff>
                    <xdr:row>541</xdr:row>
                    <xdr:rowOff>0</xdr:rowOff>
                  </from>
                  <to>
                    <xdr:col>34</xdr:col>
                    <xdr:colOff>0</xdr:colOff>
                    <xdr:row>544</xdr:row>
                    <xdr:rowOff>0</xdr:rowOff>
                  </to>
                </anchor>
              </controlPr>
            </control>
          </mc:Choice>
        </mc:AlternateContent>
        <mc:AlternateContent xmlns:mc="http://schemas.openxmlformats.org/markup-compatibility/2006">
          <mc:Choice Requires="x14">
            <control shapeId="1461" r:id="rId77" name="Group Box 437">
              <controlPr defaultSize="0" autoFill="0" autoPict="0">
                <anchor moveWithCells="1">
                  <from>
                    <xdr:col>15</xdr:col>
                    <xdr:colOff>0</xdr:colOff>
                    <xdr:row>545</xdr:row>
                    <xdr:rowOff>0</xdr:rowOff>
                  </from>
                  <to>
                    <xdr:col>34</xdr:col>
                    <xdr:colOff>0</xdr:colOff>
                    <xdr:row>549</xdr:row>
                    <xdr:rowOff>0</xdr:rowOff>
                  </to>
                </anchor>
              </controlPr>
            </control>
          </mc:Choice>
        </mc:AlternateContent>
        <mc:AlternateContent xmlns:mc="http://schemas.openxmlformats.org/markup-compatibility/2006">
          <mc:Choice Requires="x14">
            <control shapeId="1462" r:id="rId78" name="Group Box 438">
              <controlPr defaultSize="0" autoFill="0" autoPict="0">
                <anchor moveWithCells="1">
                  <from>
                    <xdr:col>15</xdr:col>
                    <xdr:colOff>0</xdr:colOff>
                    <xdr:row>550</xdr:row>
                    <xdr:rowOff>0</xdr:rowOff>
                  </from>
                  <to>
                    <xdr:col>34</xdr:col>
                    <xdr:colOff>0</xdr:colOff>
                    <xdr:row>554</xdr:row>
                    <xdr:rowOff>0</xdr:rowOff>
                  </to>
                </anchor>
              </controlPr>
            </control>
          </mc:Choice>
        </mc:AlternateContent>
        <mc:AlternateContent xmlns:mc="http://schemas.openxmlformats.org/markup-compatibility/2006">
          <mc:Choice Requires="x14">
            <control shapeId="1463" r:id="rId79" name="Group Box 439">
              <controlPr defaultSize="0" autoFill="0" autoPict="0">
                <anchor moveWithCells="1">
                  <from>
                    <xdr:col>15</xdr:col>
                    <xdr:colOff>0</xdr:colOff>
                    <xdr:row>555</xdr:row>
                    <xdr:rowOff>0</xdr:rowOff>
                  </from>
                  <to>
                    <xdr:col>34</xdr:col>
                    <xdr:colOff>0</xdr:colOff>
                    <xdr:row>559</xdr:row>
                    <xdr:rowOff>0</xdr:rowOff>
                  </to>
                </anchor>
              </controlPr>
            </control>
          </mc:Choice>
        </mc:AlternateContent>
        <mc:AlternateContent xmlns:mc="http://schemas.openxmlformats.org/markup-compatibility/2006">
          <mc:Choice Requires="x14">
            <control shapeId="1464" r:id="rId80" name="Option Button 440">
              <controlPr defaultSize="0" autoFill="0" autoLine="0" autoPict="0">
                <anchor moveWithCells="1">
                  <from>
                    <xdr:col>15</xdr:col>
                    <xdr:colOff>76200</xdr:colOff>
                    <xdr:row>557</xdr:row>
                    <xdr:rowOff>9525</xdr:rowOff>
                  </from>
                  <to>
                    <xdr:col>30</xdr:col>
                    <xdr:colOff>47625</xdr:colOff>
                    <xdr:row>558</xdr:row>
                    <xdr:rowOff>0</xdr:rowOff>
                  </to>
                </anchor>
              </controlPr>
            </control>
          </mc:Choice>
        </mc:AlternateContent>
        <mc:AlternateContent xmlns:mc="http://schemas.openxmlformats.org/markup-compatibility/2006">
          <mc:Choice Requires="x14">
            <control shapeId="1467" r:id="rId81" name="Option Button 443">
              <controlPr defaultSize="0" autoFill="0" autoLine="0" autoPict="0">
                <anchor moveWithCells="1">
                  <from>
                    <xdr:col>14</xdr:col>
                    <xdr:colOff>104775</xdr:colOff>
                    <xdr:row>372</xdr:row>
                    <xdr:rowOff>19050</xdr:rowOff>
                  </from>
                  <to>
                    <xdr:col>18</xdr:col>
                    <xdr:colOff>38100</xdr:colOff>
                    <xdr:row>373</xdr:row>
                    <xdr:rowOff>171450</xdr:rowOff>
                  </to>
                </anchor>
              </controlPr>
            </control>
          </mc:Choice>
        </mc:AlternateContent>
        <mc:AlternateContent xmlns:mc="http://schemas.openxmlformats.org/markup-compatibility/2006">
          <mc:Choice Requires="x14">
            <control shapeId="1468" r:id="rId82" name="Option Button 444">
              <controlPr defaultSize="0" autoFill="0" autoLine="0" autoPict="0">
                <anchor moveWithCells="1">
                  <from>
                    <xdr:col>14</xdr:col>
                    <xdr:colOff>104775</xdr:colOff>
                    <xdr:row>373</xdr:row>
                    <xdr:rowOff>133350</xdr:rowOff>
                  </from>
                  <to>
                    <xdr:col>18</xdr:col>
                    <xdr:colOff>76200</xdr:colOff>
                    <xdr:row>374</xdr:row>
                    <xdr:rowOff>95250</xdr:rowOff>
                  </to>
                </anchor>
              </controlPr>
            </control>
          </mc:Choice>
        </mc:AlternateContent>
        <mc:AlternateContent xmlns:mc="http://schemas.openxmlformats.org/markup-compatibility/2006">
          <mc:Choice Requires="x14">
            <control shapeId="1469" r:id="rId83" name="Option Button 445">
              <controlPr defaultSize="0" autoFill="0" autoLine="0" autoPict="0">
                <anchor moveWithCells="1">
                  <from>
                    <xdr:col>14</xdr:col>
                    <xdr:colOff>104775</xdr:colOff>
                    <xdr:row>369</xdr:row>
                    <xdr:rowOff>19050</xdr:rowOff>
                  </from>
                  <to>
                    <xdr:col>18</xdr:col>
                    <xdr:colOff>38100</xdr:colOff>
                    <xdr:row>370</xdr:row>
                    <xdr:rowOff>171450</xdr:rowOff>
                  </to>
                </anchor>
              </controlPr>
            </control>
          </mc:Choice>
        </mc:AlternateContent>
        <mc:AlternateContent xmlns:mc="http://schemas.openxmlformats.org/markup-compatibility/2006">
          <mc:Choice Requires="x14">
            <control shapeId="1470" r:id="rId84" name="Option Button 446">
              <controlPr defaultSize="0" autoFill="0" autoLine="0" autoPict="0">
                <anchor moveWithCells="1">
                  <from>
                    <xdr:col>14</xdr:col>
                    <xdr:colOff>104775</xdr:colOff>
                    <xdr:row>370</xdr:row>
                    <xdr:rowOff>142875</xdr:rowOff>
                  </from>
                  <to>
                    <xdr:col>18</xdr:col>
                    <xdr:colOff>76200</xdr:colOff>
                    <xdr:row>371</xdr:row>
                    <xdr:rowOff>104775</xdr:rowOff>
                  </to>
                </anchor>
              </controlPr>
            </control>
          </mc:Choice>
        </mc:AlternateContent>
        <mc:AlternateContent xmlns:mc="http://schemas.openxmlformats.org/markup-compatibility/2006">
          <mc:Choice Requires="x14">
            <control shapeId="1471" r:id="rId85" name="Group Box 447">
              <controlPr defaultSize="0" autoFill="0" autoPict="0">
                <anchor moveWithCells="1">
                  <from>
                    <xdr:col>14</xdr:col>
                    <xdr:colOff>0</xdr:colOff>
                    <xdr:row>369</xdr:row>
                    <xdr:rowOff>0</xdr:rowOff>
                  </from>
                  <to>
                    <xdr:col>19</xdr:col>
                    <xdr:colOff>0</xdr:colOff>
                    <xdr:row>372</xdr:row>
                    <xdr:rowOff>0</xdr:rowOff>
                  </to>
                </anchor>
              </controlPr>
            </control>
          </mc:Choice>
        </mc:AlternateContent>
        <mc:AlternateContent xmlns:mc="http://schemas.openxmlformats.org/markup-compatibility/2006">
          <mc:Choice Requires="x14">
            <control shapeId="1472" r:id="rId86" name="Group Box 448">
              <controlPr defaultSize="0" autoFill="0" autoPict="0">
                <anchor moveWithCells="1">
                  <from>
                    <xdr:col>14</xdr:col>
                    <xdr:colOff>0</xdr:colOff>
                    <xdr:row>372</xdr:row>
                    <xdr:rowOff>0</xdr:rowOff>
                  </from>
                  <to>
                    <xdr:col>19</xdr:col>
                    <xdr:colOff>0</xdr:colOff>
                    <xdr:row>375</xdr:row>
                    <xdr:rowOff>0</xdr:rowOff>
                  </to>
                </anchor>
              </controlPr>
            </control>
          </mc:Choice>
        </mc:AlternateContent>
        <mc:AlternateContent xmlns:mc="http://schemas.openxmlformats.org/markup-compatibility/2006">
          <mc:Choice Requires="x14">
            <control shapeId="1474" r:id="rId87" name="Option Button 450">
              <controlPr defaultSize="0" autoFill="0" autoLine="0" autoPict="0">
                <anchor moveWithCells="1">
                  <from>
                    <xdr:col>28</xdr:col>
                    <xdr:colOff>104775</xdr:colOff>
                    <xdr:row>369</xdr:row>
                    <xdr:rowOff>9525</xdr:rowOff>
                  </from>
                  <to>
                    <xdr:col>36</xdr:col>
                    <xdr:colOff>19050</xdr:colOff>
                    <xdr:row>370</xdr:row>
                    <xdr:rowOff>161925</xdr:rowOff>
                  </to>
                </anchor>
              </controlPr>
            </control>
          </mc:Choice>
        </mc:AlternateContent>
        <mc:AlternateContent xmlns:mc="http://schemas.openxmlformats.org/markup-compatibility/2006">
          <mc:Choice Requires="x14">
            <control shapeId="1475" r:id="rId88" name="Option Button 451">
              <controlPr defaultSize="0" autoFill="0" autoLine="0" autoPict="0">
                <anchor moveWithCells="1">
                  <from>
                    <xdr:col>28</xdr:col>
                    <xdr:colOff>104775</xdr:colOff>
                    <xdr:row>370</xdr:row>
                    <xdr:rowOff>152400</xdr:rowOff>
                  </from>
                  <to>
                    <xdr:col>36</xdr:col>
                    <xdr:colOff>38100</xdr:colOff>
                    <xdr:row>371</xdr:row>
                    <xdr:rowOff>114300</xdr:rowOff>
                  </to>
                </anchor>
              </controlPr>
            </control>
          </mc:Choice>
        </mc:AlternateContent>
        <mc:AlternateContent xmlns:mc="http://schemas.openxmlformats.org/markup-compatibility/2006">
          <mc:Choice Requires="x14">
            <control shapeId="1477" r:id="rId89" name="Option Button 453">
              <controlPr defaultSize="0" autoFill="0" autoLine="0" autoPict="0">
                <anchor moveWithCells="1">
                  <from>
                    <xdr:col>28</xdr:col>
                    <xdr:colOff>104775</xdr:colOff>
                    <xdr:row>372</xdr:row>
                    <xdr:rowOff>9525</xdr:rowOff>
                  </from>
                  <to>
                    <xdr:col>36</xdr:col>
                    <xdr:colOff>9525</xdr:colOff>
                    <xdr:row>373</xdr:row>
                    <xdr:rowOff>161925</xdr:rowOff>
                  </to>
                </anchor>
              </controlPr>
            </control>
          </mc:Choice>
        </mc:AlternateContent>
        <mc:AlternateContent xmlns:mc="http://schemas.openxmlformats.org/markup-compatibility/2006">
          <mc:Choice Requires="x14">
            <control shapeId="1478" r:id="rId90" name="Option Button 454">
              <controlPr defaultSize="0" autoFill="0" autoLine="0" autoPict="0">
                <anchor moveWithCells="1">
                  <from>
                    <xdr:col>28</xdr:col>
                    <xdr:colOff>104775</xdr:colOff>
                    <xdr:row>373</xdr:row>
                    <xdr:rowOff>152400</xdr:rowOff>
                  </from>
                  <to>
                    <xdr:col>36</xdr:col>
                    <xdr:colOff>19050</xdr:colOff>
                    <xdr:row>374</xdr:row>
                    <xdr:rowOff>114300</xdr:rowOff>
                  </to>
                </anchor>
              </controlPr>
            </control>
          </mc:Choice>
        </mc:AlternateContent>
        <mc:AlternateContent xmlns:mc="http://schemas.openxmlformats.org/markup-compatibility/2006">
          <mc:Choice Requires="x14">
            <control shapeId="1479" r:id="rId91" name="Group Box 455">
              <controlPr defaultSize="0" autoFill="0" autoPict="0">
                <anchor moveWithCells="1">
                  <from>
                    <xdr:col>28</xdr:col>
                    <xdr:colOff>0</xdr:colOff>
                    <xdr:row>369</xdr:row>
                    <xdr:rowOff>0</xdr:rowOff>
                  </from>
                  <to>
                    <xdr:col>37</xdr:col>
                    <xdr:colOff>0</xdr:colOff>
                    <xdr:row>372</xdr:row>
                    <xdr:rowOff>0</xdr:rowOff>
                  </to>
                </anchor>
              </controlPr>
            </control>
          </mc:Choice>
        </mc:AlternateContent>
        <mc:AlternateContent xmlns:mc="http://schemas.openxmlformats.org/markup-compatibility/2006">
          <mc:Choice Requires="x14">
            <control shapeId="1480" r:id="rId92" name="Group Box 456">
              <controlPr defaultSize="0" autoFill="0" autoPict="0">
                <anchor moveWithCells="1">
                  <from>
                    <xdr:col>28</xdr:col>
                    <xdr:colOff>0</xdr:colOff>
                    <xdr:row>372</xdr:row>
                    <xdr:rowOff>0</xdr:rowOff>
                  </from>
                  <to>
                    <xdr:col>37</xdr:col>
                    <xdr:colOff>0</xdr:colOff>
                    <xdr:row>375</xdr:row>
                    <xdr:rowOff>0</xdr:rowOff>
                  </to>
                </anchor>
              </controlPr>
            </control>
          </mc:Choice>
        </mc:AlternateContent>
        <mc:AlternateContent xmlns:mc="http://schemas.openxmlformats.org/markup-compatibility/2006">
          <mc:Choice Requires="x14">
            <control shapeId="1700" r:id="rId93" name="Option Button 676">
              <controlPr defaultSize="0" autoFill="0" autoLine="0" autoPict="0">
                <anchor moveWithCells="1">
                  <from>
                    <xdr:col>26</xdr:col>
                    <xdr:colOff>76200</xdr:colOff>
                    <xdr:row>279</xdr:row>
                    <xdr:rowOff>47625</xdr:rowOff>
                  </from>
                  <to>
                    <xdr:col>30</xdr:col>
                    <xdr:colOff>95250</xdr:colOff>
                    <xdr:row>280</xdr:row>
                    <xdr:rowOff>238125</xdr:rowOff>
                  </to>
                </anchor>
              </controlPr>
            </control>
          </mc:Choice>
        </mc:AlternateContent>
        <mc:AlternateContent xmlns:mc="http://schemas.openxmlformats.org/markup-compatibility/2006">
          <mc:Choice Requires="x14">
            <control shapeId="1701" r:id="rId94" name="Option Button 677">
              <controlPr defaultSize="0" autoFill="0" autoLine="0" autoPict="0">
                <anchor moveWithCells="1">
                  <from>
                    <xdr:col>26</xdr:col>
                    <xdr:colOff>76200</xdr:colOff>
                    <xdr:row>276</xdr:row>
                    <xdr:rowOff>0</xdr:rowOff>
                  </from>
                  <to>
                    <xdr:col>30</xdr:col>
                    <xdr:colOff>85725</xdr:colOff>
                    <xdr:row>277</xdr:row>
                    <xdr:rowOff>0</xdr:rowOff>
                  </to>
                </anchor>
              </controlPr>
            </control>
          </mc:Choice>
        </mc:AlternateContent>
        <mc:AlternateContent xmlns:mc="http://schemas.openxmlformats.org/markup-compatibility/2006">
          <mc:Choice Requires="x14">
            <control shapeId="1750" r:id="rId95" name="Option Button 726">
              <controlPr defaultSize="0" autoFill="0" autoLine="0" autoPict="0">
                <anchor moveWithCells="1">
                  <from>
                    <xdr:col>5</xdr:col>
                    <xdr:colOff>0</xdr:colOff>
                    <xdr:row>381</xdr:row>
                    <xdr:rowOff>19050</xdr:rowOff>
                  </from>
                  <to>
                    <xdr:col>21</xdr:col>
                    <xdr:colOff>19050</xdr:colOff>
                    <xdr:row>381</xdr:row>
                    <xdr:rowOff>228600</xdr:rowOff>
                  </to>
                </anchor>
              </controlPr>
            </control>
          </mc:Choice>
        </mc:AlternateContent>
        <mc:AlternateContent xmlns:mc="http://schemas.openxmlformats.org/markup-compatibility/2006">
          <mc:Choice Requires="x14">
            <control shapeId="1751" r:id="rId96" name="Option Button 727">
              <controlPr defaultSize="0" autoFill="0" autoLine="0" autoPict="0">
                <anchor moveWithCells="1">
                  <from>
                    <xdr:col>20</xdr:col>
                    <xdr:colOff>152400</xdr:colOff>
                    <xdr:row>381</xdr:row>
                    <xdr:rowOff>19050</xdr:rowOff>
                  </from>
                  <to>
                    <xdr:col>37</xdr:col>
                    <xdr:colOff>104775</xdr:colOff>
                    <xdr:row>381</xdr:row>
                    <xdr:rowOff>228600</xdr:rowOff>
                  </to>
                </anchor>
              </controlPr>
            </control>
          </mc:Choice>
        </mc:AlternateContent>
        <mc:AlternateContent xmlns:mc="http://schemas.openxmlformats.org/markup-compatibility/2006">
          <mc:Choice Requires="x14">
            <control shapeId="1752" r:id="rId97" name="Group Box 728">
              <controlPr defaultSize="0" autoFill="0" autoPict="0">
                <anchor moveWithCells="1">
                  <from>
                    <xdr:col>4</xdr:col>
                    <xdr:colOff>152400</xdr:colOff>
                    <xdr:row>380</xdr:row>
                    <xdr:rowOff>9525</xdr:rowOff>
                  </from>
                  <to>
                    <xdr:col>38</xdr:col>
                    <xdr:colOff>9525</xdr:colOff>
                    <xdr:row>383</xdr:row>
                    <xdr:rowOff>0</xdr:rowOff>
                  </to>
                </anchor>
              </controlPr>
            </control>
          </mc:Choice>
        </mc:AlternateContent>
        <mc:AlternateContent xmlns:mc="http://schemas.openxmlformats.org/markup-compatibility/2006">
          <mc:Choice Requires="x14">
            <control shapeId="1754" r:id="rId98" name="Option Button 730">
              <controlPr defaultSize="0" autoFill="0" autoLine="0" autoPict="0">
                <anchor moveWithCells="1">
                  <from>
                    <xdr:col>5</xdr:col>
                    <xdr:colOff>0</xdr:colOff>
                    <xdr:row>388</xdr:row>
                    <xdr:rowOff>19050</xdr:rowOff>
                  </from>
                  <to>
                    <xdr:col>21</xdr:col>
                    <xdr:colOff>19050</xdr:colOff>
                    <xdr:row>388</xdr:row>
                    <xdr:rowOff>228600</xdr:rowOff>
                  </to>
                </anchor>
              </controlPr>
            </control>
          </mc:Choice>
        </mc:AlternateContent>
        <mc:AlternateContent xmlns:mc="http://schemas.openxmlformats.org/markup-compatibility/2006">
          <mc:Choice Requires="x14">
            <control shapeId="1755" r:id="rId99" name="Option Button 731">
              <controlPr defaultSize="0" autoFill="0" autoLine="0" autoPict="0">
                <anchor moveWithCells="1">
                  <from>
                    <xdr:col>20</xdr:col>
                    <xdr:colOff>152400</xdr:colOff>
                    <xdr:row>388</xdr:row>
                    <xdr:rowOff>19050</xdr:rowOff>
                  </from>
                  <to>
                    <xdr:col>37</xdr:col>
                    <xdr:colOff>104775</xdr:colOff>
                    <xdr:row>388</xdr:row>
                    <xdr:rowOff>228600</xdr:rowOff>
                  </to>
                </anchor>
              </controlPr>
            </control>
          </mc:Choice>
        </mc:AlternateContent>
        <mc:AlternateContent xmlns:mc="http://schemas.openxmlformats.org/markup-compatibility/2006">
          <mc:Choice Requires="x14">
            <control shapeId="1756" r:id="rId100" name="Group Box 732">
              <controlPr defaultSize="0" autoFill="0" autoPict="0">
                <anchor moveWithCells="1">
                  <from>
                    <xdr:col>4</xdr:col>
                    <xdr:colOff>152400</xdr:colOff>
                    <xdr:row>387</xdr:row>
                    <xdr:rowOff>9525</xdr:rowOff>
                  </from>
                  <to>
                    <xdr:col>38</xdr:col>
                    <xdr:colOff>9525</xdr:colOff>
                    <xdr:row>390</xdr:row>
                    <xdr:rowOff>0</xdr:rowOff>
                  </to>
                </anchor>
              </controlPr>
            </control>
          </mc:Choice>
        </mc:AlternateContent>
        <mc:AlternateContent xmlns:mc="http://schemas.openxmlformats.org/markup-compatibility/2006">
          <mc:Choice Requires="x14">
            <control shapeId="1758" r:id="rId101" name="Option Button 734">
              <controlPr defaultSize="0" autoFill="0" autoLine="0" autoPict="0">
                <anchor moveWithCells="1">
                  <from>
                    <xdr:col>5</xdr:col>
                    <xdr:colOff>114300</xdr:colOff>
                    <xdr:row>480</xdr:row>
                    <xdr:rowOff>9525</xdr:rowOff>
                  </from>
                  <to>
                    <xdr:col>13</xdr:col>
                    <xdr:colOff>152400</xdr:colOff>
                    <xdr:row>481</xdr:row>
                    <xdr:rowOff>0</xdr:rowOff>
                  </to>
                </anchor>
              </controlPr>
            </control>
          </mc:Choice>
        </mc:AlternateContent>
        <mc:AlternateContent xmlns:mc="http://schemas.openxmlformats.org/markup-compatibility/2006">
          <mc:Choice Requires="x14">
            <control shapeId="1759" r:id="rId102" name="Option Button 735">
              <controlPr defaultSize="0" autoFill="0" autoLine="0" autoPict="0">
                <anchor moveWithCells="1">
                  <from>
                    <xdr:col>14</xdr:col>
                    <xdr:colOff>66675</xdr:colOff>
                    <xdr:row>480</xdr:row>
                    <xdr:rowOff>9525</xdr:rowOff>
                  </from>
                  <to>
                    <xdr:col>23</xdr:col>
                    <xdr:colOff>95250</xdr:colOff>
                    <xdr:row>481</xdr:row>
                    <xdr:rowOff>0</xdr:rowOff>
                  </to>
                </anchor>
              </controlPr>
            </control>
          </mc:Choice>
        </mc:AlternateContent>
        <mc:AlternateContent xmlns:mc="http://schemas.openxmlformats.org/markup-compatibility/2006">
          <mc:Choice Requires="x14">
            <control shapeId="1760" r:id="rId103" name="Group Box 736">
              <controlPr defaultSize="0" autoFill="0" autoPict="0">
                <anchor moveWithCells="1">
                  <from>
                    <xdr:col>5</xdr:col>
                    <xdr:colOff>9525</xdr:colOff>
                    <xdr:row>479</xdr:row>
                    <xdr:rowOff>0</xdr:rowOff>
                  </from>
                  <to>
                    <xdr:col>25</xdr:col>
                    <xdr:colOff>0</xdr:colOff>
                    <xdr:row>482</xdr:row>
                    <xdr:rowOff>0</xdr:rowOff>
                  </to>
                </anchor>
              </controlPr>
            </control>
          </mc:Choice>
        </mc:AlternateContent>
        <mc:AlternateContent xmlns:mc="http://schemas.openxmlformats.org/markup-compatibility/2006">
          <mc:Choice Requires="x14">
            <control shapeId="1762" r:id="rId104" name="Group Box 738">
              <controlPr defaultSize="0" autoFill="0" autoPict="0">
                <anchor moveWithCells="1">
                  <from>
                    <xdr:col>5</xdr:col>
                    <xdr:colOff>0</xdr:colOff>
                    <xdr:row>486</xdr:row>
                    <xdr:rowOff>0</xdr:rowOff>
                  </from>
                  <to>
                    <xdr:col>26</xdr:col>
                    <xdr:colOff>9525</xdr:colOff>
                    <xdr:row>490</xdr:row>
                    <xdr:rowOff>228600</xdr:rowOff>
                  </to>
                </anchor>
              </controlPr>
            </control>
          </mc:Choice>
        </mc:AlternateContent>
        <mc:AlternateContent xmlns:mc="http://schemas.openxmlformats.org/markup-compatibility/2006">
          <mc:Choice Requires="x14">
            <control shapeId="1763" r:id="rId105" name="Option Button 739">
              <controlPr defaultSize="0" autoFill="0" autoLine="0" autoPict="0">
                <anchor moveWithCells="1">
                  <from>
                    <xdr:col>5</xdr:col>
                    <xdr:colOff>28575</xdr:colOff>
                    <xdr:row>487</xdr:row>
                    <xdr:rowOff>9525</xdr:rowOff>
                  </from>
                  <to>
                    <xdr:col>25</xdr:col>
                    <xdr:colOff>152400</xdr:colOff>
                    <xdr:row>487</xdr:row>
                    <xdr:rowOff>219075</xdr:rowOff>
                  </to>
                </anchor>
              </controlPr>
            </control>
          </mc:Choice>
        </mc:AlternateContent>
        <mc:AlternateContent xmlns:mc="http://schemas.openxmlformats.org/markup-compatibility/2006">
          <mc:Choice Requires="x14">
            <control shapeId="1764" r:id="rId106" name="Option Button 740">
              <controlPr defaultSize="0" autoFill="0" autoLine="0" autoPict="0">
                <anchor moveWithCells="1">
                  <from>
                    <xdr:col>5</xdr:col>
                    <xdr:colOff>28575</xdr:colOff>
                    <xdr:row>488</xdr:row>
                    <xdr:rowOff>9525</xdr:rowOff>
                  </from>
                  <to>
                    <xdr:col>19</xdr:col>
                    <xdr:colOff>66675</xdr:colOff>
                    <xdr:row>488</xdr:row>
                    <xdr:rowOff>219075</xdr:rowOff>
                  </to>
                </anchor>
              </controlPr>
            </control>
          </mc:Choice>
        </mc:AlternateContent>
        <mc:AlternateContent xmlns:mc="http://schemas.openxmlformats.org/markup-compatibility/2006">
          <mc:Choice Requires="x14">
            <control shapeId="1766" r:id="rId107" name="Option Button 742">
              <controlPr defaultSize="0" autoFill="0" autoLine="0" autoPict="0">
                <anchor moveWithCells="1">
                  <from>
                    <xdr:col>5</xdr:col>
                    <xdr:colOff>28575</xdr:colOff>
                    <xdr:row>489</xdr:row>
                    <xdr:rowOff>9525</xdr:rowOff>
                  </from>
                  <to>
                    <xdr:col>11</xdr:col>
                    <xdr:colOff>76200</xdr:colOff>
                    <xdr:row>489</xdr:row>
                    <xdr:rowOff>219075</xdr:rowOff>
                  </to>
                </anchor>
              </controlPr>
            </control>
          </mc:Choice>
        </mc:AlternateContent>
        <mc:AlternateContent xmlns:mc="http://schemas.openxmlformats.org/markup-compatibility/2006">
          <mc:Choice Requires="x14">
            <control shapeId="1768" r:id="rId108" name="Option Button 744">
              <controlPr defaultSize="0" autoFill="0" autoLine="0" autoPict="0">
                <anchor moveWithCells="1">
                  <from>
                    <xdr:col>5</xdr:col>
                    <xdr:colOff>28575</xdr:colOff>
                    <xdr:row>490</xdr:row>
                    <xdr:rowOff>0</xdr:rowOff>
                  </from>
                  <to>
                    <xdr:col>11</xdr:col>
                    <xdr:colOff>76200</xdr:colOff>
                    <xdr:row>490</xdr:row>
                    <xdr:rowOff>209550</xdr:rowOff>
                  </to>
                </anchor>
              </controlPr>
            </control>
          </mc:Choice>
        </mc:AlternateContent>
        <mc:AlternateContent xmlns:mc="http://schemas.openxmlformats.org/markup-compatibility/2006">
          <mc:Choice Requires="x14">
            <control shapeId="1771" r:id="rId109" name="Group Box 747">
              <controlPr defaultSize="0" autoFill="0" autoPict="0">
                <anchor moveWithCells="1">
                  <from>
                    <xdr:col>5</xdr:col>
                    <xdr:colOff>0</xdr:colOff>
                    <xdr:row>511</xdr:row>
                    <xdr:rowOff>0</xdr:rowOff>
                  </from>
                  <to>
                    <xdr:col>24</xdr:col>
                    <xdr:colOff>152400</xdr:colOff>
                    <xdr:row>515</xdr:row>
                    <xdr:rowOff>9525</xdr:rowOff>
                  </to>
                </anchor>
              </controlPr>
            </control>
          </mc:Choice>
        </mc:AlternateContent>
        <mc:AlternateContent xmlns:mc="http://schemas.openxmlformats.org/markup-compatibility/2006">
          <mc:Choice Requires="x14">
            <control shapeId="1772" r:id="rId110" name="Option Button 748">
              <controlPr defaultSize="0" autoFill="0" autoLine="0" autoPict="0">
                <anchor moveWithCells="1">
                  <from>
                    <xdr:col>5</xdr:col>
                    <xdr:colOff>114300</xdr:colOff>
                    <xdr:row>512</xdr:row>
                    <xdr:rowOff>9525</xdr:rowOff>
                  </from>
                  <to>
                    <xdr:col>23</xdr:col>
                    <xdr:colOff>104775</xdr:colOff>
                    <xdr:row>512</xdr:row>
                    <xdr:rowOff>219075</xdr:rowOff>
                  </to>
                </anchor>
              </controlPr>
            </control>
          </mc:Choice>
        </mc:AlternateContent>
        <mc:AlternateContent xmlns:mc="http://schemas.openxmlformats.org/markup-compatibility/2006">
          <mc:Choice Requires="x14">
            <control shapeId="1773" r:id="rId111" name="Option Button 749">
              <controlPr defaultSize="0" autoFill="0" autoLine="0" autoPict="0">
                <anchor moveWithCells="1">
                  <from>
                    <xdr:col>5</xdr:col>
                    <xdr:colOff>114300</xdr:colOff>
                    <xdr:row>512</xdr:row>
                    <xdr:rowOff>238125</xdr:rowOff>
                  </from>
                  <to>
                    <xdr:col>24</xdr:col>
                    <xdr:colOff>19050</xdr:colOff>
                    <xdr:row>513</xdr:row>
                    <xdr:rowOff>200025</xdr:rowOff>
                  </to>
                </anchor>
              </controlPr>
            </control>
          </mc:Choice>
        </mc:AlternateContent>
        <mc:AlternateContent xmlns:mc="http://schemas.openxmlformats.org/markup-compatibility/2006">
          <mc:Choice Requires="x14">
            <control shapeId="1774" r:id="rId112" name="Option Button 750">
              <controlPr defaultSize="0" autoFill="0" autoLine="0" autoPict="0">
                <anchor moveWithCells="1">
                  <from>
                    <xdr:col>5</xdr:col>
                    <xdr:colOff>114300</xdr:colOff>
                    <xdr:row>513</xdr:row>
                    <xdr:rowOff>200025</xdr:rowOff>
                  </from>
                  <to>
                    <xdr:col>17</xdr:col>
                    <xdr:colOff>142875</xdr:colOff>
                    <xdr:row>514</xdr:row>
                    <xdr:rowOff>161925</xdr:rowOff>
                  </to>
                </anchor>
              </controlPr>
            </control>
          </mc:Choice>
        </mc:AlternateContent>
        <mc:AlternateContent xmlns:mc="http://schemas.openxmlformats.org/markup-compatibility/2006">
          <mc:Choice Requires="x14">
            <control shapeId="1784" r:id="rId113" name="Option Button 760">
              <controlPr defaultSize="0" autoFill="0" autoLine="0" autoPict="0">
                <anchor moveWithCells="1">
                  <from>
                    <xdr:col>5</xdr:col>
                    <xdr:colOff>114300</xdr:colOff>
                    <xdr:row>497</xdr:row>
                    <xdr:rowOff>9525</xdr:rowOff>
                  </from>
                  <to>
                    <xdr:col>13</xdr:col>
                    <xdr:colOff>152400</xdr:colOff>
                    <xdr:row>498</xdr:row>
                    <xdr:rowOff>0</xdr:rowOff>
                  </to>
                </anchor>
              </controlPr>
            </control>
          </mc:Choice>
        </mc:AlternateContent>
        <mc:AlternateContent xmlns:mc="http://schemas.openxmlformats.org/markup-compatibility/2006">
          <mc:Choice Requires="x14">
            <control shapeId="1785" r:id="rId114" name="Option Button 761">
              <controlPr defaultSize="0" autoFill="0" autoLine="0" autoPict="0">
                <anchor moveWithCells="1">
                  <from>
                    <xdr:col>14</xdr:col>
                    <xdr:colOff>66675</xdr:colOff>
                    <xdr:row>497</xdr:row>
                    <xdr:rowOff>9525</xdr:rowOff>
                  </from>
                  <to>
                    <xdr:col>23</xdr:col>
                    <xdr:colOff>95250</xdr:colOff>
                    <xdr:row>498</xdr:row>
                    <xdr:rowOff>0</xdr:rowOff>
                  </to>
                </anchor>
              </controlPr>
            </control>
          </mc:Choice>
        </mc:AlternateContent>
        <mc:AlternateContent xmlns:mc="http://schemas.openxmlformats.org/markup-compatibility/2006">
          <mc:Choice Requires="x14">
            <control shapeId="1786" r:id="rId115" name="Group Box 762">
              <controlPr defaultSize="0" autoFill="0" autoPict="0">
                <anchor moveWithCells="1">
                  <from>
                    <xdr:col>5</xdr:col>
                    <xdr:colOff>9525</xdr:colOff>
                    <xdr:row>496</xdr:row>
                    <xdr:rowOff>0</xdr:rowOff>
                  </from>
                  <to>
                    <xdr:col>25</xdr:col>
                    <xdr:colOff>0</xdr:colOff>
                    <xdr:row>499</xdr:row>
                    <xdr:rowOff>0</xdr:rowOff>
                  </to>
                </anchor>
              </controlPr>
            </control>
          </mc:Choice>
        </mc:AlternateContent>
        <mc:AlternateContent xmlns:mc="http://schemas.openxmlformats.org/markup-compatibility/2006">
          <mc:Choice Requires="x14">
            <control shapeId="1788" r:id="rId116" name="Option Button 764">
              <controlPr defaultSize="0" autoFill="0" autoLine="0" autoPict="0">
                <anchor moveWithCells="1">
                  <from>
                    <xdr:col>5</xdr:col>
                    <xdr:colOff>114300</xdr:colOff>
                    <xdr:row>502</xdr:row>
                    <xdr:rowOff>9525</xdr:rowOff>
                  </from>
                  <to>
                    <xdr:col>10</xdr:col>
                    <xdr:colOff>66675</xdr:colOff>
                    <xdr:row>503</xdr:row>
                    <xdr:rowOff>0</xdr:rowOff>
                  </to>
                </anchor>
              </controlPr>
            </control>
          </mc:Choice>
        </mc:AlternateContent>
        <mc:AlternateContent xmlns:mc="http://schemas.openxmlformats.org/markup-compatibility/2006">
          <mc:Choice Requires="x14">
            <control shapeId="1789" r:id="rId117" name="Option Button 765">
              <controlPr defaultSize="0" autoFill="0" autoLine="0" autoPict="0">
                <anchor moveWithCells="1">
                  <from>
                    <xdr:col>11</xdr:col>
                    <xdr:colOff>114300</xdr:colOff>
                    <xdr:row>502</xdr:row>
                    <xdr:rowOff>9525</xdr:rowOff>
                  </from>
                  <to>
                    <xdr:col>15</xdr:col>
                    <xdr:colOff>66675</xdr:colOff>
                    <xdr:row>503</xdr:row>
                    <xdr:rowOff>0</xdr:rowOff>
                  </to>
                </anchor>
              </controlPr>
            </control>
          </mc:Choice>
        </mc:AlternateContent>
        <mc:AlternateContent xmlns:mc="http://schemas.openxmlformats.org/markup-compatibility/2006">
          <mc:Choice Requires="x14">
            <control shapeId="1790" r:id="rId118" name="Group Box 766">
              <controlPr defaultSize="0" autoFill="0" autoPict="0">
                <anchor moveWithCells="1">
                  <from>
                    <xdr:col>5</xdr:col>
                    <xdr:colOff>9525</xdr:colOff>
                    <xdr:row>501</xdr:row>
                    <xdr:rowOff>0</xdr:rowOff>
                  </from>
                  <to>
                    <xdr:col>33</xdr:col>
                    <xdr:colOff>0</xdr:colOff>
                    <xdr:row>504</xdr:row>
                    <xdr:rowOff>9525</xdr:rowOff>
                  </to>
                </anchor>
              </controlPr>
            </control>
          </mc:Choice>
        </mc:AlternateContent>
        <mc:AlternateContent xmlns:mc="http://schemas.openxmlformats.org/markup-compatibility/2006">
          <mc:Choice Requires="x14">
            <control shapeId="1792" r:id="rId119" name="Option Button 768">
              <controlPr defaultSize="0" autoFill="0" autoLine="0" autoPict="0">
                <anchor moveWithCells="1">
                  <from>
                    <xdr:col>16</xdr:col>
                    <xdr:colOff>142875</xdr:colOff>
                    <xdr:row>502</xdr:row>
                    <xdr:rowOff>9525</xdr:rowOff>
                  </from>
                  <to>
                    <xdr:col>20</xdr:col>
                    <xdr:colOff>95250</xdr:colOff>
                    <xdr:row>503</xdr:row>
                    <xdr:rowOff>0</xdr:rowOff>
                  </to>
                </anchor>
              </controlPr>
            </control>
          </mc:Choice>
        </mc:AlternateContent>
        <mc:AlternateContent xmlns:mc="http://schemas.openxmlformats.org/markup-compatibility/2006">
          <mc:Choice Requires="x14">
            <control shapeId="1793" r:id="rId120" name="Option Button 769">
              <controlPr defaultSize="0" autoFill="0" autoLine="0" autoPict="0">
                <anchor moveWithCells="1">
                  <from>
                    <xdr:col>22</xdr:col>
                    <xdr:colOff>76200</xdr:colOff>
                    <xdr:row>502</xdr:row>
                    <xdr:rowOff>9525</xdr:rowOff>
                  </from>
                  <to>
                    <xdr:col>26</xdr:col>
                    <xdr:colOff>142875</xdr:colOff>
                    <xdr:row>503</xdr:row>
                    <xdr:rowOff>0</xdr:rowOff>
                  </to>
                </anchor>
              </controlPr>
            </control>
          </mc:Choice>
        </mc:AlternateContent>
        <mc:AlternateContent xmlns:mc="http://schemas.openxmlformats.org/markup-compatibility/2006">
          <mc:Choice Requires="x14">
            <control shapeId="1794" r:id="rId121" name="Option Button 770">
              <controlPr defaultSize="0" autoFill="0" autoLine="0" autoPict="0">
                <anchor moveWithCells="1">
                  <from>
                    <xdr:col>28</xdr:col>
                    <xdr:colOff>9525</xdr:colOff>
                    <xdr:row>502</xdr:row>
                    <xdr:rowOff>9525</xdr:rowOff>
                  </from>
                  <to>
                    <xdr:col>32</xdr:col>
                    <xdr:colOff>66675</xdr:colOff>
                    <xdr:row>503</xdr:row>
                    <xdr:rowOff>0</xdr:rowOff>
                  </to>
                </anchor>
              </controlPr>
            </control>
          </mc:Choice>
        </mc:AlternateContent>
        <mc:AlternateContent xmlns:mc="http://schemas.openxmlformats.org/markup-compatibility/2006">
          <mc:Choice Requires="x14">
            <control shapeId="1795" r:id="rId122" name="Option Button 771">
              <controlPr defaultSize="0" autoFill="0" autoLine="0" autoPict="0">
                <anchor moveWithCells="1">
                  <from>
                    <xdr:col>5</xdr:col>
                    <xdr:colOff>114300</xdr:colOff>
                    <xdr:row>503</xdr:row>
                    <xdr:rowOff>9525</xdr:rowOff>
                  </from>
                  <to>
                    <xdr:col>18</xdr:col>
                    <xdr:colOff>76200</xdr:colOff>
                    <xdr:row>503</xdr:row>
                    <xdr:rowOff>247650</xdr:rowOff>
                  </to>
                </anchor>
              </controlPr>
            </control>
          </mc:Choice>
        </mc:AlternateContent>
        <mc:AlternateContent xmlns:mc="http://schemas.openxmlformats.org/markup-compatibility/2006">
          <mc:Choice Requires="x14">
            <control shapeId="1796" r:id="rId123" name="Option Button 772">
              <controlPr defaultSize="0" autoFill="0" autoLine="0" autoPict="0">
                <anchor moveWithCells="1">
                  <from>
                    <xdr:col>18</xdr:col>
                    <xdr:colOff>114300</xdr:colOff>
                    <xdr:row>503</xdr:row>
                    <xdr:rowOff>9525</xdr:rowOff>
                  </from>
                  <to>
                    <xdr:col>25</xdr:col>
                    <xdr:colOff>47625</xdr:colOff>
                    <xdr:row>503</xdr:row>
                    <xdr:rowOff>247650</xdr:rowOff>
                  </to>
                </anchor>
              </controlPr>
            </control>
          </mc:Choice>
        </mc:AlternateContent>
        <mc:AlternateContent xmlns:mc="http://schemas.openxmlformats.org/markup-compatibility/2006">
          <mc:Choice Requires="x14">
            <control shapeId="1858" r:id="rId124" name="Option Button 834">
              <controlPr defaultSize="0" autoFill="0" autoLine="0" autoPict="0">
                <anchor moveWithCells="1">
                  <from>
                    <xdr:col>23</xdr:col>
                    <xdr:colOff>114300</xdr:colOff>
                    <xdr:row>71</xdr:row>
                    <xdr:rowOff>28575</xdr:rowOff>
                  </from>
                  <to>
                    <xdr:col>29</xdr:col>
                    <xdr:colOff>85725</xdr:colOff>
                    <xdr:row>71</xdr:row>
                    <xdr:rowOff>238125</xdr:rowOff>
                  </to>
                </anchor>
              </controlPr>
            </control>
          </mc:Choice>
        </mc:AlternateContent>
        <mc:AlternateContent xmlns:mc="http://schemas.openxmlformats.org/markup-compatibility/2006">
          <mc:Choice Requires="x14">
            <control shapeId="1860" r:id="rId125" name="Group Box 836">
              <controlPr defaultSize="0" autoFill="0" autoPict="0">
                <anchor moveWithCells="1">
                  <from>
                    <xdr:col>23</xdr:col>
                    <xdr:colOff>9525</xdr:colOff>
                    <xdr:row>71</xdr:row>
                    <xdr:rowOff>9525</xdr:rowOff>
                  </from>
                  <to>
                    <xdr:col>30</xdr:col>
                    <xdr:colOff>0</xdr:colOff>
                    <xdr:row>72</xdr:row>
                    <xdr:rowOff>476250</xdr:rowOff>
                  </to>
                </anchor>
              </controlPr>
            </control>
          </mc:Choice>
        </mc:AlternateContent>
        <mc:AlternateContent xmlns:mc="http://schemas.openxmlformats.org/markup-compatibility/2006">
          <mc:Choice Requires="x14">
            <control shapeId="1862" r:id="rId126" name="Option Button 838">
              <controlPr defaultSize="0" autoFill="0" autoLine="0" autoPict="0">
                <anchor moveWithCells="1">
                  <from>
                    <xdr:col>23</xdr:col>
                    <xdr:colOff>114300</xdr:colOff>
                    <xdr:row>71</xdr:row>
                    <xdr:rowOff>200025</xdr:rowOff>
                  </from>
                  <to>
                    <xdr:col>30</xdr:col>
                    <xdr:colOff>0</xdr:colOff>
                    <xdr:row>71</xdr:row>
                    <xdr:rowOff>409575</xdr:rowOff>
                  </to>
                </anchor>
              </controlPr>
            </control>
          </mc:Choice>
        </mc:AlternateContent>
        <mc:AlternateContent xmlns:mc="http://schemas.openxmlformats.org/markup-compatibility/2006">
          <mc:Choice Requires="x14">
            <control shapeId="1863" r:id="rId127" name="Option Button 839">
              <controlPr defaultSize="0" autoFill="0" autoLine="0" autoPict="0">
                <anchor moveWithCells="1">
                  <from>
                    <xdr:col>23</xdr:col>
                    <xdr:colOff>114300</xdr:colOff>
                    <xdr:row>71</xdr:row>
                    <xdr:rowOff>381000</xdr:rowOff>
                  </from>
                  <to>
                    <xdr:col>29</xdr:col>
                    <xdr:colOff>133350</xdr:colOff>
                    <xdr:row>71</xdr:row>
                    <xdr:rowOff>590550</xdr:rowOff>
                  </to>
                </anchor>
              </controlPr>
            </control>
          </mc:Choice>
        </mc:AlternateContent>
        <mc:AlternateContent xmlns:mc="http://schemas.openxmlformats.org/markup-compatibility/2006">
          <mc:Choice Requires="x14">
            <control shapeId="1864" r:id="rId128" name="Option Button 840">
              <controlPr defaultSize="0" autoFill="0" autoLine="0" autoPict="0">
                <anchor moveWithCells="1">
                  <from>
                    <xdr:col>23</xdr:col>
                    <xdr:colOff>114300</xdr:colOff>
                    <xdr:row>71</xdr:row>
                    <xdr:rowOff>571500</xdr:rowOff>
                  </from>
                  <to>
                    <xdr:col>29</xdr:col>
                    <xdr:colOff>133350</xdr:colOff>
                    <xdr:row>71</xdr:row>
                    <xdr:rowOff>781050</xdr:rowOff>
                  </to>
                </anchor>
              </controlPr>
            </control>
          </mc:Choice>
        </mc:AlternateContent>
        <mc:AlternateContent xmlns:mc="http://schemas.openxmlformats.org/markup-compatibility/2006">
          <mc:Choice Requires="x14">
            <control shapeId="1865" r:id="rId129" name="Option Button 841">
              <controlPr defaultSize="0" autoFill="0" autoLine="0" autoPict="0">
                <anchor moveWithCells="1">
                  <from>
                    <xdr:col>23</xdr:col>
                    <xdr:colOff>114300</xdr:colOff>
                    <xdr:row>71</xdr:row>
                    <xdr:rowOff>742950</xdr:rowOff>
                  </from>
                  <to>
                    <xdr:col>29</xdr:col>
                    <xdr:colOff>133350</xdr:colOff>
                    <xdr:row>72</xdr:row>
                    <xdr:rowOff>9525</xdr:rowOff>
                  </to>
                </anchor>
              </controlPr>
            </control>
          </mc:Choice>
        </mc:AlternateContent>
        <mc:AlternateContent xmlns:mc="http://schemas.openxmlformats.org/markup-compatibility/2006">
          <mc:Choice Requires="x14">
            <control shapeId="1880" r:id="rId130" name="Option Button 856">
              <controlPr defaultSize="0" autoFill="0" autoLine="0" autoPict="0">
                <anchor moveWithCells="1">
                  <from>
                    <xdr:col>15</xdr:col>
                    <xdr:colOff>66675</xdr:colOff>
                    <xdr:row>96</xdr:row>
                    <xdr:rowOff>19050</xdr:rowOff>
                  </from>
                  <to>
                    <xdr:col>21</xdr:col>
                    <xdr:colOff>38100</xdr:colOff>
                    <xdr:row>96</xdr:row>
                    <xdr:rowOff>228600</xdr:rowOff>
                  </to>
                </anchor>
              </controlPr>
            </control>
          </mc:Choice>
        </mc:AlternateContent>
        <mc:AlternateContent xmlns:mc="http://schemas.openxmlformats.org/markup-compatibility/2006">
          <mc:Choice Requires="x14">
            <control shapeId="1881" r:id="rId131" name="Option Button 857">
              <controlPr defaultSize="0" autoFill="0" autoLine="0" autoPict="0">
                <anchor moveWithCells="1">
                  <from>
                    <xdr:col>21</xdr:col>
                    <xdr:colOff>66675</xdr:colOff>
                    <xdr:row>96</xdr:row>
                    <xdr:rowOff>19050</xdr:rowOff>
                  </from>
                  <to>
                    <xdr:col>27</xdr:col>
                    <xdr:colOff>9525</xdr:colOff>
                    <xdr:row>96</xdr:row>
                    <xdr:rowOff>228600</xdr:rowOff>
                  </to>
                </anchor>
              </controlPr>
            </control>
          </mc:Choice>
        </mc:AlternateContent>
        <mc:AlternateContent xmlns:mc="http://schemas.openxmlformats.org/markup-compatibility/2006">
          <mc:Choice Requires="x14">
            <control shapeId="1882" r:id="rId132" name="Option Button 858">
              <controlPr defaultSize="0" autoFill="0" autoLine="0" autoPict="0">
                <anchor moveWithCells="1">
                  <from>
                    <xdr:col>27</xdr:col>
                    <xdr:colOff>66675</xdr:colOff>
                    <xdr:row>96</xdr:row>
                    <xdr:rowOff>19050</xdr:rowOff>
                  </from>
                  <to>
                    <xdr:col>32</xdr:col>
                    <xdr:colOff>95250</xdr:colOff>
                    <xdr:row>96</xdr:row>
                    <xdr:rowOff>228600</xdr:rowOff>
                  </to>
                </anchor>
              </controlPr>
            </control>
          </mc:Choice>
        </mc:AlternateContent>
        <mc:AlternateContent xmlns:mc="http://schemas.openxmlformats.org/markup-compatibility/2006">
          <mc:Choice Requires="x14">
            <control shapeId="1883" r:id="rId133" name="Group Box 859">
              <controlPr defaultSize="0" autoFill="0" autoPict="0">
                <anchor moveWithCells="1">
                  <from>
                    <xdr:col>14</xdr:col>
                    <xdr:colOff>152400</xdr:colOff>
                    <xdr:row>95</xdr:row>
                    <xdr:rowOff>0</xdr:rowOff>
                  </from>
                  <to>
                    <xdr:col>33</xdr:col>
                    <xdr:colOff>0</xdr:colOff>
                    <xdr:row>98</xdr:row>
                    <xdr:rowOff>0</xdr:rowOff>
                  </to>
                </anchor>
              </controlPr>
            </control>
          </mc:Choice>
        </mc:AlternateContent>
        <mc:AlternateContent xmlns:mc="http://schemas.openxmlformats.org/markup-compatibility/2006">
          <mc:Choice Requires="x14">
            <control shapeId="2000" r:id="rId134" name="Group Box 976">
              <controlPr defaultSize="0" autoFill="0" autoPict="0" macro="[0]!グループ976_Click">
                <anchor moveWithCells="1">
                  <from>
                    <xdr:col>11</xdr:col>
                    <xdr:colOff>38100</xdr:colOff>
                    <xdr:row>32</xdr:row>
                    <xdr:rowOff>38100</xdr:rowOff>
                  </from>
                  <to>
                    <xdr:col>27</xdr:col>
                    <xdr:colOff>38100</xdr:colOff>
                    <xdr:row>34</xdr:row>
                    <xdr:rowOff>9525</xdr:rowOff>
                  </to>
                </anchor>
              </controlPr>
            </control>
          </mc:Choice>
        </mc:AlternateContent>
        <mc:AlternateContent xmlns:mc="http://schemas.openxmlformats.org/markup-compatibility/2006">
          <mc:Choice Requires="x14">
            <control shapeId="2001" r:id="rId135" name="Option Button 977">
              <controlPr defaultSize="0" autoFill="0" autoLine="0" autoPict="0">
                <anchor moveWithCells="1">
                  <from>
                    <xdr:col>11</xdr:col>
                    <xdr:colOff>133350</xdr:colOff>
                    <xdr:row>33</xdr:row>
                    <xdr:rowOff>9525</xdr:rowOff>
                  </from>
                  <to>
                    <xdr:col>16</xdr:col>
                    <xdr:colOff>133350</xdr:colOff>
                    <xdr:row>33</xdr:row>
                    <xdr:rowOff>219075</xdr:rowOff>
                  </to>
                </anchor>
              </controlPr>
            </control>
          </mc:Choice>
        </mc:AlternateContent>
        <mc:AlternateContent xmlns:mc="http://schemas.openxmlformats.org/markup-compatibility/2006">
          <mc:Choice Requires="x14">
            <control shapeId="2002" r:id="rId136" name="Option Button 978">
              <controlPr defaultSize="0" autoFill="0" autoLine="0" autoPict="0">
                <anchor moveWithCells="1">
                  <from>
                    <xdr:col>19</xdr:col>
                    <xdr:colOff>133350</xdr:colOff>
                    <xdr:row>33</xdr:row>
                    <xdr:rowOff>9525</xdr:rowOff>
                  </from>
                  <to>
                    <xdr:col>24</xdr:col>
                    <xdr:colOff>133350</xdr:colOff>
                    <xdr:row>33</xdr:row>
                    <xdr:rowOff>219075</xdr:rowOff>
                  </to>
                </anchor>
              </controlPr>
            </control>
          </mc:Choice>
        </mc:AlternateContent>
        <mc:AlternateContent xmlns:mc="http://schemas.openxmlformats.org/markup-compatibility/2006">
          <mc:Choice Requires="x14">
            <control shapeId="2013" r:id="rId137" name="Option Button 989">
              <controlPr defaultSize="0" autoFill="0" autoLine="0" autoPict="0">
                <anchor moveWithCells="1">
                  <from>
                    <xdr:col>20</xdr:col>
                    <xdr:colOff>104775</xdr:colOff>
                    <xdr:row>518</xdr:row>
                    <xdr:rowOff>28575</xdr:rowOff>
                  </from>
                  <to>
                    <xdr:col>29</xdr:col>
                    <xdr:colOff>142875</xdr:colOff>
                    <xdr:row>518</xdr:row>
                    <xdr:rowOff>238125</xdr:rowOff>
                  </to>
                </anchor>
              </controlPr>
            </control>
          </mc:Choice>
        </mc:AlternateContent>
        <mc:AlternateContent xmlns:mc="http://schemas.openxmlformats.org/markup-compatibility/2006">
          <mc:Choice Requires="x14">
            <control shapeId="2014" r:id="rId138" name="Option Button 990">
              <controlPr defaultSize="0" autoFill="0" autoLine="0" autoPict="0">
                <anchor moveWithCells="1">
                  <from>
                    <xdr:col>20</xdr:col>
                    <xdr:colOff>104775</xdr:colOff>
                    <xdr:row>518</xdr:row>
                    <xdr:rowOff>209550</xdr:rowOff>
                  </from>
                  <to>
                    <xdr:col>31</xdr:col>
                    <xdr:colOff>76200</xdr:colOff>
                    <xdr:row>519</xdr:row>
                    <xdr:rowOff>133350</xdr:rowOff>
                  </to>
                </anchor>
              </controlPr>
            </control>
          </mc:Choice>
        </mc:AlternateContent>
        <mc:AlternateContent xmlns:mc="http://schemas.openxmlformats.org/markup-compatibility/2006">
          <mc:Choice Requires="x14">
            <control shapeId="2015" r:id="rId139" name="Option Button 991">
              <controlPr defaultSize="0" autoFill="0" autoLine="0" autoPict="0">
                <anchor moveWithCells="1">
                  <from>
                    <xdr:col>20</xdr:col>
                    <xdr:colOff>104775</xdr:colOff>
                    <xdr:row>519</xdr:row>
                    <xdr:rowOff>104775</xdr:rowOff>
                  </from>
                  <to>
                    <xdr:col>32</xdr:col>
                    <xdr:colOff>0</xdr:colOff>
                    <xdr:row>519</xdr:row>
                    <xdr:rowOff>314325</xdr:rowOff>
                  </to>
                </anchor>
              </controlPr>
            </control>
          </mc:Choice>
        </mc:AlternateContent>
        <mc:AlternateContent xmlns:mc="http://schemas.openxmlformats.org/markup-compatibility/2006">
          <mc:Choice Requires="x14">
            <control shapeId="2016" r:id="rId140" name="Group Box 992">
              <controlPr defaultSize="0" autoFill="0" autoPict="0">
                <anchor moveWithCells="1">
                  <from>
                    <xdr:col>20</xdr:col>
                    <xdr:colOff>0</xdr:colOff>
                    <xdr:row>518</xdr:row>
                    <xdr:rowOff>0</xdr:rowOff>
                  </from>
                  <to>
                    <xdr:col>34</xdr:col>
                    <xdr:colOff>0</xdr:colOff>
                    <xdr:row>520</xdr:row>
                    <xdr:rowOff>0</xdr:rowOff>
                  </to>
                </anchor>
              </controlPr>
            </control>
          </mc:Choice>
        </mc:AlternateContent>
        <mc:AlternateContent xmlns:mc="http://schemas.openxmlformats.org/markup-compatibility/2006">
          <mc:Choice Requires="x14">
            <control shapeId="2018" r:id="rId141" name="Option Button 994">
              <controlPr defaultSize="0" autoFill="0" autoLine="0" autoPict="0">
                <anchor moveWithCells="1">
                  <from>
                    <xdr:col>20</xdr:col>
                    <xdr:colOff>104775</xdr:colOff>
                    <xdr:row>521</xdr:row>
                    <xdr:rowOff>28575</xdr:rowOff>
                  </from>
                  <to>
                    <xdr:col>29</xdr:col>
                    <xdr:colOff>142875</xdr:colOff>
                    <xdr:row>521</xdr:row>
                    <xdr:rowOff>238125</xdr:rowOff>
                  </to>
                </anchor>
              </controlPr>
            </control>
          </mc:Choice>
        </mc:AlternateContent>
        <mc:AlternateContent xmlns:mc="http://schemas.openxmlformats.org/markup-compatibility/2006">
          <mc:Choice Requires="x14">
            <control shapeId="2019" r:id="rId142" name="Option Button 995">
              <controlPr defaultSize="0" autoFill="0" autoLine="0" autoPict="0">
                <anchor moveWithCells="1">
                  <from>
                    <xdr:col>20</xdr:col>
                    <xdr:colOff>104775</xdr:colOff>
                    <xdr:row>521</xdr:row>
                    <xdr:rowOff>209550</xdr:rowOff>
                  </from>
                  <to>
                    <xdr:col>31</xdr:col>
                    <xdr:colOff>76200</xdr:colOff>
                    <xdr:row>522</xdr:row>
                    <xdr:rowOff>133350</xdr:rowOff>
                  </to>
                </anchor>
              </controlPr>
            </control>
          </mc:Choice>
        </mc:AlternateContent>
        <mc:AlternateContent xmlns:mc="http://schemas.openxmlformats.org/markup-compatibility/2006">
          <mc:Choice Requires="x14">
            <control shapeId="2020" r:id="rId143" name="Option Button 996">
              <controlPr defaultSize="0" autoFill="0" autoLine="0" autoPict="0">
                <anchor moveWithCells="1">
                  <from>
                    <xdr:col>20</xdr:col>
                    <xdr:colOff>104775</xdr:colOff>
                    <xdr:row>522</xdr:row>
                    <xdr:rowOff>104775</xdr:rowOff>
                  </from>
                  <to>
                    <xdr:col>32</xdr:col>
                    <xdr:colOff>0</xdr:colOff>
                    <xdr:row>522</xdr:row>
                    <xdr:rowOff>314325</xdr:rowOff>
                  </to>
                </anchor>
              </controlPr>
            </control>
          </mc:Choice>
        </mc:AlternateContent>
        <mc:AlternateContent xmlns:mc="http://schemas.openxmlformats.org/markup-compatibility/2006">
          <mc:Choice Requires="x14">
            <control shapeId="2021" r:id="rId144" name="Group Box 997">
              <controlPr defaultSize="0" autoFill="0" autoPict="0">
                <anchor moveWithCells="1">
                  <from>
                    <xdr:col>20</xdr:col>
                    <xdr:colOff>0</xdr:colOff>
                    <xdr:row>521</xdr:row>
                    <xdr:rowOff>0</xdr:rowOff>
                  </from>
                  <to>
                    <xdr:col>34</xdr:col>
                    <xdr:colOff>0</xdr:colOff>
                    <xdr:row>523</xdr:row>
                    <xdr:rowOff>0</xdr:rowOff>
                  </to>
                </anchor>
              </controlPr>
            </control>
          </mc:Choice>
        </mc:AlternateContent>
        <mc:AlternateContent xmlns:mc="http://schemas.openxmlformats.org/markup-compatibility/2006">
          <mc:Choice Requires="x14">
            <control shapeId="2023" r:id="rId145" name="Option Button 999">
              <controlPr defaultSize="0" autoFill="0" autoLine="0" autoPict="0">
                <anchor moveWithCells="1">
                  <from>
                    <xdr:col>20</xdr:col>
                    <xdr:colOff>104775</xdr:colOff>
                    <xdr:row>524</xdr:row>
                    <xdr:rowOff>28575</xdr:rowOff>
                  </from>
                  <to>
                    <xdr:col>29</xdr:col>
                    <xdr:colOff>142875</xdr:colOff>
                    <xdr:row>524</xdr:row>
                    <xdr:rowOff>238125</xdr:rowOff>
                  </to>
                </anchor>
              </controlPr>
            </control>
          </mc:Choice>
        </mc:AlternateContent>
        <mc:AlternateContent xmlns:mc="http://schemas.openxmlformats.org/markup-compatibility/2006">
          <mc:Choice Requires="x14">
            <control shapeId="2024" r:id="rId146" name="Option Button 1000">
              <controlPr defaultSize="0" autoFill="0" autoLine="0" autoPict="0">
                <anchor moveWithCells="1">
                  <from>
                    <xdr:col>20</xdr:col>
                    <xdr:colOff>104775</xdr:colOff>
                    <xdr:row>524</xdr:row>
                    <xdr:rowOff>209550</xdr:rowOff>
                  </from>
                  <to>
                    <xdr:col>31</xdr:col>
                    <xdr:colOff>76200</xdr:colOff>
                    <xdr:row>525</xdr:row>
                    <xdr:rowOff>133350</xdr:rowOff>
                  </to>
                </anchor>
              </controlPr>
            </control>
          </mc:Choice>
        </mc:AlternateContent>
        <mc:AlternateContent xmlns:mc="http://schemas.openxmlformats.org/markup-compatibility/2006">
          <mc:Choice Requires="x14">
            <control shapeId="2025" r:id="rId147" name="Option Button 1001">
              <controlPr defaultSize="0" autoFill="0" autoLine="0" autoPict="0">
                <anchor moveWithCells="1">
                  <from>
                    <xdr:col>20</xdr:col>
                    <xdr:colOff>104775</xdr:colOff>
                    <xdr:row>525</xdr:row>
                    <xdr:rowOff>104775</xdr:rowOff>
                  </from>
                  <to>
                    <xdr:col>32</xdr:col>
                    <xdr:colOff>0</xdr:colOff>
                    <xdr:row>525</xdr:row>
                    <xdr:rowOff>314325</xdr:rowOff>
                  </to>
                </anchor>
              </controlPr>
            </control>
          </mc:Choice>
        </mc:AlternateContent>
        <mc:AlternateContent xmlns:mc="http://schemas.openxmlformats.org/markup-compatibility/2006">
          <mc:Choice Requires="x14">
            <control shapeId="2026" r:id="rId148" name="Group Box 1002">
              <controlPr defaultSize="0" autoFill="0" autoPict="0">
                <anchor moveWithCells="1">
                  <from>
                    <xdr:col>20</xdr:col>
                    <xdr:colOff>0</xdr:colOff>
                    <xdr:row>524</xdr:row>
                    <xdr:rowOff>0</xdr:rowOff>
                  </from>
                  <to>
                    <xdr:col>34</xdr:col>
                    <xdr:colOff>0</xdr:colOff>
                    <xdr:row>526</xdr:row>
                    <xdr:rowOff>0</xdr:rowOff>
                  </to>
                </anchor>
              </controlPr>
            </control>
          </mc:Choice>
        </mc:AlternateContent>
        <mc:AlternateContent xmlns:mc="http://schemas.openxmlformats.org/markup-compatibility/2006">
          <mc:Choice Requires="x14">
            <control shapeId="2028" r:id="rId149" name="Option Button 1004">
              <controlPr defaultSize="0" autoFill="0" autoLine="0" autoPict="0">
                <anchor moveWithCells="1">
                  <from>
                    <xdr:col>20</xdr:col>
                    <xdr:colOff>104775</xdr:colOff>
                    <xdr:row>527</xdr:row>
                    <xdr:rowOff>28575</xdr:rowOff>
                  </from>
                  <to>
                    <xdr:col>29</xdr:col>
                    <xdr:colOff>142875</xdr:colOff>
                    <xdr:row>527</xdr:row>
                    <xdr:rowOff>238125</xdr:rowOff>
                  </to>
                </anchor>
              </controlPr>
            </control>
          </mc:Choice>
        </mc:AlternateContent>
        <mc:AlternateContent xmlns:mc="http://schemas.openxmlformats.org/markup-compatibility/2006">
          <mc:Choice Requires="x14">
            <control shapeId="2029" r:id="rId150" name="Option Button 1005">
              <controlPr defaultSize="0" autoFill="0" autoLine="0" autoPict="0">
                <anchor moveWithCells="1">
                  <from>
                    <xdr:col>20</xdr:col>
                    <xdr:colOff>104775</xdr:colOff>
                    <xdr:row>527</xdr:row>
                    <xdr:rowOff>209550</xdr:rowOff>
                  </from>
                  <to>
                    <xdr:col>31</xdr:col>
                    <xdr:colOff>76200</xdr:colOff>
                    <xdr:row>528</xdr:row>
                    <xdr:rowOff>133350</xdr:rowOff>
                  </to>
                </anchor>
              </controlPr>
            </control>
          </mc:Choice>
        </mc:AlternateContent>
        <mc:AlternateContent xmlns:mc="http://schemas.openxmlformats.org/markup-compatibility/2006">
          <mc:Choice Requires="x14">
            <control shapeId="2030" r:id="rId151" name="Option Button 1006">
              <controlPr defaultSize="0" autoFill="0" autoLine="0" autoPict="0">
                <anchor moveWithCells="1">
                  <from>
                    <xdr:col>20</xdr:col>
                    <xdr:colOff>104775</xdr:colOff>
                    <xdr:row>528</xdr:row>
                    <xdr:rowOff>104775</xdr:rowOff>
                  </from>
                  <to>
                    <xdr:col>32</xdr:col>
                    <xdr:colOff>0</xdr:colOff>
                    <xdr:row>528</xdr:row>
                    <xdr:rowOff>314325</xdr:rowOff>
                  </to>
                </anchor>
              </controlPr>
            </control>
          </mc:Choice>
        </mc:AlternateContent>
        <mc:AlternateContent xmlns:mc="http://schemas.openxmlformats.org/markup-compatibility/2006">
          <mc:Choice Requires="x14">
            <control shapeId="2031" r:id="rId152" name="Group Box 1007">
              <controlPr defaultSize="0" autoFill="0" autoPict="0">
                <anchor moveWithCells="1">
                  <from>
                    <xdr:col>20</xdr:col>
                    <xdr:colOff>0</xdr:colOff>
                    <xdr:row>527</xdr:row>
                    <xdr:rowOff>0</xdr:rowOff>
                  </from>
                  <to>
                    <xdr:col>34</xdr:col>
                    <xdr:colOff>0</xdr:colOff>
                    <xdr:row>529</xdr:row>
                    <xdr:rowOff>0</xdr:rowOff>
                  </to>
                </anchor>
              </controlPr>
            </control>
          </mc:Choice>
        </mc:AlternateContent>
        <mc:AlternateContent xmlns:mc="http://schemas.openxmlformats.org/markup-compatibility/2006">
          <mc:Choice Requires="x14">
            <control shapeId="4408" r:id="rId153" name="Option Button 1336">
              <controlPr defaultSize="0" autoFill="0" autoLine="0" autoPict="0">
                <anchor moveWithCells="1">
                  <from>
                    <xdr:col>23</xdr:col>
                    <xdr:colOff>114300</xdr:colOff>
                    <xdr:row>71</xdr:row>
                    <xdr:rowOff>914400</xdr:rowOff>
                  </from>
                  <to>
                    <xdr:col>29</xdr:col>
                    <xdr:colOff>133350</xdr:colOff>
                    <xdr:row>72</xdr:row>
                    <xdr:rowOff>180975</xdr:rowOff>
                  </to>
                </anchor>
              </controlPr>
            </control>
          </mc:Choice>
        </mc:AlternateContent>
        <mc:AlternateContent xmlns:mc="http://schemas.openxmlformats.org/markup-compatibility/2006">
          <mc:Choice Requires="x14">
            <control shapeId="5330" r:id="rId154" name="Option Button 2258">
              <controlPr defaultSize="0" autoFill="0" autoLine="0" autoPict="0">
                <anchor moveWithCells="1">
                  <from>
                    <xdr:col>23</xdr:col>
                    <xdr:colOff>114300</xdr:colOff>
                    <xdr:row>72</xdr:row>
                    <xdr:rowOff>161925</xdr:rowOff>
                  </from>
                  <to>
                    <xdr:col>29</xdr:col>
                    <xdr:colOff>85725</xdr:colOff>
                    <xdr:row>72</xdr:row>
                    <xdr:rowOff>371475</xdr:rowOff>
                  </to>
                </anchor>
              </controlPr>
            </control>
          </mc:Choice>
        </mc:AlternateContent>
        <mc:AlternateContent xmlns:mc="http://schemas.openxmlformats.org/markup-compatibility/2006">
          <mc:Choice Requires="x14">
            <control shapeId="8210" r:id="rId155" name="Option Button 5138">
              <controlPr defaultSize="0" autoFill="0" autoLine="0" autoPict="0">
                <anchor moveWithCells="1">
                  <from>
                    <xdr:col>5</xdr:col>
                    <xdr:colOff>0</xdr:colOff>
                    <xdr:row>259</xdr:row>
                    <xdr:rowOff>19050</xdr:rowOff>
                  </from>
                  <to>
                    <xdr:col>21</xdr:col>
                    <xdr:colOff>19050</xdr:colOff>
                    <xdr:row>259</xdr:row>
                    <xdr:rowOff>228600</xdr:rowOff>
                  </to>
                </anchor>
              </controlPr>
            </control>
          </mc:Choice>
        </mc:AlternateContent>
        <mc:AlternateContent xmlns:mc="http://schemas.openxmlformats.org/markup-compatibility/2006">
          <mc:Choice Requires="x14">
            <control shapeId="8211" r:id="rId156" name="Option Button 5139">
              <controlPr defaultSize="0" autoFill="0" autoLine="0" autoPict="0">
                <anchor moveWithCells="1">
                  <from>
                    <xdr:col>20</xdr:col>
                    <xdr:colOff>152400</xdr:colOff>
                    <xdr:row>259</xdr:row>
                    <xdr:rowOff>19050</xdr:rowOff>
                  </from>
                  <to>
                    <xdr:col>37</xdr:col>
                    <xdr:colOff>104775</xdr:colOff>
                    <xdr:row>259</xdr:row>
                    <xdr:rowOff>228600</xdr:rowOff>
                  </to>
                </anchor>
              </controlPr>
            </control>
          </mc:Choice>
        </mc:AlternateContent>
        <mc:AlternateContent xmlns:mc="http://schemas.openxmlformats.org/markup-compatibility/2006">
          <mc:Choice Requires="x14">
            <control shapeId="8212" r:id="rId157" name="Group Box 5140">
              <controlPr defaultSize="0" autoFill="0" autoPict="0">
                <anchor moveWithCells="1">
                  <from>
                    <xdr:col>4</xdr:col>
                    <xdr:colOff>152400</xdr:colOff>
                    <xdr:row>258</xdr:row>
                    <xdr:rowOff>9525</xdr:rowOff>
                  </from>
                  <to>
                    <xdr:col>38</xdr:col>
                    <xdr:colOff>9525</xdr:colOff>
                    <xdr:row>261</xdr:row>
                    <xdr:rowOff>0</xdr:rowOff>
                  </to>
                </anchor>
              </controlPr>
            </control>
          </mc:Choice>
        </mc:AlternateContent>
        <mc:AlternateContent xmlns:mc="http://schemas.openxmlformats.org/markup-compatibility/2006">
          <mc:Choice Requires="x14">
            <control shapeId="8945" r:id="rId158" name="Group Box 5873">
              <controlPr defaultSize="0" autoFill="0" autoPict="0">
                <anchor moveWithCells="1">
                  <from>
                    <xdr:col>20</xdr:col>
                    <xdr:colOff>0</xdr:colOff>
                    <xdr:row>284</xdr:row>
                    <xdr:rowOff>0</xdr:rowOff>
                  </from>
                  <to>
                    <xdr:col>31</xdr:col>
                    <xdr:colOff>142875</xdr:colOff>
                    <xdr:row>287</xdr:row>
                    <xdr:rowOff>0</xdr:rowOff>
                  </to>
                </anchor>
              </controlPr>
            </control>
          </mc:Choice>
        </mc:AlternateContent>
        <mc:AlternateContent xmlns:mc="http://schemas.openxmlformats.org/markup-compatibility/2006">
          <mc:Choice Requires="x14">
            <control shapeId="8946" r:id="rId159" name="Group Box 5874">
              <controlPr defaultSize="0" autoFill="0" autoPict="0">
                <anchor moveWithCells="1">
                  <from>
                    <xdr:col>20</xdr:col>
                    <xdr:colOff>0</xdr:colOff>
                    <xdr:row>288</xdr:row>
                    <xdr:rowOff>0</xdr:rowOff>
                  </from>
                  <to>
                    <xdr:col>31</xdr:col>
                    <xdr:colOff>142875</xdr:colOff>
                    <xdr:row>291</xdr:row>
                    <xdr:rowOff>0</xdr:rowOff>
                  </to>
                </anchor>
              </controlPr>
            </control>
          </mc:Choice>
        </mc:AlternateContent>
        <mc:AlternateContent xmlns:mc="http://schemas.openxmlformats.org/markup-compatibility/2006">
          <mc:Choice Requires="x14">
            <control shapeId="8947" r:id="rId160" name="Option Button 5875">
              <controlPr defaultSize="0" autoFill="0" autoLine="0" autoPict="0">
                <anchor moveWithCells="1">
                  <from>
                    <xdr:col>20</xdr:col>
                    <xdr:colOff>114300</xdr:colOff>
                    <xdr:row>284</xdr:row>
                    <xdr:rowOff>47625</xdr:rowOff>
                  </from>
                  <to>
                    <xdr:col>25</xdr:col>
                    <xdr:colOff>95250</xdr:colOff>
                    <xdr:row>286</xdr:row>
                    <xdr:rowOff>0</xdr:rowOff>
                  </to>
                </anchor>
              </controlPr>
            </control>
          </mc:Choice>
        </mc:AlternateContent>
        <mc:AlternateContent xmlns:mc="http://schemas.openxmlformats.org/markup-compatibility/2006">
          <mc:Choice Requires="x14">
            <control shapeId="8948" r:id="rId161" name="Option Button 5876">
              <controlPr defaultSize="0" autoFill="0" autoLine="0" autoPict="0">
                <anchor moveWithCells="1">
                  <from>
                    <xdr:col>26</xdr:col>
                    <xdr:colOff>76200</xdr:colOff>
                    <xdr:row>285</xdr:row>
                    <xdr:rowOff>0</xdr:rowOff>
                  </from>
                  <to>
                    <xdr:col>30</xdr:col>
                    <xdr:colOff>85725</xdr:colOff>
                    <xdr:row>286</xdr:row>
                    <xdr:rowOff>0</xdr:rowOff>
                  </to>
                </anchor>
              </controlPr>
            </control>
          </mc:Choice>
        </mc:AlternateContent>
        <mc:AlternateContent xmlns:mc="http://schemas.openxmlformats.org/markup-compatibility/2006">
          <mc:Choice Requires="x14">
            <control shapeId="8949" r:id="rId162" name="Option Button 5877">
              <controlPr defaultSize="0" autoFill="0" autoLine="0" autoPict="0">
                <anchor moveWithCells="1">
                  <from>
                    <xdr:col>20</xdr:col>
                    <xdr:colOff>114300</xdr:colOff>
                    <xdr:row>289</xdr:row>
                    <xdr:rowOff>28575</xdr:rowOff>
                  </from>
                  <to>
                    <xdr:col>25</xdr:col>
                    <xdr:colOff>95250</xdr:colOff>
                    <xdr:row>290</xdr:row>
                    <xdr:rowOff>0</xdr:rowOff>
                  </to>
                </anchor>
              </controlPr>
            </control>
          </mc:Choice>
        </mc:AlternateContent>
        <mc:AlternateContent xmlns:mc="http://schemas.openxmlformats.org/markup-compatibility/2006">
          <mc:Choice Requires="x14">
            <control shapeId="8950" r:id="rId163" name="Option Button 5878">
              <controlPr defaultSize="0" autoFill="0" autoLine="0" autoPict="0">
                <anchor moveWithCells="1">
                  <from>
                    <xdr:col>26</xdr:col>
                    <xdr:colOff>76200</xdr:colOff>
                    <xdr:row>289</xdr:row>
                    <xdr:rowOff>0</xdr:rowOff>
                  </from>
                  <to>
                    <xdr:col>30</xdr:col>
                    <xdr:colOff>95250</xdr:colOff>
                    <xdr:row>290</xdr:row>
                    <xdr:rowOff>0</xdr:rowOff>
                  </to>
                </anchor>
              </controlPr>
            </control>
          </mc:Choice>
        </mc:AlternateContent>
        <mc:AlternateContent xmlns:mc="http://schemas.openxmlformats.org/markup-compatibility/2006">
          <mc:Choice Requires="x14">
            <control shapeId="15487" r:id="rId164" name="Option Button 12415">
              <controlPr defaultSize="0" autoFill="0" autoLine="0" autoPict="0">
                <anchor moveWithCells="1">
                  <from>
                    <xdr:col>5</xdr:col>
                    <xdr:colOff>114300</xdr:colOff>
                    <xdr:row>466</xdr:row>
                    <xdr:rowOff>9525</xdr:rowOff>
                  </from>
                  <to>
                    <xdr:col>13</xdr:col>
                    <xdr:colOff>152400</xdr:colOff>
                    <xdr:row>467</xdr:row>
                    <xdr:rowOff>0</xdr:rowOff>
                  </to>
                </anchor>
              </controlPr>
            </control>
          </mc:Choice>
        </mc:AlternateContent>
        <mc:AlternateContent xmlns:mc="http://schemas.openxmlformats.org/markup-compatibility/2006">
          <mc:Choice Requires="x14">
            <control shapeId="15488" r:id="rId165" name="Option Button 12416">
              <controlPr defaultSize="0" autoFill="0" autoLine="0" autoPict="0">
                <anchor moveWithCells="1">
                  <from>
                    <xdr:col>14</xdr:col>
                    <xdr:colOff>66675</xdr:colOff>
                    <xdr:row>466</xdr:row>
                    <xdr:rowOff>9525</xdr:rowOff>
                  </from>
                  <to>
                    <xdr:col>23</xdr:col>
                    <xdr:colOff>95250</xdr:colOff>
                    <xdr:row>467</xdr:row>
                    <xdr:rowOff>0</xdr:rowOff>
                  </to>
                </anchor>
              </controlPr>
            </control>
          </mc:Choice>
        </mc:AlternateContent>
        <mc:AlternateContent xmlns:mc="http://schemas.openxmlformats.org/markup-compatibility/2006">
          <mc:Choice Requires="x14">
            <control shapeId="15489" r:id="rId166" name="Group Box 12417">
              <controlPr defaultSize="0" autoFill="0" autoPict="0">
                <anchor moveWithCells="1">
                  <from>
                    <xdr:col>5</xdr:col>
                    <xdr:colOff>9525</xdr:colOff>
                    <xdr:row>465</xdr:row>
                    <xdr:rowOff>0</xdr:rowOff>
                  </from>
                  <to>
                    <xdr:col>25</xdr:col>
                    <xdr:colOff>0</xdr:colOff>
                    <xdr:row>468</xdr:row>
                    <xdr:rowOff>0</xdr:rowOff>
                  </to>
                </anchor>
              </controlPr>
            </control>
          </mc:Choice>
        </mc:AlternateContent>
        <mc:AlternateContent xmlns:mc="http://schemas.openxmlformats.org/markup-compatibility/2006">
          <mc:Choice Requires="x14">
            <control shapeId="16044" r:id="rId167" name="Option Button 12972">
              <controlPr defaultSize="0" autoFill="0" autoLine="0" autoPict="0">
                <anchor moveWithCells="1">
                  <from>
                    <xdr:col>5</xdr:col>
                    <xdr:colOff>0</xdr:colOff>
                    <xdr:row>472</xdr:row>
                    <xdr:rowOff>19050</xdr:rowOff>
                  </from>
                  <to>
                    <xdr:col>21</xdr:col>
                    <xdr:colOff>19050</xdr:colOff>
                    <xdr:row>472</xdr:row>
                    <xdr:rowOff>228600</xdr:rowOff>
                  </to>
                </anchor>
              </controlPr>
            </control>
          </mc:Choice>
        </mc:AlternateContent>
        <mc:AlternateContent xmlns:mc="http://schemas.openxmlformats.org/markup-compatibility/2006">
          <mc:Choice Requires="x14">
            <control shapeId="16045" r:id="rId168" name="Option Button 12973">
              <controlPr defaultSize="0" autoFill="0" autoLine="0" autoPict="0">
                <anchor moveWithCells="1">
                  <from>
                    <xdr:col>20</xdr:col>
                    <xdr:colOff>152400</xdr:colOff>
                    <xdr:row>472</xdr:row>
                    <xdr:rowOff>19050</xdr:rowOff>
                  </from>
                  <to>
                    <xdr:col>37</xdr:col>
                    <xdr:colOff>104775</xdr:colOff>
                    <xdr:row>472</xdr:row>
                    <xdr:rowOff>228600</xdr:rowOff>
                  </to>
                </anchor>
              </controlPr>
            </control>
          </mc:Choice>
        </mc:AlternateContent>
        <mc:AlternateContent xmlns:mc="http://schemas.openxmlformats.org/markup-compatibility/2006">
          <mc:Choice Requires="x14">
            <control shapeId="16046" r:id="rId169" name="Group Box 12974">
              <controlPr defaultSize="0" autoFill="0" autoPict="0">
                <anchor moveWithCells="1">
                  <from>
                    <xdr:col>4</xdr:col>
                    <xdr:colOff>152400</xdr:colOff>
                    <xdr:row>471</xdr:row>
                    <xdr:rowOff>9525</xdr:rowOff>
                  </from>
                  <to>
                    <xdr:col>38</xdr:col>
                    <xdr:colOff>9525</xdr:colOff>
                    <xdr:row>474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off" allowBlank="1">
          <x14:formula1>
            <xm:f>区分!E2:E14</xm:f>
          </x14:formula1>
          <xm:sqref>AN66:AP67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23"/>
  </sheetPr>
  <dimension ref="A1:M50"/>
  <sheetViews>
    <sheetView workbookViewId="0">
      <selection activeCell="C28" sqref="C28"/>
    </sheetView>
  </sheetViews>
  <sheetFormatPr defaultRowHeight="13.5"/>
  <cols>
    <col min="1" max="1" width="15.125" style="309" customWidth="1"/>
    <col min="2" max="2" width="9" style="310"/>
    <col min="3" max="16384" width="9" style="309"/>
  </cols>
  <sheetData>
    <row r="1" spans="1:13">
      <c r="A1" s="309" t="s">
        <v>419</v>
      </c>
      <c r="D1" s="300" t="s">
        <v>1374</v>
      </c>
      <c r="E1" s="300"/>
      <c r="F1" s="300"/>
      <c r="G1" s="300"/>
      <c r="H1" s="300" t="s">
        <v>8214</v>
      </c>
      <c r="J1" s="300" t="s">
        <v>2743</v>
      </c>
      <c r="K1" s="300"/>
      <c r="L1" s="300" t="s">
        <v>5980</v>
      </c>
      <c r="M1" s="300"/>
    </row>
    <row r="2" spans="1:13">
      <c r="A2" s="309" t="s">
        <v>7518</v>
      </c>
      <c r="D2" s="300">
        <v>1</v>
      </c>
      <c r="E2" s="301" t="s">
        <v>3377</v>
      </c>
      <c r="F2" s="300" t="s">
        <v>4070</v>
      </c>
      <c r="G2" s="300" t="s">
        <v>610</v>
      </c>
      <c r="H2" s="300">
        <v>1</v>
      </c>
      <c r="J2" s="300" t="s">
        <v>6184</v>
      </c>
      <c r="K2" s="300"/>
      <c r="L2" s="300" t="s">
        <v>6184</v>
      </c>
      <c r="M2" s="300"/>
    </row>
    <row r="3" spans="1:13">
      <c r="A3" s="309" t="s">
        <v>7519</v>
      </c>
      <c r="B3" s="310" t="s">
        <v>1272</v>
      </c>
      <c r="D3" s="300">
        <v>2</v>
      </c>
      <c r="E3" s="301" t="s">
        <v>3378</v>
      </c>
      <c r="F3" s="300" t="s">
        <v>4072</v>
      </c>
      <c r="G3" s="300" t="s">
        <v>1442</v>
      </c>
      <c r="H3" s="300">
        <v>1</v>
      </c>
      <c r="J3" s="300" t="s">
        <v>2738</v>
      </c>
      <c r="K3" s="300">
        <v>1</v>
      </c>
      <c r="L3" s="300" t="s">
        <v>5981</v>
      </c>
      <c r="M3" s="300">
        <v>1</v>
      </c>
    </row>
    <row r="4" spans="1:13">
      <c r="A4" s="309" t="s">
        <v>6185</v>
      </c>
      <c r="B4" s="310" t="s">
        <v>1274</v>
      </c>
      <c r="D4" s="300">
        <v>3</v>
      </c>
      <c r="E4" s="301" t="s">
        <v>3379</v>
      </c>
      <c r="F4" s="300" t="s">
        <v>4071</v>
      </c>
      <c r="G4" s="300" t="s">
        <v>611</v>
      </c>
      <c r="H4" s="300">
        <v>1</v>
      </c>
      <c r="J4" s="300" t="s">
        <v>2739</v>
      </c>
      <c r="K4" s="300">
        <v>2</v>
      </c>
      <c r="L4" s="300" t="s">
        <v>5982</v>
      </c>
      <c r="M4" s="300">
        <v>2</v>
      </c>
    </row>
    <row r="5" spans="1:13">
      <c r="A5" s="309" t="s">
        <v>6186</v>
      </c>
      <c r="B5" s="310" t="s">
        <v>1275</v>
      </c>
      <c r="D5" s="300">
        <v>4</v>
      </c>
      <c r="E5" s="301" t="s">
        <v>3380</v>
      </c>
      <c r="F5" s="300" t="s">
        <v>4073</v>
      </c>
      <c r="G5" s="300" t="s">
        <v>612</v>
      </c>
      <c r="H5" s="300">
        <v>1</v>
      </c>
      <c r="J5" s="300" t="s">
        <v>2740</v>
      </c>
      <c r="K5" s="300">
        <v>3</v>
      </c>
      <c r="L5" s="300" t="s">
        <v>5983</v>
      </c>
      <c r="M5" s="300">
        <v>3</v>
      </c>
    </row>
    <row r="6" spans="1:13">
      <c r="A6" s="309" t="s">
        <v>6187</v>
      </c>
      <c r="B6" s="310" t="s">
        <v>1277</v>
      </c>
      <c r="D6" s="300">
        <v>5</v>
      </c>
      <c r="E6" s="301" t="s">
        <v>3381</v>
      </c>
      <c r="F6" s="300" t="s">
        <v>270</v>
      </c>
      <c r="G6" s="300" t="s">
        <v>1443</v>
      </c>
      <c r="H6" s="300">
        <v>2</v>
      </c>
      <c r="J6" s="300" t="s">
        <v>2741</v>
      </c>
      <c r="K6" s="300">
        <v>4</v>
      </c>
      <c r="L6" s="300"/>
      <c r="M6" s="300"/>
    </row>
    <row r="7" spans="1:13">
      <c r="A7" s="309" t="s">
        <v>6188</v>
      </c>
      <c r="B7" s="310" t="s">
        <v>1283</v>
      </c>
      <c r="D7" s="300">
        <v>6</v>
      </c>
      <c r="E7" s="301" t="s">
        <v>3382</v>
      </c>
      <c r="F7" s="300" t="s">
        <v>4074</v>
      </c>
      <c r="G7" s="300" t="s">
        <v>1441</v>
      </c>
      <c r="H7" s="300">
        <v>3</v>
      </c>
      <c r="J7" s="300" t="s">
        <v>2742</v>
      </c>
      <c r="K7" s="300">
        <v>5</v>
      </c>
      <c r="L7" s="300"/>
      <c r="M7" s="300"/>
    </row>
    <row r="8" spans="1:13">
      <c r="A8" s="309" t="s">
        <v>6189</v>
      </c>
      <c r="B8" s="310" t="s">
        <v>1281</v>
      </c>
      <c r="D8" s="300">
        <v>7</v>
      </c>
      <c r="E8" s="301" t="s">
        <v>3383</v>
      </c>
      <c r="F8" s="300" t="s">
        <v>609</v>
      </c>
      <c r="G8" s="300" t="s">
        <v>1444</v>
      </c>
      <c r="H8" s="300">
        <v>2</v>
      </c>
    </row>
    <row r="9" spans="1:13">
      <c r="A9" s="309" t="s">
        <v>6190</v>
      </c>
      <c r="B9" s="310" t="s">
        <v>1282</v>
      </c>
      <c r="D9" s="300">
        <v>8</v>
      </c>
      <c r="E9" s="301" t="s">
        <v>3384</v>
      </c>
      <c r="F9" s="300" t="s">
        <v>4086</v>
      </c>
      <c r="G9" s="300" t="s">
        <v>613</v>
      </c>
      <c r="H9" s="300">
        <v>2</v>
      </c>
    </row>
    <row r="10" spans="1:13">
      <c r="A10" s="309" t="s">
        <v>6191</v>
      </c>
      <c r="B10" s="310" t="s">
        <v>1279</v>
      </c>
      <c r="D10" s="300">
        <v>9</v>
      </c>
      <c r="E10" s="301" t="s">
        <v>3385</v>
      </c>
      <c r="F10" s="300" t="s">
        <v>4087</v>
      </c>
      <c r="G10" s="300" t="s">
        <v>614</v>
      </c>
      <c r="H10" s="300">
        <v>2</v>
      </c>
    </row>
    <row r="11" spans="1:13">
      <c r="A11" s="309" t="s">
        <v>6192</v>
      </c>
      <c r="B11" s="310" t="s">
        <v>1276</v>
      </c>
      <c r="D11" s="300">
        <v>10</v>
      </c>
      <c r="E11" s="301" t="s">
        <v>3386</v>
      </c>
      <c r="F11" s="300" t="s">
        <v>4076</v>
      </c>
      <c r="G11" s="300" t="s">
        <v>4477</v>
      </c>
      <c r="H11" s="300">
        <v>2</v>
      </c>
    </row>
    <row r="12" spans="1:13">
      <c r="A12" s="309" t="s">
        <v>6193</v>
      </c>
      <c r="B12" s="310" t="s">
        <v>1278</v>
      </c>
      <c r="D12" s="300">
        <v>11</v>
      </c>
      <c r="E12" s="301" t="s">
        <v>3387</v>
      </c>
      <c r="F12" s="300" t="s">
        <v>4077</v>
      </c>
      <c r="G12" s="300" t="s">
        <v>4478</v>
      </c>
      <c r="H12" s="300">
        <v>2</v>
      </c>
    </row>
    <row r="13" spans="1:13">
      <c r="A13" s="309" t="s">
        <v>6194</v>
      </c>
      <c r="B13" s="310" t="s">
        <v>1284</v>
      </c>
      <c r="D13" s="300">
        <v>12</v>
      </c>
      <c r="E13" s="301" t="s">
        <v>3388</v>
      </c>
      <c r="F13" s="300" t="s">
        <v>1737</v>
      </c>
      <c r="G13" s="300" t="s">
        <v>615</v>
      </c>
      <c r="H13" s="300">
        <v>2</v>
      </c>
    </row>
    <row r="14" spans="1:13">
      <c r="A14" s="309" t="s">
        <v>6195</v>
      </c>
      <c r="B14" s="310" t="s">
        <v>1280</v>
      </c>
      <c r="D14" s="300">
        <v>13</v>
      </c>
      <c r="E14" s="301" t="s">
        <v>3389</v>
      </c>
      <c r="F14" s="300" t="s">
        <v>4088</v>
      </c>
      <c r="G14" s="300" t="s">
        <v>6305</v>
      </c>
      <c r="H14" s="300">
        <v>2</v>
      </c>
    </row>
    <row r="15" spans="1:13">
      <c r="A15" s="309" t="s">
        <v>7520</v>
      </c>
      <c r="B15" s="310" t="s">
        <v>7482</v>
      </c>
    </row>
    <row r="16" spans="1:13">
      <c r="A16" s="309" t="s">
        <v>6196</v>
      </c>
      <c r="B16" s="310" t="s">
        <v>7483</v>
      </c>
    </row>
    <row r="17" spans="1:2">
      <c r="A17" s="309" t="s">
        <v>6197</v>
      </c>
      <c r="B17" s="310" t="s">
        <v>7484</v>
      </c>
    </row>
    <row r="18" spans="1:2">
      <c r="A18" s="309" t="s">
        <v>6198</v>
      </c>
      <c r="B18" s="310" t="s">
        <v>7485</v>
      </c>
    </row>
    <row r="19" spans="1:2">
      <c r="A19" s="309" t="s">
        <v>6199</v>
      </c>
      <c r="B19" s="310" t="s">
        <v>7486</v>
      </c>
    </row>
    <row r="20" spans="1:2">
      <c r="A20" s="309" t="s">
        <v>6200</v>
      </c>
      <c r="B20" s="310" t="s">
        <v>7487</v>
      </c>
    </row>
    <row r="21" spans="1:2">
      <c r="A21" s="309" t="s">
        <v>6201</v>
      </c>
      <c r="B21" s="310" t="s">
        <v>7488</v>
      </c>
    </row>
    <row r="22" spans="1:2">
      <c r="A22" s="309" t="s">
        <v>6202</v>
      </c>
      <c r="B22" s="310" t="s">
        <v>7489</v>
      </c>
    </row>
    <row r="23" spans="1:2">
      <c r="A23" s="309" t="s">
        <v>6203</v>
      </c>
      <c r="B23" s="310" t="s">
        <v>7490</v>
      </c>
    </row>
    <row r="24" spans="1:2">
      <c r="A24" s="309" t="s">
        <v>6204</v>
      </c>
      <c r="B24" s="310" t="s">
        <v>7491</v>
      </c>
    </row>
    <row r="25" spans="1:2">
      <c r="A25" s="309" t="s">
        <v>6205</v>
      </c>
      <c r="B25" s="310" t="s">
        <v>7492</v>
      </c>
    </row>
    <row r="26" spans="1:2">
      <c r="A26" s="309" t="s">
        <v>6206</v>
      </c>
      <c r="B26" s="310" t="s">
        <v>7493</v>
      </c>
    </row>
    <row r="27" spans="1:2">
      <c r="A27" s="309" t="s">
        <v>6207</v>
      </c>
      <c r="B27" s="310" t="s">
        <v>7494</v>
      </c>
    </row>
    <row r="28" spans="1:2">
      <c r="A28" s="309" t="s">
        <v>7521</v>
      </c>
      <c r="B28" s="310" t="s">
        <v>7495</v>
      </c>
    </row>
    <row r="29" spans="1:2">
      <c r="A29" s="309" t="s">
        <v>6208</v>
      </c>
      <c r="B29" s="310" t="s">
        <v>7496</v>
      </c>
    </row>
    <row r="30" spans="1:2">
      <c r="A30" s="309" t="s">
        <v>6209</v>
      </c>
      <c r="B30" s="310" t="s">
        <v>7497</v>
      </c>
    </row>
    <row r="31" spans="1:2">
      <c r="A31" s="309" t="s">
        <v>7522</v>
      </c>
      <c r="B31" s="310" t="s">
        <v>7498</v>
      </c>
    </row>
    <row r="32" spans="1:2">
      <c r="A32" s="309" t="s">
        <v>6210</v>
      </c>
      <c r="B32" s="310" t="s">
        <v>7499</v>
      </c>
    </row>
    <row r="33" spans="1:2">
      <c r="A33" s="309" t="s">
        <v>2720</v>
      </c>
      <c r="B33" s="310" t="s">
        <v>7500</v>
      </c>
    </row>
    <row r="34" spans="1:2">
      <c r="A34" s="309" t="s">
        <v>2721</v>
      </c>
      <c r="B34" s="310" t="s">
        <v>7501</v>
      </c>
    </row>
    <row r="35" spans="1:2">
      <c r="A35" s="309" t="s">
        <v>2722</v>
      </c>
      <c r="B35" s="310" t="s">
        <v>7502</v>
      </c>
    </row>
    <row r="36" spans="1:2">
      <c r="A36" s="309" t="s">
        <v>2723</v>
      </c>
      <c r="B36" s="310" t="s">
        <v>7503</v>
      </c>
    </row>
    <row r="37" spans="1:2">
      <c r="A37" s="309" t="s">
        <v>2724</v>
      </c>
      <c r="B37" s="310" t="s">
        <v>7504</v>
      </c>
    </row>
    <row r="38" spans="1:2">
      <c r="A38" s="309" t="s">
        <v>2725</v>
      </c>
      <c r="B38" s="310" t="s">
        <v>7505</v>
      </c>
    </row>
    <row r="39" spans="1:2">
      <c r="A39" s="309" t="s">
        <v>2726</v>
      </c>
      <c r="B39" s="310" t="s">
        <v>7506</v>
      </c>
    </row>
    <row r="40" spans="1:2">
      <c r="A40" s="309" t="s">
        <v>2727</v>
      </c>
      <c r="B40" s="310" t="s">
        <v>7507</v>
      </c>
    </row>
    <row r="41" spans="1:2">
      <c r="A41" s="309" t="s">
        <v>2728</v>
      </c>
      <c r="B41" s="310" t="s">
        <v>7508</v>
      </c>
    </row>
    <row r="42" spans="1:2">
      <c r="A42" s="309" t="s">
        <v>2729</v>
      </c>
      <c r="B42" s="310" t="s">
        <v>7509</v>
      </c>
    </row>
    <row r="43" spans="1:2">
      <c r="A43" s="309" t="s">
        <v>2730</v>
      </c>
      <c r="B43" s="310" t="s">
        <v>7510</v>
      </c>
    </row>
    <row r="44" spans="1:2">
      <c r="A44" s="309" t="s">
        <v>2731</v>
      </c>
      <c r="B44" s="310" t="s">
        <v>7511</v>
      </c>
    </row>
    <row r="45" spans="1:2">
      <c r="A45" s="309" t="s">
        <v>2732</v>
      </c>
      <c r="B45" s="310" t="s">
        <v>7512</v>
      </c>
    </row>
    <row r="46" spans="1:2">
      <c r="A46" s="309" t="s">
        <v>2733</v>
      </c>
      <c r="B46" s="310" t="s">
        <v>7513</v>
      </c>
    </row>
    <row r="47" spans="1:2">
      <c r="A47" s="309" t="s">
        <v>2734</v>
      </c>
      <c r="B47" s="310" t="s">
        <v>7514</v>
      </c>
    </row>
    <row r="48" spans="1:2">
      <c r="A48" s="309" t="s">
        <v>2735</v>
      </c>
      <c r="B48" s="310" t="s">
        <v>7515</v>
      </c>
    </row>
    <row r="49" spans="1:2">
      <c r="A49" s="309" t="s">
        <v>2736</v>
      </c>
      <c r="B49" s="310" t="s">
        <v>7516</v>
      </c>
    </row>
    <row r="50" spans="1:2">
      <c r="A50" s="309" t="s">
        <v>7523</v>
      </c>
      <c r="B50" s="310" t="s">
        <v>7517</v>
      </c>
    </row>
  </sheetData>
  <sheetProtection password="CEAE" sheet="1" objects="1" scenarios="1" selectLockedCells="1"/>
  <phoneticPr fontId="3"/>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23"/>
  </sheetPr>
  <dimension ref="A1:H2781"/>
  <sheetViews>
    <sheetView topLeftCell="A1646" workbookViewId="0">
      <selection activeCell="C28" sqref="C28"/>
    </sheetView>
  </sheetViews>
  <sheetFormatPr defaultRowHeight="13.5"/>
  <cols>
    <col min="1" max="1" width="8" style="309" customWidth="1"/>
    <col min="2" max="2" width="3.5" style="309" bestFit="1" customWidth="1"/>
    <col min="3" max="3" width="5.25" style="309" bestFit="1" customWidth="1"/>
    <col min="4" max="5" width="40.125" style="309" customWidth="1"/>
    <col min="6" max="6" width="8" style="310" customWidth="1"/>
    <col min="7" max="7" width="12.625" style="310" bestFit="1" customWidth="1"/>
    <col min="8" max="8" width="12.125" style="309" bestFit="1" customWidth="1"/>
    <col min="9" max="16384" width="9" style="309"/>
  </cols>
  <sheetData>
    <row r="1" spans="1:8">
      <c r="A1" s="309" t="s">
        <v>7524</v>
      </c>
      <c r="B1" s="309" t="s">
        <v>7525</v>
      </c>
      <c r="C1" s="309" t="s">
        <v>7526</v>
      </c>
      <c r="D1" s="309" t="s">
        <v>7527</v>
      </c>
      <c r="E1" s="309" t="s">
        <v>8209</v>
      </c>
      <c r="F1" s="310" t="s">
        <v>1372</v>
      </c>
      <c r="G1" s="310" t="s">
        <v>8210</v>
      </c>
      <c r="H1" s="309" t="s">
        <v>7528</v>
      </c>
    </row>
    <row r="2" spans="1:8">
      <c r="D2" s="309" t="s">
        <v>6184</v>
      </c>
    </row>
    <row r="3" spans="1:8">
      <c r="A3" s="309" t="s">
        <v>7529</v>
      </c>
      <c r="B3" s="309" t="s">
        <v>1272</v>
      </c>
      <c r="C3" s="309" t="s">
        <v>7530</v>
      </c>
      <c r="D3" s="309" t="s">
        <v>2577</v>
      </c>
      <c r="E3" s="309" t="s">
        <v>7531</v>
      </c>
      <c r="F3" s="310" t="s">
        <v>5461</v>
      </c>
      <c r="G3" s="310" t="s">
        <v>1272</v>
      </c>
      <c r="H3" s="309" t="s">
        <v>7532</v>
      </c>
    </row>
    <row r="4" spans="1:8">
      <c r="A4" s="309" t="s">
        <v>7529</v>
      </c>
      <c r="B4" s="309" t="s">
        <v>1272</v>
      </c>
      <c r="C4" s="309" t="s">
        <v>7533</v>
      </c>
      <c r="D4" s="309" t="s">
        <v>5463</v>
      </c>
      <c r="E4" s="309" t="s">
        <v>7534</v>
      </c>
      <c r="F4" s="310" t="s">
        <v>5462</v>
      </c>
      <c r="G4" s="310" t="s">
        <v>1273</v>
      </c>
      <c r="H4" s="309" t="s">
        <v>8651</v>
      </c>
    </row>
    <row r="5" spans="1:8">
      <c r="A5" s="309" t="s">
        <v>7529</v>
      </c>
      <c r="B5" s="309" t="s">
        <v>1272</v>
      </c>
      <c r="C5" s="309" t="s">
        <v>7535</v>
      </c>
      <c r="D5" s="309" t="s">
        <v>5465</v>
      </c>
      <c r="E5" s="309" t="s">
        <v>7536</v>
      </c>
      <c r="F5" s="310" t="s">
        <v>5464</v>
      </c>
      <c r="G5" s="310" t="s">
        <v>1274</v>
      </c>
      <c r="H5" s="309" t="s">
        <v>7537</v>
      </c>
    </row>
    <row r="6" spans="1:8">
      <c r="A6" s="309" t="s">
        <v>7529</v>
      </c>
      <c r="B6" s="309" t="s">
        <v>1272</v>
      </c>
      <c r="C6" s="309" t="s">
        <v>7538</v>
      </c>
      <c r="D6" s="309" t="s">
        <v>5467</v>
      </c>
      <c r="E6" s="309" t="s">
        <v>7539</v>
      </c>
      <c r="F6" s="310" t="s">
        <v>5466</v>
      </c>
      <c r="G6" s="310" t="s">
        <v>1274</v>
      </c>
      <c r="H6" s="309" t="s">
        <v>7537</v>
      </c>
    </row>
    <row r="7" spans="1:8">
      <c r="A7" s="309" t="s">
        <v>7529</v>
      </c>
      <c r="B7" s="309" t="s">
        <v>1272</v>
      </c>
      <c r="C7" s="309" t="s">
        <v>7540</v>
      </c>
      <c r="D7" s="309" t="s">
        <v>2578</v>
      </c>
      <c r="E7" s="309" t="s">
        <v>7541</v>
      </c>
      <c r="F7" s="310" t="s">
        <v>5468</v>
      </c>
      <c r="G7" s="310" t="s">
        <v>1274</v>
      </c>
      <c r="H7" s="309" t="s">
        <v>7537</v>
      </c>
    </row>
    <row r="8" spans="1:8">
      <c r="A8" s="309" t="s">
        <v>7529</v>
      </c>
      <c r="B8" s="309" t="s">
        <v>1272</v>
      </c>
      <c r="C8" s="309" t="s">
        <v>7542</v>
      </c>
      <c r="D8" s="309" t="s">
        <v>5470</v>
      </c>
      <c r="E8" s="309" t="s">
        <v>7543</v>
      </c>
      <c r="F8" s="310" t="s">
        <v>5469</v>
      </c>
      <c r="G8" s="310" t="s">
        <v>1274</v>
      </c>
      <c r="H8" s="309" t="s">
        <v>7537</v>
      </c>
    </row>
    <row r="9" spans="1:8">
      <c r="A9" s="309" t="s">
        <v>7529</v>
      </c>
      <c r="B9" s="309" t="s">
        <v>1272</v>
      </c>
      <c r="C9" s="309" t="s">
        <v>7544</v>
      </c>
      <c r="D9" s="309" t="s">
        <v>5472</v>
      </c>
      <c r="E9" s="309" t="s">
        <v>7545</v>
      </c>
      <c r="F9" s="310" t="s">
        <v>5471</v>
      </c>
      <c r="G9" s="310" t="s">
        <v>1274</v>
      </c>
      <c r="H9" s="309" t="s">
        <v>7537</v>
      </c>
    </row>
    <row r="10" spans="1:8">
      <c r="A10" s="309" t="s">
        <v>7529</v>
      </c>
      <c r="B10" s="309" t="s">
        <v>1272</v>
      </c>
      <c r="C10" s="309" t="s">
        <v>7546</v>
      </c>
      <c r="D10" s="309" t="s">
        <v>2579</v>
      </c>
      <c r="E10" s="309" t="s">
        <v>7547</v>
      </c>
      <c r="F10" s="310" t="s">
        <v>5473</v>
      </c>
      <c r="G10" s="310" t="s">
        <v>1274</v>
      </c>
      <c r="H10" s="309" t="s">
        <v>7537</v>
      </c>
    </row>
    <row r="11" spans="1:8">
      <c r="A11" s="309" t="s">
        <v>7529</v>
      </c>
      <c r="B11" s="309" t="s">
        <v>1272</v>
      </c>
      <c r="C11" s="309" t="s">
        <v>7548</v>
      </c>
      <c r="D11" s="309" t="s">
        <v>5475</v>
      </c>
      <c r="E11" s="309" t="s">
        <v>7549</v>
      </c>
      <c r="F11" s="310" t="s">
        <v>5474</v>
      </c>
      <c r="G11" s="310" t="s">
        <v>1274</v>
      </c>
      <c r="H11" s="309" t="s">
        <v>7537</v>
      </c>
    </row>
    <row r="12" spans="1:8">
      <c r="A12" s="309" t="s">
        <v>7529</v>
      </c>
      <c r="B12" s="309" t="s">
        <v>1272</v>
      </c>
      <c r="C12" s="309" t="s">
        <v>7550</v>
      </c>
      <c r="D12" s="309" t="s">
        <v>5477</v>
      </c>
      <c r="E12" s="309" t="s">
        <v>7551</v>
      </c>
      <c r="F12" s="310" t="s">
        <v>5476</v>
      </c>
      <c r="G12" s="310" t="s">
        <v>1274</v>
      </c>
      <c r="H12" s="309" t="s">
        <v>7537</v>
      </c>
    </row>
    <row r="13" spans="1:8">
      <c r="A13" s="309" t="s">
        <v>7529</v>
      </c>
      <c r="B13" s="309" t="s">
        <v>1272</v>
      </c>
      <c r="C13" s="309" t="s">
        <v>7552</v>
      </c>
      <c r="D13" s="309" t="s">
        <v>5479</v>
      </c>
      <c r="E13" s="309" t="s">
        <v>7553</v>
      </c>
      <c r="F13" s="310" t="s">
        <v>5478</v>
      </c>
      <c r="G13" s="310" t="s">
        <v>1274</v>
      </c>
      <c r="H13" s="309" t="s">
        <v>7537</v>
      </c>
    </row>
    <row r="14" spans="1:8">
      <c r="A14" s="309" t="s">
        <v>7529</v>
      </c>
      <c r="B14" s="309" t="s">
        <v>1272</v>
      </c>
      <c r="C14" s="309" t="s">
        <v>7554</v>
      </c>
      <c r="D14" s="309" t="s">
        <v>5481</v>
      </c>
      <c r="E14" s="309" t="s">
        <v>7555</v>
      </c>
      <c r="F14" s="310" t="s">
        <v>5480</v>
      </c>
      <c r="G14" s="310" t="s">
        <v>1274</v>
      </c>
      <c r="H14" s="309" t="s">
        <v>7537</v>
      </c>
    </row>
    <row r="15" spans="1:8">
      <c r="A15" s="309" t="s">
        <v>7529</v>
      </c>
      <c r="B15" s="309" t="s">
        <v>1272</v>
      </c>
      <c r="C15" s="309" t="s">
        <v>7556</v>
      </c>
      <c r="D15" s="309" t="s">
        <v>2580</v>
      </c>
      <c r="E15" s="309" t="s">
        <v>7557</v>
      </c>
      <c r="F15" s="310" t="s">
        <v>5482</v>
      </c>
      <c r="G15" s="310" t="s">
        <v>1274</v>
      </c>
      <c r="H15" s="309" t="s">
        <v>7537</v>
      </c>
    </row>
    <row r="16" spans="1:8">
      <c r="A16" s="309" t="s">
        <v>7529</v>
      </c>
      <c r="B16" s="309" t="s">
        <v>1272</v>
      </c>
      <c r="C16" s="309" t="s">
        <v>7558</v>
      </c>
      <c r="D16" s="309" t="s">
        <v>2581</v>
      </c>
      <c r="E16" s="309" t="s">
        <v>7559</v>
      </c>
      <c r="F16" s="310" t="s">
        <v>5483</v>
      </c>
      <c r="G16" s="310" t="s">
        <v>1274</v>
      </c>
      <c r="H16" s="309" t="s">
        <v>7537</v>
      </c>
    </row>
    <row r="17" spans="1:8">
      <c r="A17" s="309" t="s">
        <v>7529</v>
      </c>
      <c r="B17" s="309" t="s">
        <v>1272</v>
      </c>
      <c r="C17" s="309" t="s">
        <v>7560</v>
      </c>
      <c r="D17" s="309" t="s">
        <v>5485</v>
      </c>
      <c r="E17" s="309" t="s">
        <v>7561</v>
      </c>
      <c r="F17" s="310" t="s">
        <v>5484</v>
      </c>
      <c r="G17" s="310" t="s">
        <v>1274</v>
      </c>
      <c r="H17" s="309" t="s">
        <v>7537</v>
      </c>
    </row>
    <row r="18" spans="1:8">
      <c r="A18" s="309" t="s">
        <v>7529</v>
      </c>
      <c r="B18" s="309" t="s">
        <v>1272</v>
      </c>
      <c r="C18" s="309" t="s">
        <v>7562</v>
      </c>
      <c r="D18" s="309" t="s">
        <v>5487</v>
      </c>
      <c r="E18" s="309" t="s">
        <v>7563</v>
      </c>
      <c r="F18" s="310" t="s">
        <v>5486</v>
      </c>
      <c r="G18" s="310" t="s">
        <v>1274</v>
      </c>
      <c r="H18" s="309" t="s">
        <v>7537</v>
      </c>
    </row>
    <row r="19" spans="1:8">
      <c r="A19" s="309" t="s">
        <v>7529</v>
      </c>
      <c r="B19" s="309" t="s">
        <v>1272</v>
      </c>
      <c r="C19" s="309" t="s">
        <v>7564</v>
      </c>
      <c r="D19" s="309" t="s">
        <v>5489</v>
      </c>
      <c r="E19" s="309" t="s">
        <v>7565</v>
      </c>
      <c r="F19" s="310" t="s">
        <v>5488</v>
      </c>
      <c r="G19" s="310" t="s">
        <v>1274</v>
      </c>
      <c r="H19" s="309" t="s">
        <v>7537</v>
      </c>
    </row>
    <row r="20" spans="1:8">
      <c r="A20" s="309" t="s">
        <v>7529</v>
      </c>
      <c r="B20" s="309" t="s">
        <v>1272</v>
      </c>
      <c r="C20" s="309" t="s">
        <v>7566</v>
      </c>
      <c r="D20" s="309" t="s">
        <v>8652</v>
      </c>
      <c r="E20" s="309" t="s">
        <v>8653</v>
      </c>
      <c r="F20" s="310" t="s">
        <v>5490</v>
      </c>
      <c r="G20" s="310" t="s">
        <v>1274</v>
      </c>
      <c r="H20" s="309" t="s">
        <v>7537</v>
      </c>
    </row>
    <row r="21" spans="1:8">
      <c r="A21" s="309" t="s">
        <v>7529</v>
      </c>
      <c r="B21" s="309" t="s">
        <v>1272</v>
      </c>
      <c r="C21" s="309" t="s">
        <v>7567</v>
      </c>
      <c r="D21" s="309" t="s">
        <v>8654</v>
      </c>
      <c r="E21" s="309" t="s">
        <v>8655</v>
      </c>
      <c r="F21" s="310" t="s">
        <v>5491</v>
      </c>
      <c r="G21" s="310" t="s">
        <v>1274</v>
      </c>
      <c r="H21" s="309" t="s">
        <v>7537</v>
      </c>
    </row>
    <row r="22" spans="1:8">
      <c r="A22" s="309" t="s">
        <v>7529</v>
      </c>
      <c r="B22" s="309" t="s">
        <v>1272</v>
      </c>
      <c r="C22" s="309" t="s">
        <v>7568</v>
      </c>
      <c r="D22" s="309" t="s">
        <v>5493</v>
      </c>
      <c r="E22" s="309" t="s">
        <v>7569</v>
      </c>
      <c r="F22" s="310" t="s">
        <v>5492</v>
      </c>
      <c r="G22" s="310" t="s">
        <v>1274</v>
      </c>
      <c r="H22" s="309" t="s">
        <v>7537</v>
      </c>
    </row>
    <row r="23" spans="1:8" ht="12" customHeight="1">
      <c r="A23" s="309" t="s">
        <v>7529</v>
      </c>
      <c r="B23" s="309" t="s">
        <v>1272</v>
      </c>
      <c r="C23" s="309" t="s">
        <v>7570</v>
      </c>
      <c r="D23" s="309" t="s">
        <v>5495</v>
      </c>
      <c r="E23" s="309" t="s">
        <v>7571</v>
      </c>
      <c r="F23" s="310" t="s">
        <v>5494</v>
      </c>
      <c r="G23" s="310" t="s">
        <v>1274</v>
      </c>
      <c r="H23" s="309" t="s">
        <v>7537</v>
      </c>
    </row>
    <row r="24" spans="1:8">
      <c r="A24" s="309" t="s">
        <v>7529</v>
      </c>
      <c r="B24" s="309" t="s">
        <v>1272</v>
      </c>
      <c r="C24" s="309" t="s">
        <v>7572</v>
      </c>
      <c r="D24" s="309" t="s">
        <v>5497</v>
      </c>
      <c r="E24" s="309" t="s">
        <v>7573</v>
      </c>
      <c r="F24" s="310" t="s">
        <v>5496</v>
      </c>
      <c r="G24" s="310" t="s">
        <v>1274</v>
      </c>
      <c r="H24" s="309" t="s">
        <v>7537</v>
      </c>
    </row>
    <row r="25" spans="1:8">
      <c r="A25" s="309" t="s">
        <v>7529</v>
      </c>
      <c r="B25" s="309" t="s">
        <v>1272</v>
      </c>
      <c r="C25" s="309" t="s">
        <v>7574</v>
      </c>
      <c r="D25" s="309" t="s">
        <v>8656</v>
      </c>
      <c r="E25" s="309" t="s">
        <v>8657</v>
      </c>
      <c r="F25" s="310" t="s">
        <v>5498</v>
      </c>
      <c r="G25" s="310" t="s">
        <v>1274</v>
      </c>
      <c r="H25" s="309" t="s">
        <v>7537</v>
      </c>
    </row>
    <row r="26" spans="1:8">
      <c r="A26" s="309" t="s">
        <v>7529</v>
      </c>
      <c r="B26" s="309" t="s">
        <v>1272</v>
      </c>
      <c r="C26" s="309" t="s">
        <v>7575</v>
      </c>
      <c r="D26" s="309" t="s">
        <v>5500</v>
      </c>
      <c r="E26" s="309" t="s">
        <v>7576</v>
      </c>
      <c r="F26" s="310" t="s">
        <v>5499</v>
      </c>
      <c r="G26" s="310" t="s">
        <v>1274</v>
      </c>
      <c r="H26" s="309" t="s">
        <v>7537</v>
      </c>
    </row>
    <row r="27" spans="1:8">
      <c r="A27" s="309" t="s">
        <v>7529</v>
      </c>
      <c r="B27" s="309" t="s">
        <v>1272</v>
      </c>
      <c r="C27" s="309" t="s">
        <v>7577</v>
      </c>
      <c r="D27" s="309" t="s">
        <v>5502</v>
      </c>
      <c r="E27" s="309" t="s">
        <v>7578</v>
      </c>
      <c r="F27" s="310" t="s">
        <v>5501</v>
      </c>
      <c r="G27" s="310" t="s">
        <v>1274</v>
      </c>
      <c r="H27" s="309" t="s">
        <v>7537</v>
      </c>
    </row>
    <row r="28" spans="1:8">
      <c r="A28" s="309" t="s">
        <v>7529</v>
      </c>
      <c r="B28" s="309" t="s">
        <v>1272</v>
      </c>
      <c r="C28" s="309" t="s">
        <v>7579</v>
      </c>
      <c r="D28" s="309" t="s">
        <v>5504</v>
      </c>
      <c r="E28" s="309" t="s">
        <v>7580</v>
      </c>
      <c r="F28" s="310" t="s">
        <v>5503</v>
      </c>
      <c r="G28" s="310" t="s">
        <v>1274</v>
      </c>
      <c r="H28" s="309" t="s">
        <v>7537</v>
      </c>
    </row>
    <row r="29" spans="1:8">
      <c r="A29" s="309" t="s">
        <v>7529</v>
      </c>
      <c r="B29" s="309" t="s">
        <v>1272</v>
      </c>
      <c r="C29" s="309" t="s">
        <v>7581</v>
      </c>
      <c r="D29" s="309" t="s">
        <v>6715</v>
      </c>
      <c r="E29" s="309" t="s">
        <v>7582</v>
      </c>
      <c r="F29" s="310" t="s">
        <v>6714</v>
      </c>
      <c r="G29" s="310" t="s">
        <v>1274</v>
      </c>
      <c r="H29" s="309" t="s">
        <v>7537</v>
      </c>
    </row>
    <row r="30" spans="1:8">
      <c r="A30" s="309" t="s">
        <v>7529</v>
      </c>
      <c r="B30" s="309" t="s">
        <v>1272</v>
      </c>
      <c r="C30" s="309" t="s">
        <v>7583</v>
      </c>
      <c r="D30" s="309" t="s">
        <v>6717</v>
      </c>
      <c r="E30" s="309" t="s">
        <v>7584</v>
      </c>
      <c r="F30" s="310" t="s">
        <v>6716</v>
      </c>
      <c r="G30" s="310" t="s">
        <v>1274</v>
      </c>
      <c r="H30" s="309" t="s">
        <v>7537</v>
      </c>
    </row>
    <row r="31" spans="1:8">
      <c r="A31" s="309" t="s">
        <v>7529</v>
      </c>
      <c r="B31" s="309" t="s">
        <v>1272</v>
      </c>
      <c r="C31" s="309" t="s">
        <v>7585</v>
      </c>
      <c r="D31" s="309" t="s">
        <v>6719</v>
      </c>
      <c r="E31" s="309" t="s">
        <v>7586</v>
      </c>
      <c r="F31" s="310" t="s">
        <v>6718</v>
      </c>
      <c r="G31" s="310" t="s">
        <v>1274</v>
      </c>
      <c r="H31" s="309" t="s">
        <v>7537</v>
      </c>
    </row>
    <row r="32" spans="1:8">
      <c r="A32" s="309" t="s">
        <v>7529</v>
      </c>
      <c r="B32" s="309" t="s">
        <v>1272</v>
      </c>
      <c r="C32" s="309" t="s">
        <v>7587</v>
      </c>
      <c r="D32" s="309" t="s">
        <v>6721</v>
      </c>
      <c r="E32" s="309" t="s">
        <v>7588</v>
      </c>
      <c r="F32" s="310" t="s">
        <v>6720</v>
      </c>
      <c r="G32" s="310" t="s">
        <v>1273</v>
      </c>
      <c r="H32" s="309" t="s">
        <v>8651</v>
      </c>
    </row>
    <row r="33" spans="1:8">
      <c r="A33" s="309" t="s">
        <v>7529</v>
      </c>
      <c r="B33" s="309" t="s">
        <v>1272</v>
      </c>
      <c r="C33" s="309" t="s">
        <v>7590</v>
      </c>
      <c r="D33" s="309" t="s">
        <v>6723</v>
      </c>
      <c r="E33" s="309" t="s">
        <v>7591</v>
      </c>
      <c r="F33" s="310" t="s">
        <v>6722</v>
      </c>
      <c r="G33" s="310" t="s">
        <v>1273</v>
      </c>
      <c r="H33" s="309" t="s">
        <v>8651</v>
      </c>
    </row>
    <row r="34" spans="1:8">
      <c r="A34" s="309" t="s">
        <v>7529</v>
      </c>
      <c r="B34" s="309" t="s">
        <v>1272</v>
      </c>
      <c r="C34" s="309" t="s">
        <v>7592</v>
      </c>
      <c r="D34" s="309" t="s">
        <v>8658</v>
      </c>
      <c r="E34" s="309" t="s">
        <v>8659</v>
      </c>
      <c r="F34" s="310" t="s">
        <v>6724</v>
      </c>
      <c r="G34" s="310" t="s">
        <v>1274</v>
      </c>
      <c r="H34" s="309" t="s">
        <v>7537</v>
      </c>
    </row>
    <row r="35" spans="1:8">
      <c r="A35" s="309" t="s">
        <v>7529</v>
      </c>
      <c r="B35" s="309" t="s">
        <v>1272</v>
      </c>
      <c r="C35" s="309" t="s">
        <v>7593</v>
      </c>
      <c r="D35" s="309" t="s">
        <v>6726</v>
      </c>
      <c r="E35" s="309" t="s">
        <v>7594</v>
      </c>
      <c r="F35" s="310" t="s">
        <v>6725</v>
      </c>
      <c r="G35" s="310" t="s">
        <v>1274</v>
      </c>
      <c r="H35" s="309" t="s">
        <v>7537</v>
      </c>
    </row>
    <row r="36" spans="1:8">
      <c r="A36" s="309" t="s">
        <v>7529</v>
      </c>
      <c r="B36" s="309" t="s">
        <v>1272</v>
      </c>
      <c r="C36" s="309" t="s">
        <v>7595</v>
      </c>
      <c r="D36" s="309" t="s">
        <v>3097</v>
      </c>
      <c r="E36" s="309" t="s">
        <v>7596</v>
      </c>
      <c r="F36" s="310" t="s">
        <v>6727</v>
      </c>
      <c r="G36" s="310" t="s">
        <v>1274</v>
      </c>
      <c r="H36" s="309" t="s">
        <v>7537</v>
      </c>
    </row>
    <row r="37" spans="1:8">
      <c r="A37" s="309" t="s">
        <v>7529</v>
      </c>
      <c r="B37" s="309" t="s">
        <v>1272</v>
      </c>
      <c r="C37" s="309" t="s">
        <v>7597</v>
      </c>
      <c r="D37" s="309" t="s">
        <v>3099</v>
      </c>
      <c r="E37" s="309" t="s">
        <v>7598</v>
      </c>
      <c r="F37" s="310" t="s">
        <v>3098</v>
      </c>
      <c r="G37" s="310" t="s">
        <v>1274</v>
      </c>
      <c r="H37" s="309" t="s">
        <v>7537</v>
      </c>
    </row>
    <row r="38" spans="1:8">
      <c r="A38" s="309" t="s">
        <v>7529</v>
      </c>
      <c r="B38" s="309" t="s">
        <v>1272</v>
      </c>
      <c r="C38" s="309" t="s">
        <v>7599</v>
      </c>
      <c r="D38" s="309" t="s">
        <v>2582</v>
      </c>
      <c r="E38" s="309" t="s">
        <v>7600</v>
      </c>
      <c r="F38" s="310" t="s">
        <v>3100</v>
      </c>
      <c r="G38" s="310" t="s">
        <v>1274</v>
      </c>
      <c r="H38" s="309" t="s">
        <v>7537</v>
      </c>
    </row>
    <row r="39" spans="1:8">
      <c r="A39" s="309" t="s">
        <v>7529</v>
      </c>
      <c r="B39" s="309" t="s">
        <v>1272</v>
      </c>
      <c r="C39" s="309" t="s">
        <v>7601</v>
      </c>
      <c r="D39" s="309" t="s">
        <v>2583</v>
      </c>
      <c r="E39" s="309" t="s">
        <v>7602</v>
      </c>
      <c r="F39" s="310" t="s">
        <v>3101</v>
      </c>
      <c r="G39" s="310" t="s">
        <v>1274</v>
      </c>
      <c r="H39" s="309" t="s">
        <v>7537</v>
      </c>
    </row>
    <row r="40" spans="1:8">
      <c r="A40" s="309" t="s">
        <v>7529</v>
      </c>
      <c r="B40" s="309" t="s">
        <v>1272</v>
      </c>
      <c r="C40" s="309" t="s">
        <v>7603</v>
      </c>
      <c r="D40" s="309" t="s">
        <v>3103</v>
      </c>
      <c r="E40" s="309" t="s">
        <v>7604</v>
      </c>
      <c r="F40" s="310" t="s">
        <v>3102</v>
      </c>
      <c r="G40" s="310" t="s">
        <v>1275</v>
      </c>
      <c r="H40" s="309" t="s">
        <v>7605</v>
      </c>
    </row>
    <row r="41" spans="1:8">
      <c r="A41" s="309" t="s">
        <v>7529</v>
      </c>
      <c r="B41" s="309" t="s">
        <v>1272</v>
      </c>
      <c r="C41" s="309" t="s">
        <v>7606</v>
      </c>
      <c r="D41" s="309" t="s">
        <v>3105</v>
      </c>
      <c r="E41" s="309" t="s">
        <v>7607</v>
      </c>
      <c r="F41" s="310" t="s">
        <v>3104</v>
      </c>
      <c r="G41" s="310" t="s">
        <v>1275</v>
      </c>
      <c r="H41" s="309" t="s">
        <v>7605</v>
      </c>
    </row>
    <row r="42" spans="1:8">
      <c r="A42" s="309" t="s">
        <v>7529</v>
      </c>
      <c r="B42" s="309" t="s">
        <v>1272</v>
      </c>
      <c r="C42" s="309" t="s">
        <v>7608</v>
      </c>
      <c r="D42" s="309" t="s">
        <v>3107</v>
      </c>
      <c r="E42" s="309" t="s">
        <v>7609</v>
      </c>
      <c r="F42" s="310" t="s">
        <v>3106</v>
      </c>
      <c r="G42" s="310" t="s">
        <v>1275</v>
      </c>
      <c r="H42" s="309" t="s">
        <v>7605</v>
      </c>
    </row>
    <row r="43" spans="1:8">
      <c r="A43" s="309" t="s">
        <v>7529</v>
      </c>
      <c r="B43" s="309" t="s">
        <v>1272</v>
      </c>
      <c r="C43" s="309" t="s">
        <v>7610</v>
      </c>
      <c r="D43" s="309" t="s">
        <v>2584</v>
      </c>
      <c r="E43" s="309" t="s">
        <v>7611</v>
      </c>
      <c r="F43" s="310" t="s">
        <v>3108</v>
      </c>
      <c r="G43" s="310" t="s">
        <v>1275</v>
      </c>
      <c r="H43" s="309" t="s">
        <v>7605</v>
      </c>
    </row>
    <row r="44" spans="1:8">
      <c r="A44" s="309" t="s">
        <v>7529</v>
      </c>
      <c r="B44" s="309" t="s">
        <v>1272</v>
      </c>
      <c r="C44" s="309" t="s">
        <v>7612</v>
      </c>
      <c r="D44" s="309" t="s">
        <v>3110</v>
      </c>
      <c r="E44" s="309" t="s">
        <v>7613</v>
      </c>
      <c r="F44" s="310" t="s">
        <v>3109</v>
      </c>
      <c r="G44" s="310" t="s">
        <v>1275</v>
      </c>
      <c r="H44" s="309" t="s">
        <v>7605</v>
      </c>
    </row>
    <row r="45" spans="1:8">
      <c r="A45" s="309" t="s">
        <v>7529</v>
      </c>
      <c r="B45" s="309" t="s">
        <v>1272</v>
      </c>
      <c r="C45" s="309" t="s">
        <v>7614</v>
      </c>
      <c r="D45" s="309" t="s">
        <v>3112</v>
      </c>
      <c r="E45" s="309" t="s">
        <v>7615</v>
      </c>
      <c r="F45" s="310" t="s">
        <v>3111</v>
      </c>
      <c r="G45" s="310" t="s">
        <v>1275</v>
      </c>
      <c r="H45" s="309" t="s">
        <v>7605</v>
      </c>
    </row>
    <row r="46" spans="1:8">
      <c r="A46" s="309" t="s">
        <v>7529</v>
      </c>
      <c r="B46" s="309" t="s">
        <v>1272</v>
      </c>
      <c r="C46" s="309" t="s">
        <v>7616</v>
      </c>
      <c r="D46" s="309" t="s">
        <v>3114</v>
      </c>
      <c r="E46" s="309" t="s">
        <v>7617</v>
      </c>
      <c r="F46" s="310" t="s">
        <v>3113</v>
      </c>
      <c r="G46" s="310" t="s">
        <v>1275</v>
      </c>
      <c r="H46" s="309" t="s">
        <v>7605</v>
      </c>
    </row>
    <row r="47" spans="1:8">
      <c r="A47" s="309" t="s">
        <v>7529</v>
      </c>
      <c r="B47" s="309" t="s">
        <v>1272</v>
      </c>
      <c r="C47" s="309" t="s">
        <v>7618</v>
      </c>
      <c r="D47" s="309" t="s">
        <v>3116</v>
      </c>
      <c r="E47" s="309" t="s">
        <v>7619</v>
      </c>
      <c r="F47" s="310" t="s">
        <v>3115</v>
      </c>
      <c r="G47" s="310" t="s">
        <v>1275</v>
      </c>
      <c r="H47" s="309" t="s">
        <v>7605</v>
      </c>
    </row>
    <row r="48" spans="1:8">
      <c r="A48" s="309" t="s">
        <v>7529</v>
      </c>
      <c r="B48" s="309" t="s">
        <v>1272</v>
      </c>
      <c r="C48" s="309" t="s">
        <v>7620</v>
      </c>
      <c r="D48" s="309" t="s">
        <v>3118</v>
      </c>
      <c r="E48" s="309" t="s">
        <v>7621</v>
      </c>
      <c r="F48" s="310" t="s">
        <v>3117</v>
      </c>
      <c r="G48" s="310" t="s">
        <v>1275</v>
      </c>
      <c r="H48" s="309" t="s">
        <v>7605</v>
      </c>
    </row>
    <row r="49" spans="1:8">
      <c r="A49" s="309" t="s">
        <v>7529</v>
      </c>
      <c r="B49" s="309" t="s">
        <v>1272</v>
      </c>
      <c r="C49" s="309" t="s">
        <v>7622</v>
      </c>
      <c r="D49" s="309" t="s">
        <v>3120</v>
      </c>
      <c r="E49" s="309" t="s">
        <v>7623</v>
      </c>
      <c r="F49" s="310" t="s">
        <v>3119</v>
      </c>
      <c r="G49" s="310" t="s">
        <v>1275</v>
      </c>
      <c r="H49" s="309" t="s">
        <v>7605</v>
      </c>
    </row>
    <row r="50" spans="1:8">
      <c r="A50" s="309" t="s">
        <v>7529</v>
      </c>
      <c r="B50" s="309" t="s">
        <v>1272</v>
      </c>
      <c r="C50" s="309" t="s">
        <v>7624</v>
      </c>
      <c r="D50" s="309" t="s">
        <v>3122</v>
      </c>
      <c r="E50" s="309" t="s">
        <v>7625</v>
      </c>
      <c r="F50" s="310" t="s">
        <v>3121</v>
      </c>
      <c r="G50" s="310" t="s">
        <v>1275</v>
      </c>
      <c r="H50" s="309" t="s">
        <v>7605</v>
      </c>
    </row>
    <row r="51" spans="1:8">
      <c r="A51" s="309" t="s">
        <v>7529</v>
      </c>
      <c r="B51" s="309" t="s">
        <v>1272</v>
      </c>
      <c r="C51" s="309" t="s">
        <v>7626</v>
      </c>
      <c r="D51" s="309" t="s">
        <v>3124</v>
      </c>
      <c r="E51" s="309" t="s">
        <v>7627</v>
      </c>
      <c r="F51" s="310" t="s">
        <v>3123</v>
      </c>
      <c r="G51" s="310" t="s">
        <v>1275</v>
      </c>
      <c r="H51" s="309" t="s">
        <v>7605</v>
      </c>
    </row>
    <row r="52" spans="1:8">
      <c r="A52" s="309" t="s">
        <v>7529</v>
      </c>
      <c r="B52" s="309" t="s">
        <v>1272</v>
      </c>
      <c r="C52" s="309" t="s">
        <v>7628</v>
      </c>
      <c r="D52" s="309" t="s">
        <v>3126</v>
      </c>
      <c r="E52" s="309" t="s">
        <v>7629</v>
      </c>
      <c r="F52" s="310" t="s">
        <v>3125</v>
      </c>
      <c r="G52" s="310" t="s">
        <v>1275</v>
      </c>
      <c r="H52" s="309" t="s">
        <v>7605</v>
      </c>
    </row>
    <row r="53" spans="1:8">
      <c r="A53" s="309" t="s">
        <v>7529</v>
      </c>
      <c r="B53" s="309" t="s">
        <v>1272</v>
      </c>
      <c r="C53" s="309" t="s">
        <v>7630</v>
      </c>
      <c r="D53" s="309" t="s">
        <v>2585</v>
      </c>
      <c r="E53" s="309" t="s">
        <v>7631</v>
      </c>
      <c r="F53" s="310" t="s">
        <v>3127</v>
      </c>
      <c r="G53" s="310" t="s">
        <v>1275</v>
      </c>
      <c r="H53" s="309" t="s">
        <v>7605</v>
      </c>
    </row>
    <row r="54" spans="1:8">
      <c r="A54" s="309" t="s">
        <v>7529</v>
      </c>
      <c r="B54" s="309" t="s">
        <v>1272</v>
      </c>
      <c r="C54" s="309" t="s">
        <v>7632</v>
      </c>
      <c r="D54" s="309" t="s">
        <v>3129</v>
      </c>
      <c r="E54" s="309" t="s">
        <v>7633</v>
      </c>
      <c r="F54" s="310" t="s">
        <v>3128</v>
      </c>
      <c r="G54" s="310" t="s">
        <v>1275</v>
      </c>
      <c r="H54" s="309" t="s">
        <v>7605</v>
      </c>
    </row>
    <row r="55" spans="1:8">
      <c r="A55" s="309" t="s">
        <v>7529</v>
      </c>
      <c r="B55" s="309" t="s">
        <v>1272</v>
      </c>
      <c r="C55" s="309" t="s">
        <v>7634</v>
      </c>
      <c r="D55" s="309" t="s">
        <v>2586</v>
      </c>
      <c r="E55" s="309" t="s">
        <v>7635</v>
      </c>
      <c r="F55" s="310" t="s">
        <v>3130</v>
      </c>
      <c r="G55" s="310" t="s">
        <v>1275</v>
      </c>
      <c r="H55" s="309" t="s">
        <v>7605</v>
      </c>
    </row>
    <row r="56" spans="1:8">
      <c r="A56" s="309" t="s">
        <v>7529</v>
      </c>
      <c r="B56" s="309" t="s">
        <v>1272</v>
      </c>
      <c r="C56" s="309" t="s">
        <v>7636</v>
      </c>
      <c r="D56" s="309" t="s">
        <v>3132</v>
      </c>
      <c r="E56" s="309" t="s">
        <v>7637</v>
      </c>
      <c r="F56" s="310" t="s">
        <v>3131</v>
      </c>
      <c r="G56" s="310" t="s">
        <v>1275</v>
      </c>
      <c r="H56" s="309" t="s">
        <v>7605</v>
      </c>
    </row>
    <row r="57" spans="1:8">
      <c r="A57" s="309" t="s">
        <v>7529</v>
      </c>
      <c r="B57" s="309" t="s">
        <v>1272</v>
      </c>
      <c r="C57" s="309" t="s">
        <v>7638</v>
      </c>
      <c r="D57" s="309" t="s">
        <v>2587</v>
      </c>
      <c r="E57" s="309" t="s">
        <v>7639</v>
      </c>
      <c r="F57" s="310" t="s">
        <v>3133</v>
      </c>
      <c r="G57" s="310" t="s">
        <v>1275</v>
      </c>
      <c r="H57" s="309" t="s">
        <v>7605</v>
      </c>
    </row>
    <row r="58" spans="1:8">
      <c r="A58" s="309" t="s">
        <v>7529</v>
      </c>
      <c r="B58" s="309" t="s">
        <v>1272</v>
      </c>
      <c r="C58" s="309" t="s">
        <v>7640</v>
      </c>
      <c r="D58" s="309" t="s">
        <v>2588</v>
      </c>
      <c r="E58" s="309" t="s">
        <v>7641</v>
      </c>
      <c r="F58" s="310" t="s">
        <v>3134</v>
      </c>
      <c r="G58" s="310" t="s">
        <v>1275</v>
      </c>
      <c r="H58" s="309" t="s">
        <v>7605</v>
      </c>
    </row>
    <row r="59" spans="1:8">
      <c r="A59" s="309" t="s">
        <v>7529</v>
      </c>
      <c r="B59" s="309" t="s">
        <v>1272</v>
      </c>
      <c r="C59" s="309" t="s">
        <v>6669</v>
      </c>
      <c r="D59" s="309" t="s">
        <v>2589</v>
      </c>
      <c r="E59" s="309" t="s">
        <v>6670</v>
      </c>
      <c r="F59" s="310" t="s">
        <v>3135</v>
      </c>
      <c r="G59" s="310" t="s">
        <v>1275</v>
      </c>
      <c r="H59" s="309" t="s">
        <v>7605</v>
      </c>
    </row>
    <row r="60" spans="1:8">
      <c r="A60" s="309" t="s">
        <v>7529</v>
      </c>
      <c r="B60" s="309" t="s">
        <v>1272</v>
      </c>
      <c r="C60" s="309" t="s">
        <v>6671</v>
      </c>
      <c r="D60" s="309" t="s">
        <v>2590</v>
      </c>
      <c r="E60" s="309" t="s">
        <v>6672</v>
      </c>
      <c r="F60" s="310" t="s">
        <v>3136</v>
      </c>
      <c r="G60" s="310" t="s">
        <v>1274</v>
      </c>
      <c r="H60" s="309" t="s">
        <v>7537</v>
      </c>
    </row>
    <row r="61" spans="1:8">
      <c r="A61" s="309" t="s">
        <v>7529</v>
      </c>
      <c r="B61" s="309" t="s">
        <v>1272</v>
      </c>
      <c r="C61" s="309" t="s">
        <v>6673</v>
      </c>
      <c r="D61" s="309" t="s">
        <v>3138</v>
      </c>
      <c r="E61" s="309" t="s">
        <v>6674</v>
      </c>
      <c r="F61" s="310" t="s">
        <v>3137</v>
      </c>
      <c r="G61" s="310" t="s">
        <v>1275</v>
      </c>
      <c r="H61" s="309" t="s">
        <v>7605</v>
      </c>
    </row>
    <row r="62" spans="1:8">
      <c r="A62" s="309" t="s">
        <v>7529</v>
      </c>
      <c r="B62" s="309" t="s">
        <v>1272</v>
      </c>
      <c r="C62" s="309" t="s">
        <v>6675</v>
      </c>
      <c r="D62" s="309" t="s">
        <v>8660</v>
      </c>
      <c r="E62" s="309" t="s">
        <v>8661</v>
      </c>
      <c r="F62" s="310" t="s">
        <v>3139</v>
      </c>
      <c r="G62" s="310" t="s">
        <v>1275</v>
      </c>
      <c r="H62" s="309" t="s">
        <v>7605</v>
      </c>
    </row>
    <row r="63" spans="1:8">
      <c r="A63" s="309" t="s">
        <v>7529</v>
      </c>
      <c r="B63" s="309" t="s">
        <v>1272</v>
      </c>
      <c r="C63" s="309" t="s">
        <v>6676</v>
      </c>
      <c r="D63" s="309" t="s">
        <v>3141</v>
      </c>
      <c r="E63" s="309" t="s">
        <v>6677</v>
      </c>
      <c r="F63" s="310" t="s">
        <v>3140</v>
      </c>
      <c r="G63" s="310" t="s">
        <v>1275</v>
      </c>
      <c r="H63" s="309" t="s">
        <v>7605</v>
      </c>
    </row>
    <row r="64" spans="1:8">
      <c r="A64" s="309" t="s">
        <v>7529</v>
      </c>
      <c r="B64" s="309" t="s">
        <v>1272</v>
      </c>
      <c r="C64" s="309" t="s">
        <v>6678</v>
      </c>
      <c r="D64" s="309" t="s">
        <v>3143</v>
      </c>
      <c r="E64" s="309" t="s">
        <v>6679</v>
      </c>
      <c r="F64" s="310" t="s">
        <v>3142</v>
      </c>
      <c r="G64" s="310" t="s">
        <v>1275</v>
      </c>
      <c r="H64" s="309" t="s">
        <v>7605</v>
      </c>
    </row>
    <row r="65" spans="1:8">
      <c r="A65" s="309" t="s">
        <v>7529</v>
      </c>
      <c r="B65" s="309" t="s">
        <v>1272</v>
      </c>
      <c r="C65" s="309" t="s">
        <v>6680</v>
      </c>
      <c r="D65" s="309" t="s">
        <v>2591</v>
      </c>
      <c r="E65" s="309" t="s">
        <v>6681</v>
      </c>
      <c r="F65" s="310" t="s">
        <v>3144</v>
      </c>
      <c r="G65" s="310" t="s">
        <v>1275</v>
      </c>
      <c r="H65" s="309" t="s">
        <v>7605</v>
      </c>
    </row>
    <row r="66" spans="1:8">
      <c r="A66" s="309" t="s">
        <v>7529</v>
      </c>
      <c r="B66" s="309" t="s">
        <v>1272</v>
      </c>
      <c r="C66" s="309" t="s">
        <v>6682</v>
      </c>
      <c r="D66" s="309" t="s">
        <v>3146</v>
      </c>
      <c r="E66" s="309" t="s">
        <v>6683</v>
      </c>
      <c r="F66" s="310" t="s">
        <v>3145</v>
      </c>
      <c r="G66" s="310" t="s">
        <v>1275</v>
      </c>
      <c r="H66" s="309" t="s">
        <v>7605</v>
      </c>
    </row>
    <row r="67" spans="1:8">
      <c r="A67" s="309" t="s">
        <v>7529</v>
      </c>
      <c r="B67" s="309" t="s">
        <v>1272</v>
      </c>
      <c r="C67" s="309" t="s">
        <v>6684</v>
      </c>
      <c r="D67" s="309" t="s">
        <v>6798</v>
      </c>
      <c r="E67" s="309" t="s">
        <v>6685</v>
      </c>
      <c r="F67" s="310" t="s">
        <v>6797</v>
      </c>
      <c r="G67" s="310" t="s">
        <v>1275</v>
      </c>
      <c r="H67" s="309" t="s">
        <v>7605</v>
      </c>
    </row>
    <row r="68" spans="1:8">
      <c r="A68" s="309" t="s">
        <v>7529</v>
      </c>
      <c r="B68" s="309" t="s">
        <v>1272</v>
      </c>
      <c r="C68" s="309" t="s">
        <v>6686</v>
      </c>
      <c r="D68" s="309" t="s">
        <v>8662</v>
      </c>
      <c r="E68" s="309" t="s">
        <v>8663</v>
      </c>
      <c r="F68" s="310" t="s">
        <v>6799</v>
      </c>
      <c r="G68" s="310" t="s">
        <v>1275</v>
      </c>
      <c r="H68" s="309" t="s">
        <v>7605</v>
      </c>
    </row>
    <row r="69" spans="1:8">
      <c r="A69" s="309" t="s">
        <v>7529</v>
      </c>
      <c r="B69" s="309" t="s">
        <v>1272</v>
      </c>
      <c r="C69" s="309" t="s">
        <v>6687</v>
      </c>
      <c r="D69" s="309" t="s">
        <v>6801</v>
      </c>
      <c r="E69" s="309" t="s">
        <v>6688</v>
      </c>
      <c r="F69" s="310" t="s">
        <v>6800</v>
      </c>
      <c r="G69" s="310" t="s">
        <v>1275</v>
      </c>
      <c r="H69" s="309" t="s">
        <v>7605</v>
      </c>
    </row>
    <row r="70" spans="1:8">
      <c r="A70" s="309" t="s">
        <v>7529</v>
      </c>
      <c r="B70" s="309" t="s">
        <v>1272</v>
      </c>
      <c r="C70" s="309" t="s">
        <v>6689</v>
      </c>
      <c r="D70" s="309" t="s">
        <v>6803</v>
      </c>
      <c r="E70" s="309" t="s">
        <v>6690</v>
      </c>
      <c r="F70" s="310" t="s">
        <v>6802</v>
      </c>
      <c r="G70" s="310" t="s">
        <v>1275</v>
      </c>
      <c r="H70" s="309" t="s">
        <v>7605</v>
      </c>
    </row>
    <row r="71" spans="1:8">
      <c r="A71" s="309" t="s">
        <v>7529</v>
      </c>
      <c r="B71" s="309" t="s">
        <v>1272</v>
      </c>
      <c r="C71" s="309" t="s">
        <v>6691</v>
      </c>
      <c r="D71" s="309" t="s">
        <v>6805</v>
      </c>
      <c r="E71" s="309" t="s">
        <v>6692</v>
      </c>
      <c r="F71" s="310" t="s">
        <v>6804</v>
      </c>
      <c r="G71" s="310" t="s">
        <v>1275</v>
      </c>
      <c r="H71" s="309" t="s">
        <v>7605</v>
      </c>
    </row>
    <row r="72" spans="1:8">
      <c r="A72" s="309" t="s">
        <v>7529</v>
      </c>
      <c r="B72" s="309" t="s">
        <v>1272</v>
      </c>
      <c r="C72" s="309" t="s">
        <v>6693</v>
      </c>
      <c r="D72" s="309" t="s">
        <v>6807</v>
      </c>
      <c r="E72" s="309" t="s">
        <v>6694</v>
      </c>
      <c r="F72" s="310" t="s">
        <v>6806</v>
      </c>
      <c r="G72" s="310" t="s">
        <v>1275</v>
      </c>
      <c r="H72" s="309" t="s">
        <v>7605</v>
      </c>
    </row>
    <row r="73" spans="1:8">
      <c r="A73" s="309" t="s">
        <v>7529</v>
      </c>
      <c r="B73" s="309" t="s">
        <v>1272</v>
      </c>
      <c r="C73" s="309" t="s">
        <v>6695</v>
      </c>
      <c r="D73" s="309" t="s">
        <v>6809</v>
      </c>
      <c r="E73" s="309" t="s">
        <v>6696</v>
      </c>
      <c r="F73" s="310" t="s">
        <v>6808</v>
      </c>
      <c r="G73" s="310" t="s">
        <v>1275</v>
      </c>
      <c r="H73" s="309" t="s">
        <v>7605</v>
      </c>
    </row>
    <row r="74" spans="1:8">
      <c r="A74" s="309" t="s">
        <v>7529</v>
      </c>
      <c r="B74" s="309" t="s">
        <v>1272</v>
      </c>
      <c r="C74" s="309" t="s">
        <v>6697</v>
      </c>
      <c r="D74" s="309" t="s">
        <v>6811</v>
      </c>
      <c r="E74" s="309" t="s">
        <v>6698</v>
      </c>
      <c r="F74" s="310" t="s">
        <v>6810</v>
      </c>
      <c r="G74" s="310" t="s">
        <v>1275</v>
      </c>
      <c r="H74" s="309" t="s">
        <v>7605</v>
      </c>
    </row>
    <row r="75" spans="1:8">
      <c r="A75" s="309" t="s">
        <v>7529</v>
      </c>
      <c r="B75" s="309" t="s">
        <v>1272</v>
      </c>
      <c r="C75" s="309" t="s">
        <v>6699</v>
      </c>
      <c r="D75" s="309" t="s">
        <v>1775</v>
      </c>
      <c r="E75" s="309" t="s">
        <v>3011</v>
      </c>
      <c r="F75" s="310" t="s">
        <v>6812</v>
      </c>
      <c r="G75" s="310" t="s">
        <v>1275</v>
      </c>
      <c r="H75" s="309" t="s">
        <v>7605</v>
      </c>
    </row>
    <row r="76" spans="1:8">
      <c r="A76" s="309" t="s">
        <v>7529</v>
      </c>
      <c r="B76" s="309" t="s">
        <v>1272</v>
      </c>
      <c r="C76" s="309" t="s">
        <v>3012</v>
      </c>
      <c r="D76" s="309" t="s">
        <v>1777</v>
      </c>
      <c r="E76" s="309" t="s">
        <v>3013</v>
      </c>
      <c r="F76" s="310" t="s">
        <v>1776</v>
      </c>
      <c r="G76" s="310" t="s">
        <v>1275</v>
      </c>
      <c r="H76" s="309" t="s">
        <v>7605</v>
      </c>
    </row>
    <row r="77" spans="1:8">
      <c r="A77" s="309" t="s">
        <v>7529</v>
      </c>
      <c r="B77" s="309" t="s">
        <v>1272</v>
      </c>
      <c r="C77" s="309" t="s">
        <v>3014</v>
      </c>
      <c r="D77" s="309" t="s">
        <v>2592</v>
      </c>
      <c r="E77" s="309" t="s">
        <v>3015</v>
      </c>
      <c r="F77" s="310" t="s">
        <v>1778</v>
      </c>
      <c r="G77" s="310" t="s">
        <v>1275</v>
      </c>
      <c r="H77" s="309" t="s">
        <v>7605</v>
      </c>
    </row>
    <row r="78" spans="1:8">
      <c r="A78" s="309" t="s">
        <v>7529</v>
      </c>
      <c r="B78" s="309" t="s">
        <v>1272</v>
      </c>
      <c r="C78" s="309" t="s">
        <v>3016</v>
      </c>
      <c r="D78" s="309" t="s">
        <v>1780</v>
      </c>
      <c r="E78" s="309" t="s">
        <v>3017</v>
      </c>
      <c r="F78" s="310" t="s">
        <v>1779</v>
      </c>
      <c r="G78" s="310" t="s">
        <v>1275</v>
      </c>
      <c r="H78" s="309" t="s">
        <v>7605</v>
      </c>
    </row>
    <row r="79" spans="1:8">
      <c r="A79" s="309" t="s">
        <v>7529</v>
      </c>
      <c r="B79" s="309" t="s">
        <v>1272</v>
      </c>
      <c r="C79" s="309" t="s">
        <v>3018</v>
      </c>
      <c r="D79" s="309" t="s">
        <v>4452</v>
      </c>
      <c r="E79" s="309" t="s">
        <v>8664</v>
      </c>
      <c r="F79" s="310" t="s">
        <v>1781</v>
      </c>
      <c r="G79" s="310" t="s">
        <v>1275</v>
      </c>
      <c r="H79" s="309" t="s">
        <v>7605</v>
      </c>
    </row>
    <row r="80" spans="1:8">
      <c r="A80" s="309" t="s">
        <v>7529</v>
      </c>
      <c r="B80" s="309" t="s">
        <v>1272</v>
      </c>
      <c r="C80" s="309" t="s">
        <v>3019</v>
      </c>
      <c r="D80" s="309" t="s">
        <v>1783</v>
      </c>
      <c r="E80" s="309" t="s">
        <v>3020</v>
      </c>
      <c r="F80" s="310" t="s">
        <v>1782</v>
      </c>
      <c r="G80" s="310" t="s">
        <v>1275</v>
      </c>
      <c r="H80" s="309" t="s">
        <v>7605</v>
      </c>
    </row>
    <row r="81" spans="1:8">
      <c r="A81" s="309" t="s">
        <v>7529</v>
      </c>
      <c r="B81" s="309" t="s">
        <v>1272</v>
      </c>
      <c r="C81" s="309" t="s">
        <v>3021</v>
      </c>
      <c r="D81" s="309" t="s">
        <v>1785</v>
      </c>
      <c r="E81" s="309" t="s">
        <v>3022</v>
      </c>
      <c r="F81" s="310" t="s">
        <v>1784</v>
      </c>
      <c r="G81" s="310" t="s">
        <v>1275</v>
      </c>
      <c r="H81" s="309" t="s">
        <v>7605</v>
      </c>
    </row>
    <row r="82" spans="1:8">
      <c r="A82" s="309" t="s">
        <v>7529</v>
      </c>
      <c r="B82" s="309" t="s">
        <v>1272</v>
      </c>
      <c r="C82" s="309" t="s">
        <v>3023</v>
      </c>
      <c r="D82" s="309" t="s">
        <v>1787</v>
      </c>
      <c r="E82" s="309" t="s">
        <v>3024</v>
      </c>
      <c r="F82" s="310" t="s">
        <v>1786</v>
      </c>
      <c r="G82" s="310" t="s">
        <v>1275</v>
      </c>
      <c r="H82" s="309" t="s">
        <v>7605</v>
      </c>
    </row>
    <row r="83" spans="1:8">
      <c r="A83" s="309" t="s">
        <v>7529</v>
      </c>
      <c r="B83" s="309" t="s">
        <v>1272</v>
      </c>
      <c r="C83" s="309" t="s">
        <v>3025</v>
      </c>
      <c r="D83" s="309" t="s">
        <v>1789</v>
      </c>
      <c r="E83" s="309" t="s">
        <v>3026</v>
      </c>
      <c r="F83" s="310" t="s">
        <v>1788</v>
      </c>
      <c r="G83" s="310" t="s">
        <v>1275</v>
      </c>
      <c r="H83" s="309" t="s">
        <v>7605</v>
      </c>
    </row>
    <row r="84" spans="1:8">
      <c r="A84" s="309" t="s">
        <v>7529</v>
      </c>
      <c r="B84" s="309" t="s">
        <v>1272</v>
      </c>
      <c r="C84" s="309" t="s">
        <v>3027</v>
      </c>
      <c r="D84" s="309" t="s">
        <v>2593</v>
      </c>
      <c r="E84" s="309" t="s">
        <v>3028</v>
      </c>
      <c r="F84" s="310" t="s">
        <v>1790</v>
      </c>
      <c r="G84" s="310" t="s">
        <v>1275</v>
      </c>
      <c r="H84" s="309" t="s">
        <v>7605</v>
      </c>
    </row>
    <row r="85" spans="1:8">
      <c r="A85" s="309" t="s">
        <v>7529</v>
      </c>
      <c r="B85" s="309" t="s">
        <v>1272</v>
      </c>
      <c r="C85" s="309" t="s">
        <v>3029</v>
      </c>
      <c r="D85" s="309" t="s">
        <v>1792</v>
      </c>
      <c r="E85" s="309" t="s">
        <v>3030</v>
      </c>
      <c r="F85" s="310" t="s">
        <v>1791</v>
      </c>
      <c r="G85" s="310" t="s">
        <v>1275</v>
      </c>
      <c r="H85" s="309" t="s">
        <v>7605</v>
      </c>
    </row>
    <row r="86" spans="1:8">
      <c r="A86" s="309" t="s">
        <v>7529</v>
      </c>
      <c r="B86" s="309" t="s">
        <v>1272</v>
      </c>
      <c r="C86" s="309" t="s">
        <v>3031</v>
      </c>
      <c r="D86" s="309" t="s">
        <v>8665</v>
      </c>
      <c r="E86" s="309" t="s">
        <v>8666</v>
      </c>
      <c r="F86" s="310" t="s">
        <v>1793</v>
      </c>
      <c r="G86" s="310" t="s">
        <v>1275</v>
      </c>
      <c r="H86" s="309" t="s">
        <v>7605</v>
      </c>
    </row>
    <row r="87" spans="1:8">
      <c r="A87" s="309" t="s">
        <v>7529</v>
      </c>
      <c r="B87" s="309" t="s">
        <v>1272</v>
      </c>
      <c r="C87" s="309" t="s">
        <v>3032</v>
      </c>
      <c r="D87" s="309" t="s">
        <v>2594</v>
      </c>
      <c r="E87" s="309" t="s">
        <v>3033</v>
      </c>
      <c r="F87" s="310" t="s">
        <v>1794</v>
      </c>
      <c r="G87" s="310" t="s">
        <v>1275</v>
      </c>
      <c r="H87" s="309" t="s">
        <v>7605</v>
      </c>
    </row>
    <row r="88" spans="1:8">
      <c r="A88" s="309" t="s">
        <v>7529</v>
      </c>
      <c r="B88" s="309" t="s">
        <v>1272</v>
      </c>
      <c r="C88" s="309" t="s">
        <v>3034</v>
      </c>
      <c r="D88" s="309" t="s">
        <v>2595</v>
      </c>
      <c r="E88" s="309" t="s">
        <v>3035</v>
      </c>
      <c r="F88" s="310" t="s">
        <v>1795</v>
      </c>
      <c r="G88" s="310" t="s">
        <v>1275</v>
      </c>
      <c r="H88" s="309" t="s">
        <v>7605</v>
      </c>
    </row>
    <row r="89" spans="1:8">
      <c r="A89" s="309" t="s">
        <v>7529</v>
      </c>
      <c r="B89" s="309" t="s">
        <v>1272</v>
      </c>
      <c r="C89" s="309" t="s">
        <v>3036</v>
      </c>
      <c r="D89" s="309" t="s">
        <v>1797</v>
      </c>
      <c r="E89" s="309" t="s">
        <v>3037</v>
      </c>
      <c r="F89" s="310" t="s">
        <v>1796</v>
      </c>
      <c r="G89" s="310" t="s">
        <v>1275</v>
      </c>
      <c r="H89" s="309" t="s">
        <v>7605</v>
      </c>
    </row>
    <row r="90" spans="1:8">
      <c r="A90" s="309" t="s">
        <v>7529</v>
      </c>
      <c r="B90" s="309" t="s">
        <v>1272</v>
      </c>
      <c r="C90" s="309" t="s">
        <v>3038</v>
      </c>
      <c r="D90" s="309" t="s">
        <v>2596</v>
      </c>
      <c r="E90" s="309" t="s">
        <v>3039</v>
      </c>
      <c r="F90" s="310" t="s">
        <v>1798</v>
      </c>
      <c r="G90" s="310" t="s">
        <v>1275</v>
      </c>
      <c r="H90" s="309" t="s">
        <v>7605</v>
      </c>
    </row>
    <row r="91" spans="1:8">
      <c r="A91" s="309" t="s">
        <v>7529</v>
      </c>
      <c r="B91" s="309" t="s">
        <v>1272</v>
      </c>
      <c r="C91" s="309" t="s">
        <v>3040</v>
      </c>
      <c r="D91" s="309" t="s">
        <v>1800</v>
      </c>
      <c r="E91" s="309" t="s">
        <v>3041</v>
      </c>
      <c r="F91" s="310" t="s">
        <v>1799</v>
      </c>
      <c r="G91" s="310" t="s">
        <v>1275</v>
      </c>
      <c r="H91" s="309" t="s">
        <v>7605</v>
      </c>
    </row>
    <row r="92" spans="1:8">
      <c r="A92" s="309" t="s">
        <v>7529</v>
      </c>
      <c r="B92" s="309" t="s">
        <v>1272</v>
      </c>
      <c r="C92" s="309" t="s">
        <v>3042</v>
      </c>
      <c r="D92" s="309" t="s">
        <v>1802</v>
      </c>
      <c r="E92" s="309" t="s">
        <v>3043</v>
      </c>
      <c r="F92" s="310" t="s">
        <v>1801</v>
      </c>
      <c r="G92" s="310" t="s">
        <v>1275</v>
      </c>
      <c r="H92" s="309" t="s">
        <v>7605</v>
      </c>
    </row>
    <row r="93" spans="1:8">
      <c r="A93" s="309" t="s">
        <v>7529</v>
      </c>
      <c r="B93" s="309" t="s">
        <v>1272</v>
      </c>
      <c r="C93" s="309" t="s">
        <v>3044</v>
      </c>
      <c r="D93" s="309" t="s">
        <v>2597</v>
      </c>
      <c r="E93" s="309" t="s">
        <v>3045</v>
      </c>
      <c r="F93" s="310" t="s">
        <v>1803</v>
      </c>
      <c r="G93" s="310" t="s">
        <v>1275</v>
      </c>
      <c r="H93" s="309" t="s">
        <v>7605</v>
      </c>
    </row>
    <row r="94" spans="1:8">
      <c r="A94" s="309" t="s">
        <v>7529</v>
      </c>
      <c r="B94" s="309" t="s">
        <v>1272</v>
      </c>
      <c r="C94" s="309" t="s">
        <v>3046</v>
      </c>
      <c r="D94" s="309" t="s">
        <v>2598</v>
      </c>
      <c r="E94" s="309" t="s">
        <v>3047</v>
      </c>
      <c r="F94" s="310" t="s">
        <v>1804</v>
      </c>
      <c r="G94" s="310" t="s">
        <v>1275</v>
      </c>
      <c r="H94" s="309" t="s">
        <v>7605</v>
      </c>
    </row>
    <row r="95" spans="1:8">
      <c r="A95" s="309" t="s">
        <v>7529</v>
      </c>
      <c r="B95" s="309" t="s">
        <v>1272</v>
      </c>
      <c r="C95" s="309" t="s">
        <v>3048</v>
      </c>
      <c r="D95" s="309" t="s">
        <v>1806</v>
      </c>
      <c r="E95" s="309" t="s">
        <v>3049</v>
      </c>
      <c r="F95" s="310" t="s">
        <v>1805</v>
      </c>
      <c r="G95" s="310" t="s">
        <v>1275</v>
      </c>
      <c r="H95" s="309" t="s">
        <v>7605</v>
      </c>
    </row>
    <row r="96" spans="1:8">
      <c r="A96" s="309" t="s">
        <v>7529</v>
      </c>
      <c r="B96" s="309" t="s">
        <v>1272</v>
      </c>
      <c r="C96" s="309" t="s">
        <v>3050</v>
      </c>
      <c r="D96" s="309" t="s">
        <v>1808</v>
      </c>
      <c r="E96" s="309" t="s">
        <v>3051</v>
      </c>
      <c r="F96" s="310" t="s">
        <v>1807</v>
      </c>
      <c r="G96" s="310" t="s">
        <v>1275</v>
      </c>
      <c r="H96" s="309" t="s">
        <v>7605</v>
      </c>
    </row>
    <row r="97" spans="1:8">
      <c r="A97" s="309" t="s">
        <v>7529</v>
      </c>
      <c r="B97" s="309" t="s">
        <v>1272</v>
      </c>
      <c r="C97" s="309" t="s">
        <v>3052</v>
      </c>
      <c r="D97" s="309" t="s">
        <v>1810</v>
      </c>
      <c r="E97" s="309" t="s">
        <v>3053</v>
      </c>
      <c r="F97" s="310" t="s">
        <v>1809</v>
      </c>
      <c r="G97" s="310" t="s">
        <v>1275</v>
      </c>
      <c r="H97" s="309" t="s">
        <v>7605</v>
      </c>
    </row>
    <row r="98" spans="1:8">
      <c r="A98" s="309" t="s">
        <v>7529</v>
      </c>
      <c r="B98" s="309" t="s">
        <v>1272</v>
      </c>
      <c r="C98" s="309" t="s">
        <v>3054</v>
      </c>
      <c r="D98" s="309" t="s">
        <v>2243</v>
      </c>
      <c r="E98" s="309" t="s">
        <v>3055</v>
      </c>
      <c r="F98" s="310" t="s">
        <v>1811</v>
      </c>
      <c r="G98" s="310" t="s">
        <v>1275</v>
      </c>
      <c r="H98" s="309" t="s">
        <v>7605</v>
      </c>
    </row>
    <row r="99" spans="1:8">
      <c r="A99" s="309" t="s">
        <v>7529</v>
      </c>
      <c r="B99" s="309" t="s">
        <v>1272</v>
      </c>
      <c r="C99" s="309" t="s">
        <v>3056</v>
      </c>
      <c r="D99" s="309" t="s">
        <v>2245</v>
      </c>
      <c r="E99" s="309" t="s">
        <v>3057</v>
      </c>
      <c r="F99" s="310" t="s">
        <v>2244</v>
      </c>
      <c r="G99" s="310" t="s">
        <v>1275</v>
      </c>
      <c r="H99" s="309" t="s">
        <v>7605</v>
      </c>
    </row>
    <row r="100" spans="1:8">
      <c r="A100" s="309" t="s">
        <v>7529</v>
      </c>
      <c r="B100" s="309" t="s">
        <v>1272</v>
      </c>
      <c r="C100" s="309" t="s">
        <v>3058</v>
      </c>
      <c r="D100" s="309" t="s">
        <v>5862</v>
      </c>
      <c r="E100" s="309" t="s">
        <v>3059</v>
      </c>
      <c r="F100" s="310" t="s">
        <v>5861</v>
      </c>
      <c r="G100" s="310" t="s">
        <v>1275</v>
      </c>
      <c r="H100" s="309" t="s">
        <v>7605</v>
      </c>
    </row>
    <row r="101" spans="1:8">
      <c r="A101" s="309" t="s">
        <v>7529</v>
      </c>
      <c r="B101" s="309" t="s">
        <v>1272</v>
      </c>
      <c r="C101" s="309" t="s">
        <v>3060</v>
      </c>
      <c r="D101" s="309" t="s">
        <v>2599</v>
      </c>
      <c r="E101" s="309" t="s">
        <v>3061</v>
      </c>
      <c r="F101" s="310" t="s">
        <v>5863</v>
      </c>
      <c r="G101" s="310" t="s">
        <v>1275</v>
      </c>
      <c r="H101" s="309" t="s">
        <v>7605</v>
      </c>
    </row>
    <row r="102" spans="1:8">
      <c r="A102" s="309" t="s">
        <v>7529</v>
      </c>
      <c r="B102" s="309" t="s">
        <v>1272</v>
      </c>
      <c r="C102" s="309" t="s">
        <v>3062</v>
      </c>
      <c r="D102" s="309" t="s">
        <v>5865</v>
      </c>
      <c r="E102" s="309" t="s">
        <v>6611</v>
      </c>
      <c r="F102" s="310" t="s">
        <v>5864</v>
      </c>
      <c r="G102" s="310" t="s">
        <v>1275</v>
      </c>
      <c r="H102" s="309" t="s">
        <v>7605</v>
      </c>
    </row>
    <row r="103" spans="1:8">
      <c r="A103" s="309" t="s">
        <v>7529</v>
      </c>
      <c r="B103" s="309" t="s">
        <v>1272</v>
      </c>
      <c r="C103" s="309" t="s">
        <v>6612</v>
      </c>
      <c r="D103" s="309" t="s">
        <v>5867</v>
      </c>
      <c r="E103" s="309" t="s">
        <v>6613</v>
      </c>
      <c r="F103" s="310" t="s">
        <v>5866</v>
      </c>
      <c r="G103" s="310" t="s">
        <v>1275</v>
      </c>
      <c r="H103" s="309" t="s">
        <v>7605</v>
      </c>
    </row>
    <row r="104" spans="1:8">
      <c r="A104" s="309" t="s">
        <v>7529</v>
      </c>
      <c r="B104" s="309" t="s">
        <v>1272</v>
      </c>
      <c r="C104" s="309" t="s">
        <v>6614</v>
      </c>
      <c r="D104" s="309" t="s">
        <v>5869</v>
      </c>
      <c r="E104" s="309" t="s">
        <v>6615</v>
      </c>
      <c r="F104" s="310" t="s">
        <v>5868</v>
      </c>
      <c r="G104" s="310" t="s">
        <v>1275</v>
      </c>
      <c r="H104" s="309" t="s">
        <v>7605</v>
      </c>
    </row>
    <row r="105" spans="1:8">
      <c r="A105" s="309" t="s">
        <v>7529</v>
      </c>
      <c r="B105" s="309" t="s">
        <v>1272</v>
      </c>
      <c r="C105" s="309" t="s">
        <v>6616</v>
      </c>
      <c r="D105" s="309" t="s">
        <v>5871</v>
      </c>
      <c r="E105" s="309" t="s">
        <v>6617</v>
      </c>
      <c r="F105" s="310" t="s">
        <v>5870</v>
      </c>
      <c r="G105" s="310" t="s">
        <v>1275</v>
      </c>
      <c r="H105" s="309" t="s">
        <v>7605</v>
      </c>
    </row>
    <row r="106" spans="1:8">
      <c r="A106" s="309" t="s">
        <v>7529</v>
      </c>
      <c r="B106" s="309" t="s">
        <v>1272</v>
      </c>
      <c r="C106" s="309" t="s">
        <v>6618</v>
      </c>
      <c r="D106" s="309" t="s">
        <v>5873</v>
      </c>
      <c r="E106" s="309" t="s">
        <v>6619</v>
      </c>
      <c r="F106" s="310" t="s">
        <v>5872</v>
      </c>
      <c r="G106" s="310" t="s">
        <v>1275</v>
      </c>
      <c r="H106" s="309" t="s">
        <v>7605</v>
      </c>
    </row>
    <row r="107" spans="1:8">
      <c r="A107" s="309" t="s">
        <v>7529</v>
      </c>
      <c r="B107" s="309" t="s">
        <v>1272</v>
      </c>
      <c r="C107" s="309" t="s">
        <v>6620</v>
      </c>
      <c r="D107" s="309" t="s">
        <v>5875</v>
      </c>
      <c r="E107" s="309" t="s">
        <v>6621</v>
      </c>
      <c r="F107" s="310" t="s">
        <v>5874</v>
      </c>
      <c r="G107" s="310" t="s">
        <v>1275</v>
      </c>
      <c r="H107" s="309" t="s">
        <v>7605</v>
      </c>
    </row>
    <row r="108" spans="1:8">
      <c r="A108" s="309" t="s">
        <v>7529</v>
      </c>
      <c r="B108" s="309" t="s">
        <v>1272</v>
      </c>
      <c r="C108" s="309" t="s">
        <v>6622</v>
      </c>
      <c r="D108" s="309" t="s">
        <v>5877</v>
      </c>
      <c r="E108" s="309" t="s">
        <v>6623</v>
      </c>
      <c r="F108" s="310" t="s">
        <v>5876</v>
      </c>
      <c r="G108" s="310" t="s">
        <v>1275</v>
      </c>
      <c r="H108" s="309" t="s">
        <v>7605</v>
      </c>
    </row>
    <row r="109" spans="1:8">
      <c r="A109" s="309" t="s">
        <v>7529</v>
      </c>
      <c r="B109" s="309" t="s">
        <v>1272</v>
      </c>
      <c r="C109" s="309" t="s">
        <v>6624</v>
      </c>
      <c r="D109" s="309" t="s">
        <v>5879</v>
      </c>
      <c r="E109" s="309" t="s">
        <v>6625</v>
      </c>
      <c r="F109" s="310" t="s">
        <v>5878</v>
      </c>
      <c r="G109" s="310" t="s">
        <v>1275</v>
      </c>
      <c r="H109" s="309" t="s">
        <v>7605</v>
      </c>
    </row>
    <row r="110" spans="1:8">
      <c r="A110" s="309" t="s">
        <v>7529</v>
      </c>
      <c r="B110" s="309" t="s">
        <v>1272</v>
      </c>
      <c r="C110" s="309" t="s">
        <v>6626</v>
      </c>
      <c r="D110" s="309" t="s">
        <v>5881</v>
      </c>
      <c r="E110" s="309" t="s">
        <v>6627</v>
      </c>
      <c r="F110" s="310" t="s">
        <v>5880</v>
      </c>
      <c r="G110" s="310" t="s">
        <v>1275</v>
      </c>
      <c r="H110" s="309" t="s">
        <v>7605</v>
      </c>
    </row>
    <row r="111" spans="1:8">
      <c r="A111" s="309" t="s">
        <v>7529</v>
      </c>
      <c r="B111" s="309" t="s">
        <v>1272</v>
      </c>
      <c r="C111" s="309" t="s">
        <v>6628</v>
      </c>
      <c r="D111" s="309" t="s">
        <v>5883</v>
      </c>
      <c r="E111" s="309" t="s">
        <v>6629</v>
      </c>
      <c r="F111" s="310" t="s">
        <v>5882</v>
      </c>
      <c r="G111" s="310" t="s">
        <v>1274</v>
      </c>
      <c r="H111" s="309" t="s">
        <v>7537</v>
      </c>
    </row>
    <row r="112" spans="1:8">
      <c r="A112" s="309" t="s">
        <v>7529</v>
      </c>
      <c r="B112" s="309" t="s">
        <v>1272</v>
      </c>
      <c r="C112" s="309" t="s">
        <v>6630</v>
      </c>
      <c r="D112" s="309" t="s">
        <v>2600</v>
      </c>
      <c r="E112" s="309" t="s">
        <v>6631</v>
      </c>
      <c r="F112" s="310" t="s">
        <v>5884</v>
      </c>
      <c r="G112" s="310" t="s">
        <v>1275</v>
      </c>
      <c r="H112" s="309" t="s">
        <v>7605</v>
      </c>
    </row>
    <row r="113" spans="1:8">
      <c r="A113" s="309" t="s">
        <v>7529</v>
      </c>
      <c r="B113" s="309" t="s">
        <v>1272</v>
      </c>
      <c r="C113" s="309" t="s">
        <v>6632</v>
      </c>
      <c r="D113" s="309" t="s">
        <v>5886</v>
      </c>
      <c r="E113" s="309" t="s">
        <v>6633</v>
      </c>
      <c r="F113" s="310" t="s">
        <v>5885</v>
      </c>
      <c r="G113" s="310" t="s">
        <v>1275</v>
      </c>
      <c r="H113" s="309" t="s">
        <v>7605</v>
      </c>
    </row>
    <row r="114" spans="1:8">
      <c r="A114" s="309" t="s">
        <v>7529</v>
      </c>
      <c r="B114" s="309" t="s">
        <v>1272</v>
      </c>
      <c r="C114" s="309" t="s">
        <v>6634</v>
      </c>
      <c r="D114" s="309" t="s">
        <v>5888</v>
      </c>
      <c r="E114" s="309" t="s">
        <v>6635</v>
      </c>
      <c r="F114" s="310" t="s">
        <v>5887</v>
      </c>
      <c r="G114" s="310" t="s">
        <v>1275</v>
      </c>
      <c r="H114" s="309" t="s">
        <v>7605</v>
      </c>
    </row>
    <row r="115" spans="1:8">
      <c r="A115" s="309" t="s">
        <v>7529</v>
      </c>
      <c r="B115" s="309" t="s">
        <v>1272</v>
      </c>
      <c r="C115" s="309" t="s">
        <v>6636</v>
      </c>
      <c r="D115" s="309" t="s">
        <v>8667</v>
      </c>
      <c r="E115" s="309" t="s">
        <v>8668</v>
      </c>
      <c r="F115" s="310" t="s">
        <v>5889</v>
      </c>
      <c r="G115" s="310" t="s">
        <v>1276</v>
      </c>
      <c r="H115" s="309" t="s">
        <v>8669</v>
      </c>
    </row>
    <row r="116" spans="1:8">
      <c r="A116" s="309" t="s">
        <v>7529</v>
      </c>
      <c r="B116" s="309" t="s">
        <v>1272</v>
      </c>
      <c r="C116" s="309" t="s">
        <v>6637</v>
      </c>
      <c r="D116" s="309" t="s">
        <v>5891</v>
      </c>
      <c r="E116" s="309" t="s">
        <v>6638</v>
      </c>
      <c r="F116" s="310" t="s">
        <v>5890</v>
      </c>
      <c r="G116" s="310" t="s">
        <v>1275</v>
      </c>
      <c r="H116" s="309" t="s">
        <v>7605</v>
      </c>
    </row>
    <row r="117" spans="1:8">
      <c r="A117" s="309" t="s">
        <v>7529</v>
      </c>
      <c r="B117" s="309" t="s">
        <v>1272</v>
      </c>
      <c r="C117" s="309" t="s">
        <v>6639</v>
      </c>
      <c r="D117" s="309" t="s">
        <v>5893</v>
      </c>
      <c r="E117" s="309" t="s">
        <v>6640</v>
      </c>
      <c r="F117" s="310" t="s">
        <v>5892</v>
      </c>
      <c r="G117" s="310" t="s">
        <v>1276</v>
      </c>
      <c r="H117" s="309" t="s">
        <v>8669</v>
      </c>
    </row>
    <row r="118" spans="1:8">
      <c r="A118" s="309" t="s">
        <v>7529</v>
      </c>
      <c r="B118" s="309" t="s">
        <v>1272</v>
      </c>
      <c r="C118" s="309" t="s">
        <v>6641</v>
      </c>
      <c r="D118" s="309" t="s">
        <v>5895</v>
      </c>
      <c r="E118" s="309" t="s">
        <v>6642</v>
      </c>
      <c r="F118" s="310" t="s">
        <v>5894</v>
      </c>
      <c r="G118" s="310" t="s">
        <v>1274</v>
      </c>
      <c r="H118" s="309" t="s">
        <v>7537</v>
      </c>
    </row>
    <row r="119" spans="1:8">
      <c r="A119" s="309" t="s">
        <v>7529</v>
      </c>
      <c r="B119" s="309" t="s">
        <v>1272</v>
      </c>
      <c r="C119" s="309" t="s">
        <v>6643</v>
      </c>
      <c r="D119" s="309" t="s">
        <v>5897</v>
      </c>
      <c r="E119" s="309" t="s">
        <v>6644</v>
      </c>
      <c r="F119" s="310" t="s">
        <v>5896</v>
      </c>
      <c r="G119" s="310" t="s">
        <v>1275</v>
      </c>
      <c r="H119" s="309" t="s">
        <v>7605</v>
      </c>
    </row>
    <row r="120" spans="1:8">
      <c r="A120" s="309" t="s">
        <v>7529</v>
      </c>
      <c r="B120" s="309" t="s">
        <v>1272</v>
      </c>
      <c r="C120" s="309" t="s">
        <v>6645</v>
      </c>
      <c r="D120" s="309" t="s">
        <v>5899</v>
      </c>
      <c r="E120" s="309" t="s">
        <v>6646</v>
      </c>
      <c r="F120" s="310" t="s">
        <v>5898</v>
      </c>
      <c r="G120" s="310" t="s">
        <v>1275</v>
      </c>
      <c r="H120" s="309" t="s">
        <v>7605</v>
      </c>
    </row>
    <row r="121" spans="1:8">
      <c r="A121" s="309" t="s">
        <v>7529</v>
      </c>
      <c r="B121" s="309" t="s">
        <v>1272</v>
      </c>
      <c r="C121" s="309" t="s">
        <v>6647</v>
      </c>
      <c r="D121" s="309" t="s">
        <v>5901</v>
      </c>
      <c r="E121" s="309" t="s">
        <v>6648</v>
      </c>
      <c r="F121" s="310" t="s">
        <v>5900</v>
      </c>
      <c r="G121" s="310" t="s">
        <v>1275</v>
      </c>
      <c r="H121" s="309" t="s">
        <v>7605</v>
      </c>
    </row>
    <row r="122" spans="1:8">
      <c r="A122" s="309" t="s">
        <v>7529</v>
      </c>
      <c r="B122" s="309" t="s">
        <v>1272</v>
      </c>
      <c r="C122" s="309" t="s">
        <v>6649</v>
      </c>
      <c r="D122" s="309" t="s">
        <v>5903</v>
      </c>
      <c r="E122" s="309" t="s">
        <v>6650</v>
      </c>
      <c r="F122" s="310" t="s">
        <v>5902</v>
      </c>
      <c r="G122" s="310" t="s">
        <v>1275</v>
      </c>
      <c r="H122" s="309" t="s">
        <v>7605</v>
      </c>
    </row>
    <row r="123" spans="1:8">
      <c r="A123" s="309" t="s">
        <v>7529</v>
      </c>
      <c r="B123" s="309" t="s">
        <v>1272</v>
      </c>
      <c r="C123" s="309" t="s">
        <v>6651</v>
      </c>
      <c r="D123" s="309" t="s">
        <v>5905</v>
      </c>
      <c r="E123" s="309" t="s">
        <v>6652</v>
      </c>
      <c r="F123" s="310" t="s">
        <v>5904</v>
      </c>
      <c r="G123" s="310" t="s">
        <v>1275</v>
      </c>
      <c r="H123" s="309" t="s">
        <v>7605</v>
      </c>
    </row>
    <row r="124" spans="1:8">
      <c r="A124" s="309" t="s">
        <v>7529</v>
      </c>
      <c r="B124" s="309" t="s">
        <v>1272</v>
      </c>
      <c r="C124" s="309" t="s">
        <v>6653</v>
      </c>
      <c r="D124" s="309" t="s">
        <v>5907</v>
      </c>
      <c r="E124" s="309" t="s">
        <v>6654</v>
      </c>
      <c r="F124" s="310" t="s">
        <v>5906</v>
      </c>
      <c r="G124" s="310" t="s">
        <v>1275</v>
      </c>
      <c r="H124" s="309" t="s">
        <v>7605</v>
      </c>
    </row>
    <row r="125" spans="1:8">
      <c r="A125" s="309" t="s">
        <v>7529</v>
      </c>
      <c r="B125" s="309" t="s">
        <v>1272</v>
      </c>
      <c r="C125" s="309" t="s">
        <v>6655</v>
      </c>
      <c r="D125" s="309" t="s">
        <v>5909</v>
      </c>
      <c r="E125" s="309" t="s">
        <v>6656</v>
      </c>
      <c r="F125" s="310" t="s">
        <v>5908</v>
      </c>
      <c r="G125" s="310" t="s">
        <v>1275</v>
      </c>
      <c r="H125" s="309" t="s">
        <v>7605</v>
      </c>
    </row>
    <row r="126" spans="1:8">
      <c r="A126" s="309" t="s">
        <v>7529</v>
      </c>
      <c r="B126" s="309" t="s">
        <v>1272</v>
      </c>
      <c r="C126" s="309" t="s">
        <v>6657</v>
      </c>
      <c r="D126" s="309" t="s">
        <v>5911</v>
      </c>
      <c r="E126" s="309" t="s">
        <v>6658</v>
      </c>
      <c r="F126" s="310" t="s">
        <v>5910</v>
      </c>
      <c r="G126" s="310" t="s">
        <v>1275</v>
      </c>
      <c r="H126" s="309" t="s">
        <v>7605</v>
      </c>
    </row>
    <row r="127" spans="1:8">
      <c r="A127" s="309" t="s">
        <v>7529</v>
      </c>
      <c r="B127" s="309" t="s">
        <v>1272</v>
      </c>
      <c r="C127" s="309" t="s">
        <v>6659</v>
      </c>
      <c r="D127" s="309" t="s">
        <v>2601</v>
      </c>
      <c r="E127" s="309" t="s">
        <v>6660</v>
      </c>
      <c r="F127" s="310" t="s">
        <v>5912</v>
      </c>
      <c r="G127" s="310" t="s">
        <v>1275</v>
      </c>
      <c r="H127" s="309" t="s">
        <v>7605</v>
      </c>
    </row>
    <row r="128" spans="1:8">
      <c r="A128" s="309" t="s">
        <v>7529</v>
      </c>
      <c r="B128" s="309" t="s">
        <v>1272</v>
      </c>
      <c r="C128" s="309" t="s">
        <v>6661</v>
      </c>
      <c r="D128" s="309" t="s">
        <v>5914</v>
      </c>
      <c r="E128" s="309" t="s">
        <v>6662</v>
      </c>
      <c r="F128" s="310" t="s">
        <v>5913</v>
      </c>
      <c r="G128" s="310" t="s">
        <v>1275</v>
      </c>
      <c r="H128" s="309" t="s">
        <v>7605</v>
      </c>
    </row>
    <row r="129" spans="1:8">
      <c r="A129" s="309" t="s">
        <v>7529</v>
      </c>
      <c r="B129" s="309" t="s">
        <v>1272</v>
      </c>
      <c r="C129" s="309" t="s">
        <v>6663</v>
      </c>
      <c r="D129" s="309" t="s">
        <v>5916</v>
      </c>
      <c r="E129" s="309" t="s">
        <v>6664</v>
      </c>
      <c r="F129" s="310" t="s">
        <v>5915</v>
      </c>
      <c r="G129" s="310" t="s">
        <v>1275</v>
      </c>
      <c r="H129" s="309" t="s">
        <v>7605</v>
      </c>
    </row>
    <row r="130" spans="1:8">
      <c r="A130" s="309" t="s">
        <v>7529</v>
      </c>
      <c r="B130" s="309" t="s">
        <v>1272</v>
      </c>
      <c r="C130" s="309" t="s">
        <v>6665</v>
      </c>
      <c r="D130" s="309" t="s">
        <v>2602</v>
      </c>
      <c r="E130" s="309" t="s">
        <v>6666</v>
      </c>
      <c r="F130" s="310" t="s">
        <v>5917</v>
      </c>
      <c r="G130" s="310" t="s">
        <v>1275</v>
      </c>
      <c r="H130" s="309" t="s">
        <v>7605</v>
      </c>
    </row>
    <row r="131" spans="1:8">
      <c r="A131" s="309" t="s">
        <v>7529</v>
      </c>
      <c r="B131" s="309" t="s">
        <v>1272</v>
      </c>
      <c r="C131" s="309" t="s">
        <v>6667</v>
      </c>
      <c r="D131" s="309" t="s">
        <v>5919</v>
      </c>
      <c r="E131" s="309" t="s">
        <v>6668</v>
      </c>
      <c r="F131" s="310" t="s">
        <v>5918</v>
      </c>
      <c r="G131" s="310" t="s">
        <v>1275</v>
      </c>
      <c r="H131" s="309" t="s">
        <v>7605</v>
      </c>
    </row>
    <row r="132" spans="1:8">
      <c r="A132" s="309" t="s">
        <v>7529</v>
      </c>
      <c r="B132" s="309" t="s">
        <v>1272</v>
      </c>
      <c r="C132" s="309" t="s">
        <v>448</v>
      </c>
      <c r="D132" s="309" t="s">
        <v>2157</v>
      </c>
      <c r="E132" s="309" t="s">
        <v>449</v>
      </c>
      <c r="F132" s="310" t="s">
        <v>2156</v>
      </c>
      <c r="G132" s="310" t="s">
        <v>1274</v>
      </c>
      <c r="H132" s="309" t="s">
        <v>7537</v>
      </c>
    </row>
    <row r="133" spans="1:8">
      <c r="A133" s="309" t="s">
        <v>7529</v>
      </c>
      <c r="B133" s="309" t="s">
        <v>1272</v>
      </c>
      <c r="C133" s="309" t="s">
        <v>450</v>
      </c>
      <c r="D133" s="309" t="s">
        <v>2159</v>
      </c>
      <c r="E133" s="309" t="s">
        <v>451</v>
      </c>
      <c r="F133" s="310" t="s">
        <v>2158</v>
      </c>
      <c r="G133" s="310" t="s">
        <v>1275</v>
      </c>
      <c r="H133" s="309" t="s">
        <v>7605</v>
      </c>
    </row>
    <row r="134" spans="1:8">
      <c r="A134" s="309" t="s">
        <v>7529</v>
      </c>
      <c r="B134" s="309" t="s">
        <v>1272</v>
      </c>
      <c r="C134" s="309" t="s">
        <v>452</v>
      </c>
      <c r="D134" s="309" t="s">
        <v>2161</v>
      </c>
      <c r="E134" s="309" t="s">
        <v>453</v>
      </c>
      <c r="F134" s="310" t="s">
        <v>2160</v>
      </c>
      <c r="G134" s="310" t="s">
        <v>1275</v>
      </c>
      <c r="H134" s="309" t="s">
        <v>7605</v>
      </c>
    </row>
    <row r="135" spans="1:8">
      <c r="A135" s="309" t="s">
        <v>7529</v>
      </c>
      <c r="B135" s="309" t="s">
        <v>1272</v>
      </c>
      <c r="C135" s="309" t="s">
        <v>454</v>
      </c>
      <c r="D135" s="309" t="s">
        <v>2163</v>
      </c>
      <c r="E135" s="309" t="s">
        <v>455</v>
      </c>
      <c r="F135" s="310" t="s">
        <v>2162</v>
      </c>
      <c r="G135" s="310" t="s">
        <v>1275</v>
      </c>
      <c r="H135" s="309" t="s">
        <v>7605</v>
      </c>
    </row>
    <row r="136" spans="1:8">
      <c r="A136" s="309" t="s">
        <v>7529</v>
      </c>
      <c r="B136" s="309" t="s">
        <v>1272</v>
      </c>
      <c r="C136" s="309" t="s">
        <v>456</v>
      </c>
      <c r="D136" s="309" t="s">
        <v>2603</v>
      </c>
      <c r="E136" s="309" t="s">
        <v>457</v>
      </c>
      <c r="F136" s="310" t="s">
        <v>2164</v>
      </c>
      <c r="G136" s="310" t="s">
        <v>1275</v>
      </c>
      <c r="H136" s="309" t="s">
        <v>7605</v>
      </c>
    </row>
    <row r="137" spans="1:8">
      <c r="A137" s="309" t="s">
        <v>7529</v>
      </c>
      <c r="B137" s="309" t="s">
        <v>1272</v>
      </c>
      <c r="C137" s="309" t="s">
        <v>458</v>
      </c>
      <c r="D137" s="309" t="s">
        <v>2166</v>
      </c>
      <c r="E137" s="309" t="s">
        <v>459</v>
      </c>
      <c r="F137" s="310" t="s">
        <v>2165</v>
      </c>
      <c r="G137" s="310" t="s">
        <v>1275</v>
      </c>
      <c r="H137" s="309" t="s">
        <v>7605</v>
      </c>
    </row>
    <row r="138" spans="1:8">
      <c r="A138" s="309" t="s">
        <v>7529</v>
      </c>
      <c r="B138" s="309" t="s">
        <v>1272</v>
      </c>
      <c r="C138" s="309" t="s">
        <v>460</v>
      </c>
      <c r="D138" s="309" t="s">
        <v>2168</v>
      </c>
      <c r="E138" s="309" t="s">
        <v>461</v>
      </c>
      <c r="F138" s="310" t="s">
        <v>2167</v>
      </c>
      <c r="G138" s="310" t="s">
        <v>1275</v>
      </c>
      <c r="H138" s="309" t="s">
        <v>7605</v>
      </c>
    </row>
    <row r="139" spans="1:8">
      <c r="A139" s="309" t="s">
        <v>7529</v>
      </c>
      <c r="B139" s="309" t="s">
        <v>1272</v>
      </c>
      <c r="C139" s="309" t="s">
        <v>462</v>
      </c>
      <c r="D139" s="309" t="s">
        <v>8670</v>
      </c>
      <c r="E139" s="309" t="s">
        <v>8671</v>
      </c>
      <c r="F139" s="310" t="s">
        <v>2169</v>
      </c>
      <c r="G139" s="310" t="s">
        <v>1275</v>
      </c>
      <c r="H139" s="309" t="s">
        <v>7605</v>
      </c>
    </row>
    <row r="140" spans="1:8">
      <c r="A140" s="309" t="s">
        <v>7529</v>
      </c>
      <c r="B140" s="309" t="s">
        <v>1272</v>
      </c>
      <c r="C140" s="309" t="s">
        <v>463</v>
      </c>
      <c r="D140" s="309" t="s">
        <v>2172</v>
      </c>
      <c r="E140" s="309" t="s">
        <v>464</v>
      </c>
      <c r="F140" s="310" t="s">
        <v>2171</v>
      </c>
      <c r="G140" s="310" t="s">
        <v>1275</v>
      </c>
      <c r="H140" s="309" t="s">
        <v>7605</v>
      </c>
    </row>
    <row r="141" spans="1:8">
      <c r="A141" s="309" t="s">
        <v>7529</v>
      </c>
      <c r="B141" s="309" t="s">
        <v>1272</v>
      </c>
      <c r="C141" s="309" t="s">
        <v>465</v>
      </c>
      <c r="D141" s="309" t="s">
        <v>2604</v>
      </c>
      <c r="E141" s="309" t="s">
        <v>466</v>
      </c>
      <c r="F141" s="310" t="s">
        <v>2173</v>
      </c>
      <c r="G141" s="310" t="s">
        <v>1275</v>
      </c>
      <c r="H141" s="309" t="s">
        <v>7605</v>
      </c>
    </row>
    <row r="142" spans="1:8">
      <c r="A142" s="309" t="s">
        <v>7529</v>
      </c>
      <c r="B142" s="309" t="s">
        <v>1272</v>
      </c>
      <c r="C142" s="309" t="s">
        <v>467</v>
      </c>
      <c r="D142" s="309" t="s">
        <v>2175</v>
      </c>
      <c r="E142" s="309" t="s">
        <v>468</v>
      </c>
      <c r="F142" s="310" t="s">
        <v>2174</v>
      </c>
      <c r="G142" s="310" t="s">
        <v>1275</v>
      </c>
      <c r="H142" s="309" t="s">
        <v>7605</v>
      </c>
    </row>
    <row r="143" spans="1:8">
      <c r="A143" s="309" t="s">
        <v>7529</v>
      </c>
      <c r="B143" s="309" t="s">
        <v>1272</v>
      </c>
      <c r="C143" s="309" t="s">
        <v>469</v>
      </c>
      <c r="D143" s="309" t="s">
        <v>2177</v>
      </c>
      <c r="E143" s="309" t="s">
        <v>470</v>
      </c>
      <c r="F143" s="310" t="s">
        <v>2176</v>
      </c>
      <c r="G143" s="310" t="s">
        <v>1275</v>
      </c>
      <c r="H143" s="309" t="s">
        <v>7605</v>
      </c>
    </row>
    <row r="144" spans="1:8">
      <c r="A144" s="309" t="s">
        <v>7529</v>
      </c>
      <c r="B144" s="309" t="s">
        <v>1272</v>
      </c>
      <c r="C144" s="309" t="s">
        <v>471</v>
      </c>
      <c r="D144" s="309" t="s">
        <v>2179</v>
      </c>
      <c r="E144" s="309" t="s">
        <v>472</v>
      </c>
      <c r="F144" s="310" t="s">
        <v>2178</v>
      </c>
      <c r="G144" s="310" t="s">
        <v>1275</v>
      </c>
      <c r="H144" s="309" t="s">
        <v>7605</v>
      </c>
    </row>
    <row r="145" spans="1:8">
      <c r="A145" s="309" t="s">
        <v>7529</v>
      </c>
      <c r="B145" s="309" t="s">
        <v>1272</v>
      </c>
      <c r="C145" s="309" t="s">
        <v>473</v>
      </c>
      <c r="D145" s="309" t="s">
        <v>3390</v>
      </c>
      <c r="E145" s="309" t="s">
        <v>474</v>
      </c>
      <c r="F145" s="310" t="s">
        <v>2180</v>
      </c>
      <c r="G145" s="310" t="s">
        <v>1275</v>
      </c>
      <c r="H145" s="309" t="s">
        <v>7605</v>
      </c>
    </row>
    <row r="146" spans="1:8">
      <c r="A146" s="309" t="s">
        <v>7529</v>
      </c>
      <c r="B146" s="309" t="s">
        <v>1272</v>
      </c>
      <c r="C146" s="309" t="s">
        <v>475</v>
      </c>
      <c r="D146" s="309" t="s">
        <v>3392</v>
      </c>
      <c r="E146" s="309" t="s">
        <v>476</v>
      </c>
      <c r="F146" s="310" t="s">
        <v>3391</v>
      </c>
      <c r="G146" s="310" t="s">
        <v>1275</v>
      </c>
      <c r="H146" s="309" t="s">
        <v>7605</v>
      </c>
    </row>
    <row r="147" spans="1:8">
      <c r="A147" s="309" t="s">
        <v>7529</v>
      </c>
      <c r="B147" s="309" t="s">
        <v>1272</v>
      </c>
      <c r="C147" s="309" t="s">
        <v>477</v>
      </c>
      <c r="D147" s="309" t="s">
        <v>3394</v>
      </c>
      <c r="E147" s="309" t="s">
        <v>478</v>
      </c>
      <c r="F147" s="310" t="s">
        <v>3393</v>
      </c>
      <c r="G147" s="310" t="s">
        <v>1274</v>
      </c>
      <c r="H147" s="309" t="s">
        <v>7537</v>
      </c>
    </row>
    <row r="148" spans="1:8">
      <c r="A148" s="309" t="s">
        <v>7529</v>
      </c>
      <c r="B148" s="309" t="s">
        <v>1272</v>
      </c>
      <c r="C148" s="309" t="s">
        <v>479</v>
      </c>
      <c r="D148" s="309" t="s">
        <v>2605</v>
      </c>
      <c r="E148" s="309" t="s">
        <v>480</v>
      </c>
      <c r="F148" s="310" t="s">
        <v>3395</v>
      </c>
      <c r="G148" s="310" t="s">
        <v>1275</v>
      </c>
      <c r="H148" s="309" t="s">
        <v>7605</v>
      </c>
    </row>
    <row r="149" spans="1:8">
      <c r="A149" s="309" t="s">
        <v>7529</v>
      </c>
      <c r="B149" s="309" t="s">
        <v>1272</v>
      </c>
      <c r="C149" s="309" t="s">
        <v>481</v>
      </c>
      <c r="D149" s="309" t="s">
        <v>8672</v>
      </c>
      <c r="E149" s="309" t="s">
        <v>8673</v>
      </c>
      <c r="F149" s="310" t="s">
        <v>3396</v>
      </c>
      <c r="G149" s="310" t="s">
        <v>1275</v>
      </c>
      <c r="H149" s="309" t="s">
        <v>7605</v>
      </c>
    </row>
    <row r="150" spans="1:8">
      <c r="A150" s="309" t="s">
        <v>7529</v>
      </c>
      <c r="B150" s="309" t="s">
        <v>1272</v>
      </c>
      <c r="C150" s="309" t="s">
        <v>482</v>
      </c>
      <c r="D150" s="309" t="s">
        <v>3398</v>
      </c>
      <c r="E150" s="309" t="s">
        <v>483</v>
      </c>
      <c r="F150" s="310" t="s">
        <v>3397</v>
      </c>
      <c r="G150" s="310" t="s">
        <v>1275</v>
      </c>
      <c r="H150" s="309" t="s">
        <v>7605</v>
      </c>
    </row>
    <row r="151" spans="1:8">
      <c r="A151" s="309" t="s">
        <v>7529</v>
      </c>
      <c r="B151" s="309" t="s">
        <v>1272</v>
      </c>
      <c r="C151" s="309" t="s">
        <v>484</v>
      </c>
      <c r="D151" s="309" t="s">
        <v>3400</v>
      </c>
      <c r="E151" s="309" t="s">
        <v>485</v>
      </c>
      <c r="F151" s="310" t="s">
        <v>3399</v>
      </c>
      <c r="G151" s="310" t="s">
        <v>1274</v>
      </c>
      <c r="H151" s="309" t="s">
        <v>7537</v>
      </c>
    </row>
    <row r="152" spans="1:8">
      <c r="A152" s="309" t="s">
        <v>7529</v>
      </c>
      <c r="B152" s="309" t="s">
        <v>1272</v>
      </c>
      <c r="C152" s="309" t="s">
        <v>486</v>
      </c>
      <c r="D152" s="309" t="s">
        <v>3402</v>
      </c>
      <c r="E152" s="309" t="s">
        <v>487</v>
      </c>
      <c r="F152" s="310" t="s">
        <v>3401</v>
      </c>
      <c r="G152" s="310" t="s">
        <v>1275</v>
      </c>
      <c r="H152" s="309" t="s">
        <v>7605</v>
      </c>
    </row>
    <row r="153" spans="1:8">
      <c r="A153" s="309" t="s">
        <v>7529</v>
      </c>
      <c r="B153" s="309" t="s">
        <v>1272</v>
      </c>
      <c r="C153" s="309" t="s">
        <v>488</v>
      </c>
      <c r="D153" s="309" t="s">
        <v>3404</v>
      </c>
      <c r="E153" s="309" t="s">
        <v>489</v>
      </c>
      <c r="F153" s="310" t="s">
        <v>3403</v>
      </c>
      <c r="G153" s="310" t="s">
        <v>1275</v>
      </c>
      <c r="H153" s="309" t="s">
        <v>7605</v>
      </c>
    </row>
    <row r="154" spans="1:8">
      <c r="A154" s="309" t="s">
        <v>7529</v>
      </c>
      <c r="B154" s="309" t="s">
        <v>1272</v>
      </c>
      <c r="C154" s="309" t="s">
        <v>490</v>
      </c>
      <c r="D154" s="309" t="s">
        <v>3406</v>
      </c>
      <c r="E154" s="309" t="s">
        <v>491</v>
      </c>
      <c r="F154" s="310" t="s">
        <v>3405</v>
      </c>
      <c r="G154" s="310" t="s">
        <v>1275</v>
      </c>
      <c r="H154" s="309" t="s">
        <v>7605</v>
      </c>
    </row>
    <row r="155" spans="1:8">
      <c r="A155" s="309" t="s">
        <v>7529</v>
      </c>
      <c r="B155" s="309" t="s">
        <v>1272</v>
      </c>
      <c r="C155" s="309" t="s">
        <v>492</v>
      </c>
      <c r="D155" s="309" t="s">
        <v>3408</v>
      </c>
      <c r="E155" s="309" t="s">
        <v>493</v>
      </c>
      <c r="F155" s="310" t="s">
        <v>3407</v>
      </c>
      <c r="G155" s="310" t="s">
        <v>1275</v>
      </c>
      <c r="H155" s="309" t="s">
        <v>7605</v>
      </c>
    </row>
    <row r="156" spans="1:8">
      <c r="A156" s="309" t="s">
        <v>7529</v>
      </c>
      <c r="B156" s="309" t="s">
        <v>1272</v>
      </c>
      <c r="C156" s="309" t="s">
        <v>494</v>
      </c>
      <c r="D156" s="309" t="s">
        <v>3410</v>
      </c>
      <c r="E156" s="309" t="s">
        <v>495</v>
      </c>
      <c r="F156" s="310" t="s">
        <v>3409</v>
      </c>
      <c r="G156" s="310" t="s">
        <v>1275</v>
      </c>
      <c r="H156" s="309" t="s">
        <v>7605</v>
      </c>
    </row>
    <row r="157" spans="1:8">
      <c r="A157" s="309" t="s">
        <v>7529</v>
      </c>
      <c r="B157" s="309" t="s">
        <v>1272</v>
      </c>
      <c r="C157" s="309" t="s">
        <v>496</v>
      </c>
      <c r="D157" s="309" t="s">
        <v>3412</v>
      </c>
      <c r="E157" s="309" t="s">
        <v>497</v>
      </c>
      <c r="F157" s="310" t="s">
        <v>3411</v>
      </c>
      <c r="G157" s="310" t="s">
        <v>1275</v>
      </c>
      <c r="H157" s="309" t="s">
        <v>7605</v>
      </c>
    </row>
    <row r="158" spans="1:8">
      <c r="A158" s="309" t="s">
        <v>7529</v>
      </c>
      <c r="B158" s="309" t="s">
        <v>1272</v>
      </c>
      <c r="C158" s="309" t="s">
        <v>498</v>
      </c>
      <c r="D158" s="309" t="s">
        <v>3414</v>
      </c>
      <c r="E158" s="309" t="s">
        <v>499</v>
      </c>
      <c r="F158" s="310" t="s">
        <v>3413</v>
      </c>
      <c r="G158" s="310" t="s">
        <v>1275</v>
      </c>
      <c r="H158" s="309" t="s">
        <v>7605</v>
      </c>
    </row>
    <row r="159" spans="1:8">
      <c r="A159" s="309" t="s">
        <v>7529</v>
      </c>
      <c r="B159" s="309" t="s">
        <v>1272</v>
      </c>
      <c r="C159" s="309" t="s">
        <v>500</v>
      </c>
      <c r="D159" s="309" t="s">
        <v>2606</v>
      </c>
      <c r="E159" s="309" t="s">
        <v>501</v>
      </c>
      <c r="F159" s="310" t="s">
        <v>3415</v>
      </c>
      <c r="G159" s="310" t="s">
        <v>1278</v>
      </c>
      <c r="H159" s="309" t="s">
        <v>8674</v>
      </c>
    </row>
    <row r="160" spans="1:8">
      <c r="A160" s="309" t="s">
        <v>7529</v>
      </c>
      <c r="B160" s="309" t="s">
        <v>1272</v>
      </c>
      <c r="C160" s="309" t="s">
        <v>502</v>
      </c>
      <c r="D160" s="309" t="s">
        <v>3417</v>
      </c>
      <c r="E160" s="309" t="s">
        <v>503</v>
      </c>
      <c r="F160" s="310" t="s">
        <v>3416</v>
      </c>
      <c r="G160" s="310" t="s">
        <v>1275</v>
      </c>
      <c r="H160" s="309" t="s">
        <v>7605</v>
      </c>
    </row>
    <row r="161" spans="1:8">
      <c r="A161" s="309" t="s">
        <v>7529</v>
      </c>
      <c r="B161" s="309" t="s">
        <v>1272</v>
      </c>
      <c r="C161" s="309" t="s">
        <v>504</v>
      </c>
      <c r="D161" s="309" t="s">
        <v>3419</v>
      </c>
      <c r="E161" s="309" t="s">
        <v>505</v>
      </c>
      <c r="F161" s="310" t="s">
        <v>3418</v>
      </c>
      <c r="G161" s="310" t="s">
        <v>1275</v>
      </c>
      <c r="H161" s="309" t="s">
        <v>7605</v>
      </c>
    </row>
    <row r="162" spans="1:8">
      <c r="A162" s="309" t="s">
        <v>7529</v>
      </c>
      <c r="B162" s="309" t="s">
        <v>1272</v>
      </c>
      <c r="C162" s="309" t="s">
        <v>506</v>
      </c>
      <c r="D162" s="309" t="s">
        <v>3421</v>
      </c>
      <c r="E162" s="309" t="s">
        <v>507</v>
      </c>
      <c r="F162" s="310" t="s">
        <v>3420</v>
      </c>
      <c r="G162" s="310" t="s">
        <v>1275</v>
      </c>
      <c r="H162" s="309" t="s">
        <v>7605</v>
      </c>
    </row>
    <row r="163" spans="1:8">
      <c r="A163" s="309" t="s">
        <v>7529</v>
      </c>
      <c r="B163" s="309" t="s">
        <v>1272</v>
      </c>
      <c r="C163" s="309" t="s">
        <v>508</v>
      </c>
      <c r="D163" s="309" t="s">
        <v>2607</v>
      </c>
      <c r="E163" s="309" t="s">
        <v>509</v>
      </c>
      <c r="F163" s="310" t="s">
        <v>3422</v>
      </c>
      <c r="G163" s="310" t="s">
        <v>1275</v>
      </c>
      <c r="H163" s="309" t="s">
        <v>7605</v>
      </c>
    </row>
    <row r="164" spans="1:8">
      <c r="A164" s="309" t="s">
        <v>7529</v>
      </c>
      <c r="B164" s="309" t="s">
        <v>1272</v>
      </c>
      <c r="C164" s="309" t="s">
        <v>510</v>
      </c>
      <c r="D164" s="309" t="s">
        <v>3424</v>
      </c>
      <c r="E164" s="309" t="s">
        <v>511</v>
      </c>
      <c r="F164" s="310" t="s">
        <v>3423</v>
      </c>
      <c r="G164" s="310" t="s">
        <v>1275</v>
      </c>
      <c r="H164" s="309" t="s">
        <v>7605</v>
      </c>
    </row>
    <row r="165" spans="1:8">
      <c r="A165" s="309" t="s">
        <v>7529</v>
      </c>
      <c r="B165" s="309" t="s">
        <v>1272</v>
      </c>
      <c r="C165" s="309" t="s">
        <v>512</v>
      </c>
      <c r="D165" s="309" t="s">
        <v>3210</v>
      </c>
      <c r="E165" s="309" t="s">
        <v>513</v>
      </c>
      <c r="F165" s="310" t="s">
        <v>3425</v>
      </c>
      <c r="G165" s="310" t="s">
        <v>1275</v>
      </c>
      <c r="H165" s="309" t="s">
        <v>7605</v>
      </c>
    </row>
    <row r="166" spans="1:8">
      <c r="A166" s="309" t="s">
        <v>7529</v>
      </c>
      <c r="B166" s="309" t="s">
        <v>1272</v>
      </c>
      <c r="C166" s="309" t="s">
        <v>514</v>
      </c>
      <c r="D166" s="309" t="s">
        <v>2608</v>
      </c>
      <c r="E166" s="309" t="s">
        <v>515</v>
      </c>
      <c r="F166" s="310" t="s">
        <v>3211</v>
      </c>
      <c r="G166" s="310" t="s">
        <v>1275</v>
      </c>
      <c r="H166" s="309" t="s">
        <v>7605</v>
      </c>
    </row>
    <row r="167" spans="1:8">
      <c r="A167" s="309" t="s">
        <v>7529</v>
      </c>
      <c r="B167" s="309" t="s">
        <v>1272</v>
      </c>
      <c r="C167" s="309" t="s">
        <v>516</v>
      </c>
      <c r="D167" s="309" t="s">
        <v>3213</v>
      </c>
      <c r="E167" s="309" t="s">
        <v>517</v>
      </c>
      <c r="F167" s="310" t="s">
        <v>3212</v>
      </c>
      <c r="G167" s="310" t="s">
        <v>1275</v>
      </c>
      <c r="H167" s="309" t="s">
        <v>7605</v>
      </c>
    </row>
    <row r="168" spans="1:8">
      <c r="A168" s="309" t="s">
        <v>7529</v>
      </c>
      <c r="B168" s="309" t="s">
        <v>1272</v>
      </c>
      <c r="C168" s="309" t="s">
        <v>518</v>
      </c>
      <c r="D168" s="309" t="s">
        <v>3215</v>
      </c>
      <c r="E168" s="309" t="s">
        <v>519</v>
      </c>
      <c r="F168" s="310" t="s">
        <v>3214</v>
      </c>
      <c r="G168" s="310" t="s">
        <v>1275</v>
      </c>
      <c r="H168" s="309" t="s">
        <v>7605</v>
      </c>
    </row>
    <row r="169" spans="1:8">
      <c r="A169" s="309" t="s">
        <v>7529</v>
      </c>
      <c r="B169" s="309" t="s">
        <v>1272</v>
      </c>
      <c r="C169" s="309" t="s">
        <v>520</v>
      </c>
      <c r="D169" s="309" t="s">
        <v>6062</v>
      </c>
      <c r="E169" s="309" t="s">
        <v>521</v>
      </c>
      <c r="F169" s="310" t="s">
        <v>6061</v>
      </c>
      <c r="G169" s="310" t="s">
        <v>1275</v>
      </c>
      <c r="H169" s="309" t="s">
        <v>7605</v>
      </c>
    </row>
    <row r="170" spans="1:8">
      <c r="A170" s="309" t="s">
        <v>7529</v>
      </c>
      <c r="B170" s="309" t="s">
        <v>1272</v>
      </c>
      <c r="C170" s="309" t="s">
        <v>522</v>
      </c>
      <c r="D170" s="309" t="s">
        <v>6064</v>
      </c>
      <c r="E170" s="309" t="s">
        <v>523</v>
      </c>
      <c r="F170" s="310" t="s">
        <v>6063</v>
      </c>
      <c r="G170" s="310" t="s">
        <v>1275</v>
      </c>
      <c r="H170" s="309" t="s">
        <v>7605</v>
      </c>
    </row>
    <row r="171" spans="1:8">
      <c r="A171" s="309" t="s">
        <v>7529</v>
      </c>
      <c r="B171" s="309" t="s">
        <v>1272</v>
      </c>
      <c r="C171" s="309" t="s">
        <v>524</v>
      </c>
      <c r="D171" s="309" t="s">
        <v>6066</v>
      </c>
      <c r="E171" s="309" t="s">
        <v>525</v>
      </c>
      <c r="F171" s="310" t="s">
        <v>6065</v>
      </c>
      <c r="G171" s="310" t="s">
        <v>1279</v>
      </c>
      <c r="H171" s="309" t="s">
        <v>526</v>
      </c>
    </row>
    <row r="172" spans="1:8">
      <c r="A172" s="309" t="s">
        <v>7529</v>
      </c>
      <c r="B172" s="309" t="s">
        <v>1272</v>
      </c>
      <c r="C172" s="309" t="s">
        <v>527</v>
      </c>
      <c r="D172" s="309" t="s">
        <v>6068</v>
      </c>
      <c r="E172" s="309" t="s">
        <v>528</v>
      </c>
      <c r="F172" s="310" t="s">
        <v>6067</v>
      </c>
      <c r="G172" s="310" t="s">
        <v>1275</v>
      </c>
      <c r="H172" s="309" t="s">
        <v>7605</v>
      </c>
    </row>
    <row r="173" spans="1:8">
      <c r="A173" s="309" t="s">
        <v>7529</v>
      </c>
      <c r="B173" s="309" t="s">
        <v>1272</v>
      </c>
      <c r="C173" s="309" t="s">
        <v>529</v>
      </c>
      <c r="D173" s="309" t="s">
        <v>6070</v>
      </c>
      <c r="E173" s="309" t="s">
        <v>530</v>
      </c>
      <c r="F173" s="310" t="s">
        <v>6069</v>
      </c>
      <c r="G173" s="310" t="s">
        <v>1275</v>
      </c>
      <c r="H173" s="309" t="s">
        <v>7605</v>
      </c>
    </row>
    <row r="174" spans="1:8">
      <c r="A174" s="309" t="s">
        <v>7529</v>
      </c>
      <c r="B174" s="309" t="s">
        <v>1272</v>
      </c>
      <c r="C174" s="309" t="s">
        <v>531</v>
      </c>
      <c r="D174" s="309" t="s">
        <v>6072</v>
      </c>
      <c r="E174" s="309" t="s">
        <v>532</v>
      </c>
      <c r="F174" s="310" t="s">
        <v>6071</v>
      </c>
      <c r="G174" s="310" t="s">
        <v>1275</v>
      </c>
      <c r="H174" s="309" t="s">
        <v>7605</v>
      </c>
    </row>
    <row r="175" spans="1:8">
      <c r="A175" s="309" t="s">
        <v>7529</v>
      </c>
      <c r="B175" s="309" t="s">
        <v>1272</v>
      </c>
      <c r="C175" s="309" t="s">
        <v>533</v>
      </c>
      <c r="D175" s="309" t="s">
        <v>2609</v>
      </c>
      <c r="E175" s="309" t="s">
        <v>534</v>
      </c>
      <c r="F175" s="310" t="s">
        <v>6073</v>
      </c>
      <c r="G175" s="310" t="s">
        <v>1275</v>
      </c>
      <c r="H175" s="309" t="s">
        <v>7605</v>
      </c>
    </row>
    <row r="176" spans="1:8">
      <c r="A176" s="309" t="s">
        <v>7529</v>
      </c>
      <c r="B176" s="309" t="s">
        <v>1272</v>
      </c>
      <c r="C176" s="309" t="s">
        <v>535</v>
      </c>
      <c r="D176" s="309" t="s">
        <v>6075</v>
      </c>
      <c r="E176" s="309" t="s">
        <v>4487</v>
      </c>
      <c r="F176" s="310" t="s">
        <v>6074</v>
      </c>
      <c r="G176" s="310" t="s">
        <v>1274</v>
      </c>
      <c r="H176" s="309" t="s">
        <v>7537</v>
      </c>
    </row>
    <row r="177" spans="1:8">
      <c r="A177" s="309" t="s">
        <v>7529</v>
      </c>
      <c r="B177" s="309" t="s">
        <v>1272</v>
      </c>
      <c r="C177" s="309" t="s">
        <v>4488</v>
      </c>
      <c r="D177" s="309" t="s">
        <v>6077</v>
      </c>
      <c r="E177" s="309" t="s">
        <v>4489</v>
      </c>
      <c r="F177" s="310" t="s">
        <v>6076</v>
      </c>
      <c r="G177" s="310" t="s">
        <v>1272</v>
      </c>
      <c r="H177" s="309" t="s">
        <v>7532</v>
      </c>
    </row>
    <row r="178" spans="1:8">
      <c r="A178" s="309" t="s">
        <v>7529</v>
      </c>
      <c r="B178" s="309" t="s">
        <v>1272</v>
      </c>
      <c r="C178" s="309" t="s">
        <v>4490</v>
      </c>
      <c r="D178" s="309" t="s">
        <v>6079</v>
      </c>
      <c r="E178" s="309" t="s">
        <v>4491</v>
      </c>
      <c r="F178" s="310" t="s">
        <v>6078</v>
      </c>
      <c r="G178" s="310" t="s">
        <v>1280</v>
      </c>
      <c r="H178" s="309" t="s">
        <v>8675</v>
      </c>
    </row>
    <row r="179" spans="1:8">
      <c r="A179" s="309" t="s">
        <v>7529</v>
      </c>
      <c r="B179" s="309" t="s">
        <v>1272</v>
      </c>
      <c r="C179" s="309" t="s">
        <v>4492</v>
      </c>
      <c r="D179" s="309" t="s">
        <v>6081</v>
      </c>
      <c r="E179" s="309" t="s">
        <v>4493</v>
      </c>
      <c r="F179" s="310" t="s">
        <v>6080</v>
      </c>
      <c r="G179" s="310" t="s">
        <v>1281</v>
      </c>
      <c r="H179" s="309" t="s">
        <v>8676</v>
      </c>
    </row>
    <row r="180" spans="1:8">
      <c r="A180" s="309" t="s">
        <v>7529</v>
      </c>
      <c r="B180" s="309" t="s">
        <v>1272</v>
      </c>
      <c r="C180" s="309" t="s">
        <v>4494</v>
      </c>
      <c r="D180" s="309" t="s">
        <v>4090</v>
      </c>
      <c r="E180" s="309" t="s">
        <v>4495</v>
      </c>
      <c r="F180" s="310" t="s">
        <v>6082</v>
      </c>
      <c r="G180" s="310" t="s">
        <v>1280</v>
      </c>
      <c r="H180" s="309" t="s">
        <v>8675</v>
      </c>
    </row>
    <row r="181" spans="1:8">
      <c r="A181" s="309" t="s">
        <v>7529</v>
      </c>
      <c r="B181" s="309" t="s">
        <v>1272</v>
      </c>
      <c r="C181" s="309" t="s">
        <v>4496</v>
      </c>
      <c r="D181" s="309" t="s">
        <v>4092</v>
      </c>
      <c r="E181" s="309" t="s">
        <v>4497</v>
      </c>
      <c r="F181" s="310" t="s">
        <v>4091</v>
      </c>
      <c r="G181" s="310" t="s">
        <v>1280</v>
      </c>
      <c r="H181" s="309" t="s">
        <v>8675</v>
      </c>
    </row>
    <row r="182" spans="1:8">
      <c r="A182" s="309" t="s">
        <v>7529</v>
      </c>
      <c r="B182" s="309" t="s">
        <v>1272</v>
      </c>
      <c r="C182" s="309" t="s">
        <v>4499</v>
      </c>
      <c r="D182" s="309" t="s">
        <v>4094</v>
      </c>
      <c r="E182" s="309" t="s">
        <v>4500</v>
      </c>
      <c r="F182" s="310" t="s">
        <v>4093</v>
      </c>
      <c r="G182" s="310" t="s">
        <v>1272</v>
      </c>
      <c r="H182" s="309" t="s">
        <v>7532</v>
      </c>
    </row>
    <row r="183" spans="1:8">
      <c r="A183" s="309" t="s">
        <v>7529</v>
      </c>
      <c r="B183" s="309" t="s">
        <v>1272</v>
      </c>
      <c r="C183" s="309" t="s">
        <v>4501</v>
      </c>
      <c r="D183" s="309" t="s">
        <v>4139</v>
      </c>
      <c r="E183" s="309" t="s">
        <v>4502</v>
      </c>
      <c r="F183" s="310" t="s">
        <v>4138</v>
      </c>
      <c r="G183" s="310" t="s">
        <v>1275</v>
      </c>
      <c r="H183" s="309" t="s">
        <v>7605</v>
      </c>
    </row>
    <row r="184" spans="1:8">
      <c r="A184" s="309" t="s">
        <v>7529</v>
      </c>
      <c r="B184" s="309" t="s">
        <v>1272</v>
      </c>
      <c r="C184" s="309" t="s">
        <v>4503</v>
      </c>
      <c r="D184" s="309" t="s">
        <v>4141</v>
      </c>
      <c r="E184" s="309" t="s">
        <v>4504</v>
      </c>
      <c r="F184" s="310" t="s">
        <v>4140</v>
      </c>
      <c r="G184" s="310" t="s">
        <v>1281</v>
      </c>
      <c r="H184" s="309" t="s">
        <v>8676</v>
      </c>
    </row>
    <row r="185" spans="1:8">
      <c r="A185" s="309" t="s">
        <v>7529</v>
      </c>
      <c r="B185" s="309" t="s">
        <v>1272</v>
      </c>
      <c r="C185" s="309" t="s">
        <v>4505</v>
      </c>
      <c r="D185" s="309" t="s">
        <v>4392</v>
      </c>
      <c r="E185" s="309" t="s">
        <v>4506</v>
      </c>
      <c r="F185" s="310" t="s">
        <v>4142</v>
      </c>
      <c r="G185" s="310" t="s">
        <v>1282</v>
      </c>
      <c r="H185" s="309" t="s">
        <v>4507</v>
      </c>
    </row>
    <row r="186" spans="1:8">
      <c r="A186" s="309" t="s">
        <v>7529</v>
      </c>
      <c r="B186" s="309" t="s">
        <v>1272</v>
      </c>
      <c r="C186" s="309" t="s">
        <v>4508</v>
      </c>
      <c r="D186" s="309" t="s">
        <v>2610</v>
      </c>
      <c r="E186" s="309" t="s">
        <v>4509</v>
      </c>
      <c r="F186" s="310" t="s">
        <v>4393</v>
      </c>
      <c r="G186" s="310" t="s">
        <v>1280</v>
      </c>
      <c r="H186" s="309" t="s">
        <v>8675</v>
      </c>
    </row>
    <row r="187" spans="1:8">
      <c r="A187" s="309" t="s">
        <v>7529</v>
      </c>
      <c r="B187" s="309" t="s">
        <v>1272</v>
      </c>
      <c r="C187" s="309" t="s">
        <v>4510</v>
      </c>
      <c r="D187" s="309" t="s">
        <v>4395</v>
      </c>
      <c r="E187" s="309" t="s">
        <v>4511</v>
      </c>
      <c r="F187" s="310" t="s">
        <v>4394</v>
      </c>
      <c r="G187" s="310" t="s">
        <v>1282</v>
      </c>
      <c r="H187" s="309" t="s">
        <v>4507</v>
      </c>
    </row>
    <row r="188" spans="1:8">
      <c r="A188" s="309" t="s">
        <v>7529</v>
      </c>
      <c r="B188" s="309" t="s">
        <v>1272</v>
      </c>
      <c r="C188" s="309" t="s">
        <v>4512</v>
      </c>
      <c r="D188" s="309" t="s">
        <v>4397</v>
      </c>
      <c r="E188" s="309" t="s">
        <v>4513</v>
      </c>
      <c r="F188" s="310" t="s">
        <v>4396</v>
      </c>
      <c r="G188" s="310" t="s">
        <v>1281</v>
      </c>
      <c r="H188" s="309" t="s">
        <v>8676</v>
      </c>
    </row>
    <row r="189" spans="1:8">
      <c r="A189" s="309" t="s">
        <v>7529</v>
      </c>
      <c r="B189" s="309" t="s">
        <v>1272</v>
      </c>
      <c r="C189" s="309" t="s">
        <v>4514</v>
      </c>
      <c r="D189" s="309" t="s">
        <v>4399</v>
      </c>
      <c r="E189" s="309" t="s">
        <v>4515</v>
      </c>
      <c r="F189" s="310" t="s">
        <v>4398</v>
      </c>
      <c r="G189" s="310" t="s">
        <v>1280</v>
      </c>
      <c r="H189" s="309" t="s">
        <v>8675</v>
      </c>
    </row>
    <row r="190" spans="1:8">
      <c r="A190" s="309" t="s">
        <v>7529</v>
      </c>
      <c r="B190" s="309" t="s">
        <v>1272</v>
      </c>
      <c r="C190" s="309" t="s">
        <v>4516</v>
      </c>
      <c r="D190" s="309" t="s">
        <v>4401</v>
      </c>
      <c r="E190" s="309" t="s">
        <v>4517</v>
      </c>
      <c r="F190" s="310" t="s">
        <v>4400</v>
      </c>
      <c r="G190" s="310" t="s">
        <v>1280</v>
      </c>
      <c r="H190" s="309" t="s">
        <v>8675</v>
      </c>
    </row>
    <row r="191" spans="1:8">
      <c r="A191" s="309" t="s">
        <v>7529</v>
      </c>
      <c r="B191" s="309" t="s">
        <v>1272</v>
      </c>
      <c r="C191" s="309" t="s">
        <v>4518</v>
      </c>
      <c r="D191" s="309" t="s">
        <v>4403</v>
      </c>
      <c r="E191" s="309" t="s">
        <v>4519</v>
      </c>
      <c r="F191" s="310" t="s">
        <v>4402</v>
      </c>
      <c r="G191" s="310" t="s">
        <v>1282</v>
      </c>
      <c r="H191" s="309" t="s">
        <v>4507</v>
      </c>
    </row>
    <row r="192" spans="1:8">
      <c r="A192" s="309" t="s">
        <v>7529</v>
      </c>
      <c r="B192" s="309" t="s">
        <v>1272</v>
      </c>
      <c r="C192" s="309" t="s">
        <v>4520</v>
      </c>
      <c r="D192" s="309" t="s">
        <v>4405</v>
      </c>
      <c r="E192" s="309" t="s">
        <v>4521</v>
      </c>
      <c r="F192" s="310" t="s">
        <v>4404</v>
      </c>
      <c r="G192" s="310" t="s">
        <v>1280</v>
      </c>
      <c r="H192" s="309" t="s">
        <v>8675</v>
      </c>
    </row>
    <row r="193" spans="1:8">
      <c r="A193" s="309" t="s">
        <v>7529</v>
      </c>
      <c r="B193" s="309" t="s">
        <v>1272</v>
      </c>
      <c r="C193" s="309" t="s">
        <v>4522</v>
      </c>
      <c r="D193" s="309" t="s">
        <v>4407</v>
      </c>
      <c r="E193" s="309" t="s">
        <v>4523</v>
      </c>
      <c r="F193" s="310" t="s">
        <v>4406</v>
      </c>
      <c r="G193" s="310" t="s">
        <v>1280</v>
      </c>
      <c r="H193" s="309" t="s">
        <v>8675</v>
      </c>
    </row>
    <row r="194" spans="1:8">
      <c r="A194" s="309" t="s">
        <v>7529</v>
      </c>
      <c r="B194" s="309" t="s">
        <v>1272</v>
      </c>
      <c r="C194" s="309" t="s">
        <v>4524</v>
      </c>
      <c r="D194" s="309" t="s">
        <v>4409</v>
      </c>
      <c r="E194" s="309" t="s">
        <v>4525</v>
      </c>
      <c r="F194" s="310" t="s">
        <v>4408</v>
      </c>
      <c r="G194" s="310" t="s">
        <v>1280</v>
      </c>
      <c r="H194" s="309" t="s">
        <v>8675</v>
      </c>
    </row>
    <row r="195" spans="1:8">
      <c r="A195" s="309" t="s">
        <v>7529</v>
      </c>
      <c r="B195" s="309" t="s">
        <v>1272</v>
      </c>
      <c r="C195" s="309" t="s">
        <v>4526</v>
      </c>
      <c r="D195" s="309" t="s">
        <v>2611</v>
      </c>
      <c r="E195" s="309" t="s">
        <v>4527</v>
      </c>
      <c r="F195" s="310" t="s">
        <v>4410</v>
      </c>
      <c r="G195" s="310" t="s">
        <v>1280</v>
      </c>
      <c r="H195" s="309" t="s">
        <v>8675</v>
      </c>
    </row>
    <row r="196" spans="1:8">
      <c r="A196" s="309" t="s">
        <v>7529</v>
      </c>
      <c r="B196" s="309" t="s">
        <v>1272</v>
      </c>
      <c r="C196" s="309" t="s">
        <v>4528</v>
      </c>
      <c r="D196" s="309" t="s">
        <v>4412</v>
      </c>
      <c r="E196" s="309" t="s">
        <v>4529</v>
      </c>
      <c r="F196" s="310" t="s">
        <v>4411</v>
      </c>
      <c r="G196" s="310" t="s">
        <v>1283</v>
      </c>
      <c r="H196" s="309" t="s">
        <v>8677</v>
      </c>
    </row>
    <row r="197" spans="1:8">
      <c r="A197" s="309" t="s">
        <v>7529</v>
      </c>
      <c r="B197" s="309" t="s">
        <v>1272</v>
      </c>
      <c r="C197" s="309" t="s">
        <v>4530</v>
      </c>
      <c r="D197" s="309" t="s">
        <v>4414</v>
      </c>
      <c r="E197" s="309" t="s">
        <v>4531</v>
      </c>
      <c r="F197" s="310" t="s">
        <v>4413</v>
      </c>
      <c r="G197" s="310" t="s">
        <v>1280</v>
      </c>
      <c r="H197" s="309" t="s">
        <v>8675</v>
      </c>
    </row>
    <row r="198" spans="1:8">
      <c r="A198" s="309" t="s">
        <v>7529</v>
      </c>
      <c r="B198" s="309" t="s">
        <v>1272</v>
      </c>
      <c r="C198" s="309" t="s">
        <v>4532</v>
      </c>
      <c r="D198" s="309" t="s">
        <v>4416</v>
      </c>
      <c r="E198" s="309" t="s">
        <v>4533</v>
      </c>
      <c r="F198" s="310" t="s">
        <v>4415</v>
      </c>
      <c r="G198" s="310" t="s">
        <v>1280</v>
      </c>
      <c r="H198" s="309" t="s">
        <v>8675</v>
      </c>
    </row>
    <row r="199" spans="1:8">
      <c r="A199" s="309" t="s">
        <v>7529</v>
      </c>
      <c r="B199" s="309" t="s">
        <v>1272</v>
      </c>
      <c r="C199" s="309" t="s">
        <v>4534</v>
      </c>
      <c r="D199" s="309" t="s">
        <v>4418</v>
      </c>
      <c r="E199" s="309" t="s">
        <v>4535</v>
      </c>
      <c r="F199" s="310" t="s">
        <v>4417</v>
      </c>
      <c r="G199" s="310" t="s">
        <v>1280</v>
      </c>
      <c r="H199" s="309" t="s">
        <v>8675</v>
      </c>
    </row>
    <row r="200" spans="1:8">
      <c r="A200" s="309" t="s">
        <v>7529</v>
      </c>
      <c r="B200" s="309" t="s">
        <v>1272</v>
      </c>
      <c r="C200" s="309" t="s">
        <v>4536</v>
      </c>
      <c r="D200" s="309" t="s">
        <v>4420</v>
      </c>
      <c r="E200" s="309" t="s">
        <v>4537</v>
      </c>
      <c r="F200" s="310" t="s">
        <v>4419</v>
      </c>
      <c r="G200" s="310" t="s">
        <v>1280</v>
      </c>
      <c r="H200" s="309" t="s">
        <v>8675</v>
      </c>
    </row>
    <row r="201" spans="1:8">
      <c r="A201" s="309" t="s">
        <v>7529</v>
      </c>
      <c r="B201" s="309" t="s">
        <v>1272</v>
      </c>
      <c r="C201" s="309" t="s">
        <v>4538</v>
      </c>
      <c r="D201" s="309" t="s">
        <v>4422</v>
      </c>
      <c r="E201" s="309" t="s">
        <v>4539</v>
      </c>
      <c r="F201" s="310" t="s">
        <v>4421</v>
      </c>
      <c r="G201" s="310" t="s">
        <v>1280</v>
      </c>
      <c r="H201" s="309" t="s">
        <v>8675</v>
      </c>
    </row>
    <row r="202" spans="1:8">
      <c r="A202" s="309" t="s">
        <v>7529</v>
      </c>
      <c r="B202" s="309" t="s">
        <v>1272</v>
      </c>
      <c r="C202" s="309" t="s">
        <v>4540</v>
      </c>
      <c r="D202" s="309" t="s">
        <v>4424</v>
      </c>
      <c r="E202" s="309" t="s">
        <v>4541</v>
      </c>
      <c r="F202" s="310" t="s">
        <v>4423</v>
      </c>
      <c r="G202" s="310" t="s">
        <v>1280</v>
      </c>
      <c r="H202" s="309" t="s">
        <v>8675</v>
      </c>
    </row>
    <row r="203" spans="1:8">
      <c r="A203" s="309" t="s">
        <v>7529</v>
      </c>
      <c r="B203" s="309" t="s">
        <v>1272</v>
      </c>
      <c r="C203" s="309" t="s">
        <v>4542</v>
      </c>
      <c r="D203" s="309" t="s">
        <v>4426</v>
      </c>
      <c r="E203" s="309" t="s">
        <v>4543</v>
      </c>
      <c r="F203" s="310" t="s">
        <v>4425</v>
      </c>
      <c r="G203" s="310" t="s">
        <v>1275</v>
      </c>
      <c r="H203" s="309" t="s">
        <v>7605</v>
      </c>
    </row>
    <row r="204" spans="1:8">
      <c r="A204" s="309" t="s">
        <v>7529</v>
      </c>
      <c r="B204" s="309" t="s">
        <v>1272</v>
      </c>
      <c r="C204" s="309" t="s">
        <v>4544</v>
      </c>
      <c r="D204" s="309" t="s">
        <v>4428</v>
      </c>
      <c r="E204" s="309" t="s">
        <v>4545</v>
      </c>
      <c r="F204" s="310" t="s">
        <v>4427</v>
      </c>
      <c r="G204" s="310" t="s">
        <v>1280</v>
      </c>
      <c r="H204" s="309" t="s">
        <v>8675</v>
      </c>
    </row>
    <row r="205" spans="1:8">
      <c r="A205" s="309" t="s">
        <v>7529</v>
      </c>
      <c r="B205" s="309" t="s">
        <v>1272</v>
      </c>
      <c r="C205" s="309" t="s">
        <v>4546</v>
      </c>
      <c r="D205" s="309" t="s">
        <v>4430</v>
      </c>
      <c r="E205" s="309" t="s">
        <v>4547</v>
      </c>
      <c r="F205" s="310" t="s">
        <v>4429</v>
      </c>
      <c r="G205" s="310" t="s">
        <v>1280</v>
      </c>
      <c r="H205" s="309" t="s">
        <v>8675</v>
      </c>
    </row>
    <row r="206" spans="1:8">
      <c r="A206" s="309" t="s">
        <v>7529</v>
      </c>
      <c r="B206" s="309" t="s">
        <v>1272</v>
      </c>
      <c r="C206" s="309" t="s">
        <v>4548</v>
      </c>
      <c r="D206" s="309" t="s">
        <v>8678</v>
      </c>
      <c r="E206" s="309" t="s">
        <v>8679</v>
      </c>
      <c r="F206" s="310" t="s">
        <v>4431</v>
      </c>
      <c r="G206" s="310" t="s">
        <v>1280</v>
      </c>
      <c r="H206" s="309" t="s">
        <v>8675</v>
      </c>
    </row>
    <row r="207" spans="1:8">
      <c r="A207" s="309" t="s">
        <v>7529</v>
      </c>
      <c r="B207" s="309" t="s">
        <v>1272</v>
      </c>
      <c r="C207" s="309" t="s">
        <v>4549</v>
      </c>
      <c r="D207" s="309" t="s">
        <v>8526</v>
      </c>
      <c r="E207" s="309" t="s">
        <v>4550</v>
      </c>
      <c r="F207" s="310" t="s">
        <v>4432</v>
      </c>
      <c r="G207" s="310" t="s">
        <v>1280</v>
      </c>
      <c r="H207" s="309" t="s">
        <v>8675</v>
      </c>
    </row>
    <row r="208" spans="1:8">
      <c r="A208" s="309" t="s">
        <v>7529</v>
      </c>
      <c r="B208" s="309" t="s">
        <v>1272</v>
      </c>
      <c r="C208" s="309" t="s">
        <v>4551</v>
      </c>
      <c r="D208" s="309" t="s">
        <v>2612</v>
      </c>
      <c r="E208" s="309" t="s">
        <v>4552</v>
      </c>
      <c r="F208" s="310" t="s">
        <v>8527</v>
      </c>
      <c r="G208" s="310" t="s">
        <v>1282</v>
      </c>
      <c r="H208" s="309" t="s">
        <v>4507</v>
      </c>
    </row>
    <row r="209" spans="1:8">
      <c r="A209" s="309" t="s">
        <v>7529</v>
      </c>
      <c r="B209" s="309" t="s">
        <v>1272</v>
      </c>
      <c r="C209" s="309" t="s">
        <v>4553</v>
      </c>
      <c r="D209" s="309" t="s">
        <v>2613</v>
      </c>
      <c r="E209" s="309" t="s">
        <v>4554</v>
      </c>
      <c r="F209" s="310" t="s">
        <v>2614</v>
      </c>
      <c r="G209" s="310" t="s">
        <v>1277</v>
      </c>
      <c r="H209" s="309" t="s">
        <v>8680</v>
      </c>
    </row>
    <row r="210" spans="1:8">
      <c r="A210" s="309" t="s">
        <v>7529</v>
      </c>
      <c r="B210" s="309" t="s">
        <v>1272</v>
      </c>
      <c r="C210" s="309" t="s">
        <v>4555</v>
      </c>
      <c r="D210" s="309" t="s">
        <v>2615</v>
      </c>
      <c r="E210" s="309" t="s">
        <v>4556</v>
      </c>
      <c r="F210" s="310" t="s">
        <v>2616</v>
      </c>
      <c r="G210" s="310" t="s">
        <v>1282</v>
      </c>
      <c r="H210" s="309" t="s">
        <v>4507</v>
      </c>
    </row>
    <row r="211" spans="1:8">
      <c r="A211" s="309" t="s">
        <v>7529</v>
      </c>
      <c r="B211" s="309" t="s">
        <v>1272</v>
      </c>
      <c r="C211" s="309" t="s">
        <v>4557</v>
      </c>
      <c r="D211" s="309" t="s">
        <v>2617</v>
      </c>
      <c r="E211" s="309" t="s">
        <v>4558</v>
      </c>
      <c r="F211" s="310" t="s">
        <v>2618</v>
      </c>
      <c r="G211" s="310" t="s">
        <v>1275</v>
      </c>
      <c r="H211" s="309" t="s">
        <v>7605</v>
      </c>
    </row>
    <row r="212" spans="1:8">
      <c r="A212" s="309" t="s">
        <v>7529</v>
      </c>
      <c r="B212" s="309" t="s">
        <v>1272</v>
      </c>
      <c r="C212" s="309" t="s">
        <v>4559</v>
      </c>
      <c r="D212" s="309" t="s">
        <v>2619</v>
      </c>
      <c r="E212" s="309" t="s">
        <v>4560</v>
      </c>
      <c r="F212" s="310" t="s">
        <v>2620</v>
      </c>
      <c r="G212" s="310" t="s">
        <v>1281</v>
      </c>
      <c r="H212" s="309" t="s">
        <v>8676</v>
      </c>
    </row>
    <row r="213" spans="1:8">
      <c r="A213" s="309" t="s">
        <v>7529</v>
      </c>
      <c r="B213" s="309" t="s">
        <v>1272</v>
      </c>
      <c r="C213" s="309" t="s">
        <v>4561</v>
      </c>
      <c r="D213" s="309" t="s">
        <v>2621</v>
      </c>
      <c r="E213" s="309" t="s">
        <v>4562</v>
      </c>
      <c r="F213" s="310" t="s">
        <v>2622</v>
      </c>
      <c r="G213" s="310" t="s">
        <v>1275</v>
      </c>
      <c r="H213" s="309" t="s">
        <v>7605</v>
      </c>
    </row>
    <row r="214" spans="1:8">
      <c r="A214" s="309" t="s">
        <v>7529</v>
      </c>
      <c r="B214" s="309" t="s">
        <v>1272</v>
      </c>
      <c r="C214" s="309" t="s">
        <v>4563</v>
      </c>
      <c r="D214" s="309" t="s">
        <v>2623</v>
      </c>
      <c r="E214" s="309" t="s">
        <v>4564</v>
      </c>
      <c r="F214" s="310" t="s">
        <v>2624</v>
      </c>
      <c r="G214" s="310" t="s">
        <v>1280</v>
      </c>
      <c r="H214" s="309" t="s">
        <v>8675</v>
      </c>
    </row>
    <row r="215" spans="1:8">
      <c r="A215" s="309" t="s">
        <v>7529</v>
      </c>
      <c r="B215" s="309" t="s">
        <v>1272</v>
      </c>
      <c r="C215" s="309" t="s">
        <v>4565</v>
      </c>
      <c r="D215" s="309" t="s">
        <v>2625</v>
      </c>
      <c r="E215" s="309" t="s">
        <v>4566</v>
      </c>
      <c r="F215" s="310" t="s">
        <v>2626</v>
      </c>
      <c r="G215" s="310" t="s">
        <v>1281</v>
      </c>
      <c r="H215" s="309" t="s">
        <v>8676</v>
      </c>
    </row>
    <row r="216" spans="1:8">
      <c r="A216" s="309" t="s">
        <v>7529</v>
      </c>
      <c r="B216" s="309" t="s">
        <v>1272</v>
      </c>
      <c r="C216" s="309" t="s">
        <v>4567</v>
      </c>
      <c r="D216" s="309" t="s">
        <v>2627</v>
      </c>
      <c r="E216" s="309" t="s">
        <v>4568</v>
      </c>
      <c r="F216" s="310" t="s">
        <v>2628</v>
      </c>
      <c r="G216" s="310" t="s">
        <v>1280</v>
      </c>
      <c r="H216" s="309" t="s">
        <v>8675</v>
      </c>
    </row>
    <row r="217" spans="1:8">
      <c r="A217" s="309" t="s">
        <v>7529</v>
      </c>
      <c r="B217" s="309" t="s">
        <v>1272</v>
      </c>
      <c r="C217" s="309" t="s">
        <v>4569</v>
      </c>
      <c r="D217" s="309" t="s">
        <v>8681</v>
      </c>
      <c r="E217" s="309" t="s">
        <v>8682</v>
      </c>
      <c r="F217" s="310" t="s">
        <v>7087</v>
      </c>
      <c r="G217" s="310" t="s">
        <v>1280</v>
      </c>
      <c r="H217" s="309" t="s">
        <v>8675</v>
      </c>
    </row>
    <row r="218" spans="1:8">
      <c r="A218" s="309" t="s">
        <v>7529</v>
      </c>
      <c r="B218" s="309" t="s">
        <v>1272</v>
      </c>
      <c r="C218" s="309" t="s">
        <v>4570</v>
      </c>
      <c r="D218" s="309" t="s">
        <v>4571</v>
      </c>
      <c r="E218" s="309" t="s">
        <v>4572</v>
      </c>
      <c r="F218" s="310" t="s">
        <v>4573</v>
      </c>
      <c r="G218" s="310" t="s">
        <v>1277</v>
      </c>
      <c r="H218" s="309" t="s">
        <v>8680</v>
      </c>
    </row>
    <row r="219" spans="1:8">
      <c r="A219" s="309" t="s">
        <v>7529</v>
      </c>
      <c r="B219" s="309" t="s">
        <v>1272</v>
      </c>
      <c r="C219" s="309" t="s">
        <v>4574</v>
      </c>
      <c r="D219" s="309" t="s">
        <v>4575</v>
      </c>
      <c r="E219" s="309" t="s">
        <v>4576</v>
      </c>
      <c r="F219" s="310" t="s">
        <v>4577</v>
      </c>
      <c r="G219" s="310" t="s">
        <v>1280</v>
      </c>
      <c r="H219" s="309" t="s">
        <v>8675</v>
      </c>
    </row>
    <row r="220" spans="1:8">
      <c r="A220" s="309" t="s">
        <v>7529</v>
      </c>
      <c r="B220" s="309" t="s">
        <v>1272</v>
      </c>
      <c r="C220" s="309" t="s">
        <v>4578</v>
      </c>
      <c r="D220" s="309" t="s">
        <v>4579</v>
      </c>
      <c r="E220" s="309" t="s">
        <v>4580</v>
      </c>
      <c r="F220" s="310" t="s">
        <v>4581</v>
      </c>
      <c r="G220" s="310" t="s">
        <v>1280</v>
      </c>
      <c r="H220" s="309" t="s">
        <v>8675</v>
      </c>
    </row>
    <row r="221" spans="1:8">
      <c r="A221" s="309" t="s">
        <v>7529</v>
      </c>
      <c r="B221" s="309" t="s">
        <v>1272</v>
      </c>
      <c r="C221" s="309" t="s">
        <v>4582</v>
      </c>
      <c r="D221" s="309" t="s">
        <v>4583</v>
      </c>
      <c r="E221" s="309" t="s">
        <v>4584</v>
      </c>
      <c r="F221" s="310" t="s">
        <v>4585</v>
      </c>
      <c r="G221" s="310" t="s">
        <v>1277</v>
      </c>
      <c r="H221" s="309" t="s">
        <v>8680</v>
      </c>
    </row>
    <row r="222" spans="1:8">
      <c r="A222" s="309" t="s">
        <v>7529</v>
      </c>
      <c r="B222" s="309" t="s">
        <v>1272</v>
      </c>
      <c r="C222" s="309" t="s">
        <v>8683</v>
      </c>
      <c r="D222" s="309" t="s">
        <v>8684</v>
      </c>
      <c r="E222" s="309" t="s">
        <v>8685</v>
      </c>
      <c r="F222" s="310" t="s">
        <v>8686</v>
      </c>
      <c r="G222" s="310" t="s">
        <v>1280</v>
      </c>
      <c r="H222" s="309" t="s">
        <v>8675</v>
      </c>
    </row>
    <row r="223" spans="1:8">
      <c r="A223" s="309" t="s">
        <v>7529</v>
      </c>
      <c r="B223" s="309" t="s">
        <v>1272</v>
      </c>
      <c r="C223" s="309" t="s">
        <v>8687</v>
      </c>
      <c r="D223" s="309" t="s">
        <v>8688</v>
      </c>
      <c r="E223" s="309" t="s">
        <v>8689</v>
      </c>
      <c r="F223" s="310" t="s">
        <v>8690</v>
      </c>
      <c r="G223" s="310" t="s">
        <v>1280</v>
      </c>
      <c r="H223" s="309" t="s">
        <v>8675</v>
      </c>
    </row>
    <row r="224" spans="1:8">
      <c r="A224" s="309" t="s">
        <v>7529</v>
      </c>
      <c r="B224" s="309" t="s">
        <v>1272</v>
      </c>
      <c r="C224" s="309" t="s">
        <v>8691</v>
      </c>
      <c r="D224" s="309" t="s">
        <v>8692</v>
      </c>
      <c r="E224" s="309" t="s">
        <v>8693</v>
      </c>
      <c r="F224" s="310" t="s">
        <v>8694</v>
      </c>
      <c r="G224" s="310" t="s">
        <v>1273</v>
      </c>
      <c r="H224" s="309" t="s">
        <v>8651</v>
      </c>
    </row>
    <row r="225" spans="1:8">
      <c r="A225" s="309" t="s">
        <v>7529</v>
      </c>
      <c r="B225" s="309" t="s">
        <v>1272</v>
      </c>
      <c r="C225" s="309" t="s">
        <v>8695</v>
      </c>
      <c r="D225" s="309" t="s">
        <v>8696</v>
      </c>
      <c r="E225" s="309" t="s">
        <v>8697</v>
      </c>
      <c r="F225" s="310" t="s">
        <v>8698</v>
      </c>
      <c r="G225" s="310" t="s">
        <v>1274</v>
      </c>
      <c r="H225" s="309" t="s">
        <v>7537</v>
      </c>
    </row>
    <row r="226" spans="1:8">
      <c r="A226" s="309" t="s">
        <v>7529</v>
      </c>
      <c r="B226" s="309" t="s">
        <v>1272</v>
      </c>
      <c r="C226" s="309" t="s">
        <v>8699</v>
      </c>
      <c r="D226" s="309" t="s">
        <v>8700</v>
      </c>
      <c r="E226" s="309" t="s">
        <v>8701</v>
      </c>
      <c r="F226" s="310" t="s">
        <v>8702</v>
      </c>
      <c r="G226" s="310" t="s">
        <v>1282</v>
      </c>
      <c r="H226" s="309" t="s">
        <v>4507</v>
      </c>
    </row>
    <row r="227" spans="1:8">
      <c r="A227" s="309" t="s">
        <v>7529</v>
      </c>
      <c r="B227" s="309" t="s">
        <v>1272</v>
      </c>
      <c r="C227" s="309" t="s">
        <v>8703</v>
      </c>
      <c r="D227" s="309" t="s">
        <v>8704</v>
      </c>
      <c r="E227" s="309" t="s">
        <v>8705</v>
      </c>
      <c r="F227" s="310" t="s">
        <v>8706</v>
      </c>
      <c r="G227" s="310" t="s">
        <v>1283</v>
      </c>
      <c r="H227" s="309" t="s">
        <v>8677</v>
      </c>
    </row>
    <row r="228" spans="1:8">
      <c r="A228" s="309" t="s">
        <v>7529</v>
      </c>
      <c r="B228" s="309" t="s">
        <v>1272</v>
      </c>
      <c r="C228" s="309" t="s">
        <v>8707</v>
      </c>
      <c r="D228" s="309" t="s">
        <v>8708</v>
      </c>
      <c r="E228" s="309" t="s">
        <v>8709</v>
      </c>
      <c r="F228" s="310" t="s">
        <v>8710</v>
      </c>
      <c r="G228" s="310" t="s">
        <v>1280</v>
      </c>
      <c r="H228" s="309" t="s">
        <v>8675</v>
      </c>
    </row>
    <row r="229" spans="1:8">
      <c r="A229" s="309" t="s">
        <v>7529</v>
      </c>
      <c r="B229" s="309" t="s">
        <v>1272</v>
      </c>
      <c r="C229" s="309" t="s">
        <v>8711</v>
      </c>
      <c r="D229" s="309" t="s">
        <v>8712</v>
      </c>
      <c r="E229" s="309" t="s">
        <v>8713</v>
      </c>
      <c r="F229" s="310" t="s">
        <v>8714</v>
      </c>
      <c r="G229" s="310" t="s">
        <v>1280</v>
      </c>
      <c r="H229" s="309" t="s">
        <v>8675</v>
      </c>
    </row>
    <row r="230" spans="1:8">
      <c r="D230" s="309" t="s">
        <v>6184</v>
      </c>
    </row>
    <row r="231" spans="1:8">
      <c r="A231" s="309" t="s">
        <v>4586</v>
      </c>
      <c r="B231" s="309" t="s">
        <v>1274</v>
      </c>
      <c r="C231" s="309" t="s">
        <v>7530</v>
      </c>
      <c r="D231" s="309" t="s">
        <v>8529</v>
      </c>
      <c r="E231" s="309" t="s">
        <v>4587</v>
      </c>
      <c r="F231" s="310" t="s">
        <v>8528</v>
      </c>
      <c r="G231" s="310" t="s">
        <v>1272</v>
      </c>
      <c r="H231" s="309" t="s">
        <v>7532</v>
      </c>
    </row>
    <row r="232" spans="1:8">
      <c r="A232" s="309" t="s">
        <v>4586</v>
      </c>
      <c r="B232" s="309" t="s">
        <v>1274</v>
      </c>
      <c r="C232" s="309" t="s">
        <v>7533</v>
      </c>
      <c r="D232" s="309" t="s">
        <v>8531</v>
      </c>
      <c r="E232" s="309" t="s">
        <v>4588</v>
      </c>
      <c r="F232" s="310" t="s">
        <v>8530</v>
      </c>
      <c r="G232" s="310" t="s">
        <v>1274</v>
      </c>
      <c r="H232" s="309" t="s">
        <v>7537</v>
      </c>
    </row>
    <row r="233" spans="1:8">
      <c r="A233" s="309" t="s">
        <v>4586</v>
      </c>
      <c r="B233" s="309" t="s">
        <v>1274</v>
      </c>
      <c r="C233" s="309" t="s">
        <v>7535</v>
      </c>
      <c r="D233" s="309" t="s">
        <v>8533</v>
      </c>
      <c r="E233" s="309" t="s">
        <v>4589</v>
      </c>
      <c r="F233" s="310" t="s">
        <v>8532</v>
      </c>
      <c r="G233" s="310" t="s">
        <v>1274</v>
      </c>
      <c r="H233" s="309" t="s">
        <v>7537</v>
      </c>
    </row>
    <row r="234" spans="1:8">
      <c r="A234" s="309" t="s">
        <v>4586</v>
      </c>
      <c r="B234" s="309" t="s">
        <v>1274</v>
      </c>
      <c r="C234" s="309" t="s">
        <v>7538</v>
      </c>
      <c r="D234" s="309" t="s">
        <v>8535</v>
      </c>
      <c r="E234" s="309" t="s">
        <v>4590</v>
      </c>
      <c r="F234" s="310" t="s">
        <v>8534</v>
      </c>
      <c r="G234" s="310" t="s">
        <v>1274</v>
      </c>
      <c r="H234" s="309" t="s">
        <v>7537</v>
      </c>
    </row>
    <row r="235" spans="1:8">
      <c r="A235" s="309" t="s">
        <v>4586</v>
      </c>
      <c r="B235" s="309" t="s">
        <v>1274</v>
      </c>
      <c r="C235" s="309" t="s">
        <v>7540</v>
      </c>
      <c r="D235" s="309" t="s">
        <v>8537</v>
      </c>
      <c r="E235" s="309" t="s">
        <v>4591</v>
      </c>
      <c r="F235" s="310" t="s">
        <v>8536</v>
      </c>
      <c r="G235" s="310" t="s">
        <v>1274</v>
      </c>
      <c r="H235" s="309" t="s">
        <v>7537</v>
      </c>
    </row>
    <row r="236" spans="1:8">
      <c r="A236" s="309" t="s">
        <v>4586</v>
      </c>
      <c r="B236" s="309" t="s">
        <v>1274</v>
      </c>
      <c r="C236" s="309" t="s">
        <v>7542</v>
      </c>
      <c r="D236" s="309" t="s">
        <v>8539</v>
      </c>
      <c r="E236" s="309" t="s">
        <v>4592</v>
      </c>
      <c r="F236" s="310" t="s">
        <v>8538</v>
      </c>
      <c r="G236" s="310" t="s">
        <v>1274</v>
      </c>
      <c r="H236" s="309" t="s">
        <v>7537</v>
      </c>
    </row>
    <row r="237" spans="1:8">
      <c r="A237" s="309" t="s">
        <v>4586</v>
      </c>
      <c r="B237" s="309" t="s">
        <v>1274</v>
      </c>
      <c r="C237" s="309" t="s">
        <v>7546</v>
      </c>
      <c r="D237" s="309" t="s">
        <v>7088</v>
      </c>
      <c r="E237" s="309" t="s">
        <v>4593</v>
      </c>
      <c r="F237" s="310" t="s">
        <v>8540</v>
      </c>
      <c r="G237" s="310" t="s">
        <v>1274</v>
      </c>
      <c r="H237" s="309" t="s">
        <v>7537</v>
      </c>
    </row>
    <row r="238" spans="1:8">
      <c r="A238" s="309" t="s">
        <v>4586</v>
      </c>
      <c r="B238" s="309" t="s">
        <v>1274</v>
      </c>
      <c r="C238" s="309" t="s">
        <v>7548</v>
      </c>
      <c r="D238" s="309" t="s">
        <v>8542</v>
      </c>
      <c r="E238" s="309" t="s">
        <v>4594</v>
      </c>
      <c r="F238" s="310" t="s">
        <v>8541</v>
      </c>
      <c r="G238" s="310" t="s">
        <v>1275</v>
      </c>
      <c r="H238" s="309" t="s">
        <v>7605</v>
      </c>
    </row>
    <row r="239" spans="1:8">
      <c r="A239" s="309" t="s">
        <v>4586</v>
      </c>
      <c r="B239" s="309" t="s">
        <v>1274</v>
      </c>
      <c r="C239" s="309" t="s">
        <v>7550</v>
      </c>
      <c r="D239" s="309" t="s">
        <v>4165</v>
      </c>
      <c r="E239" s="309" t="s">
        <v>4595</v>
      </c>
      <c r="F239" s="310" t="s">
        <v>4164</v>
      </c>
      <c r="G239" s="310" t="s">
        <v>1274</v>
      </c>
      <c r="H239" s="309" t="s">
        <v>7537</v>
      </c>
    </row>
    <row r="240" spans="1:8">
      <c r="A240" s="309" t="s">
        <v>4586</v>
      </c>
      <c r="B240" s="309" t="s">
        <v>1274</v>
      </c>
      <c r="C240" s="309" t="s">
        <v>7552</v>
      </c>
      <c r="D240" s="309" t="s">
        <v>4167</v>
      </c>
      <c r="E240" s="309" t="s">
        <v>4596</v>
      </c>
      <c r="F240" s="310" t="s">
        <v>4166</v>
      </c>
      <c r="G240" s="310" t="s">
        <v>1274</v>
      </c>
      <c r="H240" s="309" t="s">
        <v>7537</v>
      </c>
    </row>
    <row r="241" spans="1:8">
      <c r="A241" s="309" t="s">
        <v>4586</v>
      </c>
      <c r="B241" s="309" t="s">
        <v>1274</v>
      </c>
      <c r="C241" s="309" t="s">
        <v>7554</v>
      </c>
      <c r="D241" s="309" t="s">
        <v>4169</v>
      </c>
      <c r="E241" s="309" t="s">
        <v>4597</v>
      </c>
      <c r="F241" s="310" t="s">
        <v>4168</v>
      </c>
      <c r="G241" s="310" t="s">
        <v>1275</v>
      </c>
      <c r="H241" s="309" t="s">
        <v>7605</v>
      </c>
    </row>
    <row r="242" spans="1:8">
      <c r="A242" s="309" t="s">
        <v>4586</v>
      </c>
      <c r="B242" s="309" t="s">
        <v>1274</v>
      </c>
      <c r="C242" s="309" t="s">
        <v>7556</v>
      </c>
      <c r="D242" s="309" t="s">
        <v>4171</v>
      </c>
      <c r="E242" s="309" t="s">
        <v>4598</v>
      </c>
      <c r="F242" s="310" t="s">
        <v>4170</v>
      </c>
      <c r="G242" s="310" t="s">
        <v>1274</v>
      </c>
      <c r="H242" s="309" t="s">
        <v>7537</v>
      </c>
    </row>
    <row r="243" spans="1:8">
      <c r="A243" s="309" t="s">
        <v>4586</v>
      </c>
      <c r="B243" s="309" t="s">
        <v>1274</v>
      </c>
      <c r="C243" s="309" t="s">
        <v>7558</v>
      </c>
      <c r="D243" s="309" t="s">
        <v>4173</v>
      </c>
      <c r="E243" s="309" t="s">
        <v>4599</v>
      </c>
      <c r="F243" s="310" t="s">
        <v>4172</v>
      </c>
      <c r="G243" s="310" t="s">
        <v>1275</v>
      </c>
      <c r="H243" s="309" t="s">
        <v>7605</v>
      </c>
    </row>
    <row r="244" spans="1:8">
      <c r="A244" s="309" t="s">
        <v>4586</v>
      </c>
      <c r="B244" s="309" t="s">
        <v>1274</v>
      </c>
      <c r="C244" s="309" t="s">
        <v>7564</v>
      </c>
      <c r="D244" s="309" t="s">
        <v>4175</v>
      </c>
      <c r="E244" s="309" t="s">
        <v>4600</v>
      </c>
      <c r="F244" s="310" t="s">
        <v>4174</v>
      </c>
      <c r="G244" s="310" t="s">
        <v>1275</v>
      </c>
      <c r="H244" s="309" t="s">
        <v>7605</v>
      </c>
    </row>
    <row r="245" spans="1:8">
      <c r="A245" s="309" t="s">
        <v>4586</v>
      </c>
      <c r="B245" s="309" t="s">
        <v>1274</v>
      </c>
      <c r="C245" s="309" t="s">
        <v>7566</v>
      </c>
      <c r="D245" s="309" t="s">
        <v>4177</v>
      </c>
      <c r="E245" s="309" t="s">
        <v>4601</v>
      </c>
      <c r="F245" s="310" t="s">
        <v>4176</v>
      </c>
      <c r="G245" s="310" t="s">
        <v>1275</v>
      </c>
      <c r="H245" s="309" t="s">
        <v>7605</v>
      </c>
    </row>
    <row r="246" spans="1:8">
      <c r="A246" s="309" t="s">
        <v>4586</v>
      </c>
      <c r="B246" s="309" t="s">
        <v>1274</v>
      </c>
      <c r="C246" s="309" t="s">
        <v>7570</v>
      </c>
      <c r="D246" s="309" t="s">
        <v>4179</v>
      </c>
      <c r="E246" s="309" t="s">
        <v>4602</v>
      </c>
      <c r="F246" s="310" t="s">
        <v>4178</v>
      </c>
      <c r="G246" s="310" t="s">
        <v>1275</v>
      </c>
      <c r="H246" s="309" t="s">
        <v>7605</v>
      </c>
    </row>
    <row r="247" spans="1:8">
      <c r="A247" s="309" t="s">
        <v>4586</v>
      </c>
      <c r="B247" s="309" t="s">
        <v>1274</v>
      </c>
      <c r="C247" s="309" t="s">
        <v>7574</v>
      </c>
      <c r="D247" s="309" t="s">
        <v>4181</v>
      </c>
      <c r="E247" s="309" t="s">
        <v>4603</v>
      </c>
      <c r="F247" s="310" t="s">
        <v>4180</v>
      </c>
      <c r="G247" s="310" t="s">
        <v>1273</v>
      </c>
      <c r="H247" s="309" t="s">
        <v>8651</v>
      </c>
    </row>
    <row r="248" spans="1:8">
      <c r="A248" s="309" t="s">
        <v>4586</v>
      </c>
      <c r="B248" s="309" t="s">
        <v>1274</v>
      </c>
      <c r="C248" s="309" t="s">
        <v>7575</v>
      </c>
      <c r="D248" s="309" t="s">
        <v>6099</v>
      </c>
      <c r="E248" s="309" t="s">
        <v>4604</v>
      </c>
      <c r="F248" s="310" t="s">
        <v>4182</v>
      </c>
      <c r="G248" s="310" t="s">
        <v>1275</v>
      </c>
      <c r="H248" s="309" t="s">
        <v>7605</v>
      </c>
    </row>
    <row r="249" spans="1:8">
      <c r="A249" s="309" t="s">
        <v>4586</v>
      </c>
      <c r="B249" s="309" t="s">
        <v>1274</v>
      </c>
      <c r="C249" s="309" t="s">
        <v>7579</v>
      </c>
      <c r="D249" s="309" t="s">
        <v>7089</v>
      </c>
      <c r="E249" s="309" t="s">
        <v>4605</v>
      </c>
      <c r="F249" s="310" t="s">
        <v>6100</v>
      </c>
      <c r="G249" s="310" t="s">
        <v>1275</v>
      </c>
      <c r="H249" s="309" t="s">
        <v>7605</v>
      </c>
    </row>
    <row r="250" spans="1:8">
      <c r="A250" s="309" t="s">
        <v>4586</v>
      </c>
      <c r="B250" s="309" t="s">
        <v>1274</v>
      </c>
      <c r="C250" s="309" t="s">
        <v>7589</v>
      </c>
      <c r="D250" s="309" t="s">
        <v>6102</v>
      </c>
      <c r="E250" s="309" t="s">
        <v>4606</v>
      </c>
      <c r="F250" s="310" t="s">
        <v>6101</v>
      </c>
      <c r="G250" s="310" t="s">
        <v>1275</v>
      </c>
      <c r="H250" s="309" t="s">
        <v>7605</v>
      </c>
    </row>
    <row r="251" spans="1:8">
      <c r="A251" s="309" t="s">
        <v>4586</v>
      </c>
      <c r="B251" s="309" t="s">
        <v>1274</v>
      </c>
      <c r="C251" s="309" t="s">
        <v>7592</v>
      </c>
      <c r="D251" s="309" t="s">
        <v>6104</v>
      </c>
      <c r="E251" s="309" t="s">
        <v>4607</v>
      </c>
      <c r="F251" s="310" t="s">
        <v>6103</v>
      </c>
      <c r="G251" s="310" t="s">
        <v>1275</v>
      </c>
      <c r="H251" s="309" t="s">
        <v>7605</v>
      </c>
    </row>
    <row r="252" spans="1:8">
      <c r="A252" s="309" t="s">
        <v>4586</v>
      </c>
      <c r="B252" s="309" t="s">
        <v>1274</v>
      </c>
      <c r="C252" s="309" t="s">
        <v>7595</v>
      </c>
      <c r="D252" s="309" t="s">
        <v>6106</v>
      </c>
      <c r="E252" s="309" t="s">
        <v>4608</v>
      </c>
      <c r="F252" s="310" t="s">
        <v>6105</v>
      </c>
      <c r="G252" s="310" t="s">
        <v>1275</v>
      </c>
      <c r="H252" s="309" t="s">
        <v>7605</v>
      </c>
    </row>
    <row r="253" spans="1:8">
      <c r="A253" s="309" t="s">
        <v>4586</v>
      </c>
      <c r="B253" s="309" t="s">
        <v>1274</v>
      </c>
      <c r="C253" s="309" t="s">
        <v>7597</v>
      </c>
      <c r="D253" s="309" t="s">
        <v>6108</v>
      </c>
      <c r="E253" s="309" t="s">
        <v>4609</v>
      </c>
      <c r="F253" s="310" t="s">
        <v>6107</v>
      </c>
      <c r="G253" s="310" t="s">
        <v>1275</v>
      </c>
      <c r="H253" s="309" t="s">
        <v>7605</v>
      </c>
    </row>
    <row r="254" spans="1:8">
      <c r="A254" s="309" t="s">
        <v>4586</v>
      </c>
      <c r="B254" s="309" t="s">
        <v>1274</v>
      </c>
      <c r="C254" s="309" t="s">
        <v>7599</v>
      </c>
      <c r="D254" s="309" t="s">
        <v>6110</v>
      </c>
      <c r="E254" s="309" t="s">
        <v>4610</v>
      </c>
      <c r="F254" s="310" t="s">
        <v>6109</v>
      </c>
      <c r="G254" s="310" t="s">
        <v>1275</v>
      </c>
      <c r="H254" s="309" t="s">
        <v>7605</v>
      </c>
    </row>
    <row r="255" spans="1:8">
      <c r="A255" s="309" t="s">
        <v>4586</v>
      </c>
      <c r="B255" s="309" t="s">
        <v>1274</v>
      </c>
      <c r="C255" s="309" t="s">
        <v>7601</v>
      </c>
      <c r="D255" s="309" t="s">
        <v>6112</v>
      </c>
      <c r="E255" s="309" t="s">
        <v>4611</v>
      </c>
      <c r="F255" s="310" t="s">
        <v>6111</v>
      </c>
      <c r="G255" s="310" t="s">
        <v>1275</v>
      </c>
      <c r="H255" s="309" t="s">
        <v>7605</v>
      </c>
    </row>
    <row r="256" spans="1:8">
      <c r="A256" s="309" t="s">
        <v>4586</v>
      </c>
      <c r="B256" s="309" t="s">
        <v>1274</v>
      </c>
      <c r="C256" s="309" t="s">
        <v>7614</v>
      </c>
      <c r="D256" s="309" t="s">
        <v>6114</v>
      </c>
      <c r="E256" s="309" t="s">
        <v>4612</v>
      </c>
      <c r="F256" s="310" t="s">
        <v>6113</v>
      </c>
      <c r="G256" s="310" t="s">
        <v>1275</v>
      </c>
      <c r="H256" s="309" t="s">
        <v>7605</v>
      </c>
    </row>
    <row r="257" spans="1:8">
      <c r="A257" s="309" t="s">
        <v>4586</v>
      </c>
      <c r="B257" s="309" t="s">
        <v>1274</v>
      </c>
      <c r="C257" s="309" t="s">
        <v>7616</v>
      </c>
      <c r="D257" s="309" t="s">
        <v>6116</v>
      </c>
      <c r="E257" s="309" t="s">
        <v>4613</v>
      </c>
      <c r="F257" s="310" t="s">
        <v>6115</v>
      </c>
      <c r="G257" s="310" t="s">
        <v>1275</v>
      </c>
      <c r="H257" s="309" t="s">
        <v>7605</v>
      </c>
    </row>
    <row r="258" spans="1:8">
      <c r="A258" s="309" t="s">
        <v>4586</v>
      </c>
      <c r="B258" s="309" t="s">
        <v>1274</v>
      </c>
      <c r="C258" s="309" t="s">
        <v>7626</v>
      </c>
      <c r="D258" s="309" t="s">
        <v>6118</v>
      </c>
      <c r="E258" s="309" t="s">
        <v>4614</v>
      </c>
      <c r="F258" s="310" t="s">
        <v>6117</v>
      </c>
      <c r="G258" s="310" t="s">
        <v>1275</v>
      </c>
      <c r="H258" s="309" t="s">
        <v>7605</v>
      </c>
    </row>
    <row r="259" spans="1:8">
      <c r="A259" s="309" t="s">
        <v>4586</v>
      </c>
      <c r="B259" s="309" t="s">
        <v>1274</v>
      </c>
      <c r="C259" s="309" t="s">
        <v>7632</v>
      </c>
      <c r="D259" s="309" t="s">
        <v>6120</v>
      </c>
      <c r="E259" s="309" t="s">
        <v>4615</v>
      </c>
      <c r="F259" s="310" t="s">
        <v>6119</v>
      </c>
      <c r="G259" s="310" t="s">
        <v>1278</v>
      </c>
      <c r="H259" s="309" t="s">
        <v>8674</v>
      </c>
    </row>
    <row r="260" spans="1:8">
      <c r="A260" s="309" t="s">
        <v>4586</v>
      </c>
      <c r="B260" s="309" t="s">
        <v>1274</v>
      </c>
      <c r="C260" s="309" t="s">
        <v>7634</v>
      </c>
      <c r="D260" s="309" t="s">
        <v>6122</v>
      </c>
      <c r="E260" s="309" t="s">
        <v>4616</v>
      </c>
      <c r="F260" s="310" t="s">
        <v>6121</v>
      </c>
      <c r="G260" s="310" t="s">
        <v>1276</v>
      </c>
      <c r="H260" s="309" t="s">
        <v>8669</v>
      </c>
    </row>
    <row r="261" spans="1:8">
      <c r="A261" s="309" t="s">
        <v>4586</v>
      </c>
      <c r="B261" s="309" t="s">
        <v>1274</v>
      </c>
      <c r="C261" s="309" t="s">
        <v>7636</v>
      </c>
      <c r="D261" s="309" t="s">
        <v>6124</v>
      </c>
      <c r="E261" s="309" t="s">
        <v>4617</v>
      </c>
      <c r="F261" s="310" t="s">
        <v>6123</v>
      </c>
      <c r="G261" s="310" t="s">
        <v>1275</v>
      </c>
      <c r="H261" s="309" t="s">
        <v>7605</v>
      </c>
    </row>
    <row r="262" spans="1:8">
      <c r="A262" s="309" t="s">
        <v>4586</v>
      </c>
      <c r="B262" s="309" t="s">
        <v>1274</v>
      </c>
      <c r="C262" s="309" t="s">
        <v>4618</v>
      </c>
      <c r="D262" s="309" t="s">
        <v>6126</v>
      </c>
      <c r="E262" s="309" t="s">
        <v>4619</v>
      </c>
      <c r="F262" s="310" t="s">
        <v>6125</v>
      </c>
      <c r="G262" s="310" t="s">
        <v>1275</v>
      </c>
      <c r="H262" s="309" t="s">
        <v>7605</v>
      </c>
    </row>
    <row r="263" spans="1:8">
      <c r="A263" s="309" t="s">
        <v>4586</v>
      </c>
      <c r="B263" s="309" t="s">
        <v>1274</v>
      </c>
      <c r="C263" s="309" t="s">
        <v>7638</v>
      </c>
      <c r="D263" s="309" t="s">
        <v>6128</v>
      </c>
      <c r="E263" s="309" t="s">
        <v>4620</v>
      </c>
      <c r="F263" s="310" t="s">
        <v>6127</v>
      </c>
      <c r="G263" s="310" t="s">
        <v>1275</v>
      </c>
      <c r="H263" s="309" t="s">
        <v>7605</v>
      </c>
    </row>
    <row r="264" spans="1:8">
      <c r="A264" s="309" t="s">
        <v>4586</v>
      </c>
      <c r="B264" s="309" t="s">
        <v>1274</v>
      </c>
      <c r="C264" s="309" t="s">
        <v>7640</v>
      </c>
      <c r="D264" s="309" t="s">
        <v>6130</v>
      </c>
      <c r="E264" s="309" t="s">
        <v>4621</v>
      </c>
      <c r="F264" s="310" t="s">
        <v>6129</v>
      </c>
      <c r="G264" s="310" t="s">
        <v>1277</v>
      </c>
      <c r="H264" s="309" t="s">
        <v>8680</v>
      </c>
    </row>
    <row r="265" spans="1:8">
      <c r="A265" s="309" t="s">
        <v>4586</v>
      </c>
      <c r="B265" s="309" t="s">
        <v>1274</v>
      </c>
      <c r="C265" s="309" t="s">
        <v>6669</v>
      </c>
      <c r="D265" s="309" t="s">
        <v>6132</v>
      </c>
      <c r="E265" s="309" t="s">
        <v>4622</v>
      </c>
      <c r="F265" s="310" t="s">
        <v>6131</v>
      </c>
      <c r="G265" s="310" t="s">
        <v>1275</v>
      </c>
      <c r="H265" s="309" t="s">
        <v>7605</v>
      </c>
    </row>
    <row r="266" spans="1:8">
      <c r="A266" s="309" t="s">
        <v>4586</v>
      </c>
      <c r="B266" s="309" t="s">
        <v>1274</v>
      </c>
      <c r="C266" s="309" t="s">
        <v>6671</v>
      </c>
      <c r="D266" s="309" t="s">
        <v>6134</v>
      </c>
      <c r="E266" s="309" t="s">
        <v>4623</v>
      </c>
      <c r="F266" s="310" t="s">
        <v>6133</v>
      </c>
      <c r="G266" s="310" t="s">
        <v>1275</v>
      </c>
      <c r="H266" s="309" t="s">
        <v>7605</v>
      </c>
    </row>
    <row r="267" spans="1:8">
      <c r="A267" s="309" t="s">
        <v>4586</v>
      </c>
      <c r="B267" s="309" t="s">
        <v>1274</v>
      </c>
      <c r="C267" s="309" t="s">
        <v>6673</v>
      </c>
      <c r="D267" s="309" t="s">
        <v>4624</v>
      </c>
      <c r="E267" s="309" t="s">
        <v>4625</v>
      </c>
      <c r="F267" s="310" t="s">
        <v>6135</v>
      </c>
      <c r="G267" s="310" t="s">
        <v>1277</v>
      </c>
      <c r="H267" s="309" t="s">
        <v>8680</v>
      </c>
    </row>
    <row r="268" spans="1:8">
      <c r="A268" s="309" t="s">
        <v>4586</v>
      </c>
      <c r="B268" s="309" t="s">
        <v>1274</v>
      </c>
      <c r="C268" s="309" t="s">
        <v>4626</v>
      </c>
      <c r="D268" s="309" t="s">
        <v>909</v>
      </c>
      <c r="E268" s="309" t="s">
        <v>4627</v>
      </c>
      <c r="F268" s="310" t="s">
        <v>908</v>
      </c>
      <c r="G268" s="310" t="s">
        <v>1279</v>
      </c>
      <c r="H268" s="309" t="s">
        <v>526</v>
      </c>
    </row>
    <row r="269" spans="1:8">
      <c r="A269" s="309" t="s">
        <v>4586</v>
      </c>
      <c r="B269" s="309" t="s">
        <v>1274</v>
      </c>
      <c r="C269" s="309" t="s">
        <v>6676</v>
      </c>
      <c r="D269" s="309" t="s">
        <v>911</v>
      </c>
      <c r="E269" s="309" t="s">
        <v>4628</v>
      </c>
      <c r="F269" s="310" t="s">
        <v>910</v>
      </c>
      <c r="G269" s="310" t="s">
        <v>1275</v>
      </c>
      <c r="H269" s="309" t="s">
        <v>7605</v>
      </c>
    </row>
    <row r="270" spans="1:8">
      <c r="A270" s="309" t="s">
        <v>4586</v>
      </c>
      <c r="B270" s="309" t="s">
        <v>1274</v>
      </c>
      <c r="C270" s="309" t="s">
        <v>4629</v>
      </c>
      <c r="D270" s="309" t="s">
        <v>913</v>
      </c>
      <c r="E270" s="309" t="s">
        <v>4630</v>
      </c>
      <c r="F270" s="310" t="s">
        <v>912</v>
      </c>
      <c r="G270" s="310" t="s">
        <v>1280</v>
      </c>
      <c r="H270" s="309" t="s">
        <v>8675</v>
      </c>
    </row>
    <row r="271" spans="1:8">
      <c r="A271" s="309" t="s">
        <v>4586</v>
      </c>
      <c r="B271" s="309" t="s">
        <v>1274</v>
      </c>
      <c r="C271" s="309" t="s">
        <v>6686</v>
      </c>
      <c r="D271" s="309" t="s">
        <v>915</v>
      </c>
      <c r="E271" s="309" t="s">
        <v>4631</v>
      </c>
      <c r="F271" s="310" t="s">
        <v>914</v>
      </c>
      <c r="G271" s="310" t="s">
        <v>1281</v>
      </c>
      <c r="H271" s="309" t="s">
        <v>8676</v>
      </c>
    </row>
    <row r="272" spans="1:8">
      <c r="A272" s="309" t="s">
        <v>4586</v>
      </c>
      <c r="B272" s="309" t="s">
        <v>1274</v>
      </c>
      <c r="C272" s="309" t="s">
        <v>6687</v>
      </c>
      <c r="D272" s="309" t="s">
        <v>917</v>
      </c>
      <c r="E272" s="309" t="s">
        <v>4632</v>
      </c>
      <c r="F272" s="310" t="s">
        <v>916</v>
      </c>
      <c r="G272" s="310" t="s">
        <v>1280</v>
      </c>
      <c r="H272" s="309" t="s">
        <v>8675</v>
      </c>
    </row>
    <row r="273" spans="1:8">
      <c r="A273" s="309" t="s">
        <v>4586</v>
      </c>
      <c r="B273" s="309" t="s">
        <v>1274</v>
      </c>
      <c r="C273" s="309" t="s">
        <v>6689</v>
      </c>
      <c r="D273" s="309" t="s">
        <v>919</v>
      </c>
      <c r="E273" s="309" t="s">
        <v>4633</v>
      </c>
      <c r="F273" s="310" t="s">
        <v>918</v>
      </c>
      <c r="G273" s="310" t="s">
        <v>1275</v>
      </c>
      <c r="H273" s="309" t="s">
        <v>7605</v>
      </c>
    </row>
    <row r="274" spans="1:8">
      <c r="A274" s="309" t="s">
        <v>4586</v>
      </c>
      <c r="B274" s="309" t="s">
        <v>1274</v>
      </c>
      <c r="C274" s="309" t="s">
        <v>6691</v>
      </c>
      <c r="D274" s="309" t="s">
        <v>934</v>
      </c>
      <c r="E274" s="309" t="s">
        <v>4634</v>
      </c>
      <c r="F274" s="310" t="s">
        <v>7090</v>
      </c>
      <c r="G274" s="310" t="s">
        <v>1275</v>
      </c>
      <c r="H274" s="309" t="s">
        <v>7605</v>
      </c>
    </row>
    <row r="275" spans="1:8">
      <c r="A275" s="309" t="s">
        <v>4586</v>
      </c>
      <c r="B275" s="309" t="s">
        <v>1274</v>
      </c>
      <c r="C275" s="309" t="s">
        <v>6695</v>
      </c>
      <c r="D275" s="309" t="s">
        <v>7091</v>
      </c>
      <c r="E275" s="309" t="s">
        <v>4635</v>
      </c>
      <c r="F275" s="310" t="s">
        <v>7092</v>
      </c>
      <c r="G275" s="310" t="s">
        <v>1284</v>
      </c>
      <c r="H275" s="309" t="s">
        <v>8715</v>
      </c>
    </row>
    <row r="276" spans="1:8">
      <c r="A276" s="309" t="s">
        <v>4586</v>
      </c>
      <c r="B276" s="309" t="s">
        <v>1274</v>
      </c>
      <c r="C276" s="309" t="s">
        <v>6697</v>
      </c>
      <c r="D276" s="309" t="s">
        <v>4636</v>
      </c>
      <c r="E276" s="309" t="s">
        <v>4637</v>
      </c>
      <c r="F276" s="310" t="s">
        <v>4638</v>
      </c>
      <c r="G276" s="310" t="s">
        <v>1280</v>
      </c>
      <c r="H276" s="309" t="s">
        <v>8675</v>
      </c>
    </row>
    <row r="277" spans="1:8">
      <c r="A277" s="309" t="s">
        <v>4586</v>
      </c>
      <c r="B277" s="309" t="s">
        <v>1274</v>
      </c>
      <c r="C277" s="309" t="s">
        <v>6699</v>
      </c>
      <c r="D277" s="309" t="s">
        <v>4639</v>
      </c>
      <c r="E277" s="309" t="s">
        <v>4640</v>
      </c>
      <c r="F277" s="310" t="s">
        <v>4641</v>
      </c>
      <c r="G277" s="310" t="s">
        <v>1275</v>
      </c>
      <c r="H277" s="309" t="s">
        <v>7605</v>
      </c>
    </row>
    <row r="278" spans="1:8">
      <c r="A278" s="309" t="s">
        <v>4586</v>
      </c>
      <c r="B278" s="309" t="s">
        <v>1274</v>
      </c>
      <c r="C278" s="309" t="s">
        <v>3012</v>
      </c>
      <c r="D278" s="309" t="s">
        <v>8716</v>
      </c>
      <c r="E278" s="309" t="s">
        <v>8717</v>
      </c>
      <c r="F278" s="310" t="s">
        <v>8718</v>
      </c>
      <c r="G278" s="310" t="s">
        <v>1273</v>
      </c>
      <c r="H278" s="309" t="s">
        <v>8651</v>
      </c>
    </row>
    <row r="279" spans="1:8">
      <c r="A279" s="309" t="s">
        <v>4586</v>
      </c>
      <c r="B279" s="309" t="s">
        <v>1274</v>
      </c>
      <c r="C279" s="309" t="s">
        <v>4667</v>
      </c>
      <c r="D279" s="309" t="s">
        <v>8719</v>
      </c>
      <c r="E279" s="309" t="s">
        <v>8720</v>
      </c>
      <c r="F279" s="310" t="s">
        <v>8721</v>
      </c>
      <c r="G279" s="310" t="s">
        <v>1274</v>
      </c>
      <c r="H279" s="309" t="s">
        <v>7537</v>
      </c>
    </row>
    <row r="280" spans="1:8">
      <c r="D280" s="309" t="s">
        <v>6184</v>
      </c>
    </row>
    <row r="281" spans="1:8">
      <c r="A281" s="309" t="s">
        <v>4642</v>
      </c>
      <c r="B281" s="309" t="s">
        <v>1275</v>
      </c>
      <c r="C281" s="309" t="s">
        <v>7530</v>
      </c>
      <c r="D281" s="309" t="s">
        <v>921</v>
      </c>
      <c r="E281" s="309" t="s">
        <v>4643</v>
      </c>
      <c r="F281" s="310" t="s">
        <v>920</v>
      </c>
      <c r="G281" s="310" t="s">
        <v>1272</v>
      </c>
      <c r="H281" s="309" t="s">
        <v>7532</v>
      </c>
    </row>
    <row r="282" spans="1:8">
      <c r="A282" s="309" t="s">
        <v>4642</v>
      </c>
      <c r="B282" s="309" t="s">
        <v>1275</v>
      </c>
      <c r="C282" s="309" t="s">
        <v>7535</v>
      </c>
      <c r="D282" s="309" t="s">
        <v>923</v>
      </c>
      <c r="E282" s="309" t="s">
        <v>4644</v>
      </c>
      <c r="F282" s="310" t="s">
        <v>922</v>
      </c>
      <c r="G282" s="310" t="s">
        <v>1274</v>
      </c>
      <c r="H282" s="309" t="s">
        <v>7537</v>
      </c>
    </row>
    <row r="283" spans="1:8">
      <c r="A283" s="309" t="s">
        <v>4642</v>
      </c>
      <c r="B283" s="309" t="s">
        <v>1275</v>
      </c>
      <c r="C283" s="309" t="s">
        <v>7546</v>
      </c>
      <c r="D283" s="309" t="s">
        <v>925</v>
      </c>
      <c r="E283" s="309" t="s">
        <v>4645</v>
      </c>
      <c r="F283" s="310" t="s">
        <v>924</v>
      </c>
      <c r="G283" s="310" t="s">
        <v>1274</v>
      </c>
      <c r="H283" s="309" t="s">
        <v>7537</v>
      </c>
    </row>
    <row r="284" spans="1:8">
      <c r="A284" s="309" t="s">
        <v>4642</v>
      </c>
      <c r="B284" s="309" t="s">
        <v>1275</v>
      </c>
      <c r="C284" s="309" t="s">
        <v>7548</v>
      </c>
      <c r="D284" s="309" t="s">
        <v>927</v>
      </c>
      <c r="E284" s="309" t="s">
        <v>4646</v>
      </c>
      <c r="F284" s="310" t="s">
        <v>926</v>
      </c>
      <c r="G284" s="310" t="s">
        <v>1274</v>
      </c>
      <c r="H284" s="309" t="s">
        <v>7537</v>
      </c>
    </row>
    <row r="285" spans="1:8">
      <c r="A285" s="309" t="s">
        <v>4642</v>
      </c>
      <c r="B285" s="309" t="s">
        <v>1275</v>
      </c>
      <c r="C285" s="309" t="s">
        <v>7552</v>
      </c>
      <c r="D285" s="309" t="s">
        <v>3465</v>
      </c>
      <c r="E285" s="309" t="s">
        <v>4647</v>
      </c>
      <c r="F285" s="310" t="s">
        <v>3464</v>
      </c>
      <c r="G285" s="310" t="s">
        <v>1274</v>
      </c>
      <c r="H285" s="309" t="s">
        <v>7537</v>
      </c>
    </row>
    <row r="286" spans="1:8">
      <c r="A286" s="309" t="s">
        <v>4642</v>
      </c>
      <c r="B286" s="309" t="s">
        <v>1275</v>
      </c>
      <c r="C286" s="309" t="s">
        <v>7556</v>
      </c>
      <c r="D286" s="309" t="s">
        <v>3467</v>
      </c>
      <c r="E286" s="309" t="s">
        <v>4648</v>
      </c>
      <c r="F286" s="310" t="s">
        <v>3466</v>
      </c>
      <c r="G286" s="310" t="s">
        <v>1274</v>
      </c>
      <c r="H286" s="309" t="s">
        <v>7537</v>
      </c>
    </row>
    <row r="287" spans="1:8">
      <c r="A287" s="309" t="s">
        <v>4642</v>
      </c>
      <c r="B287" s="309" t="s">
        <v>1275</v>
      </c>
      <c r="C287" s="309" t="s">
        <v>7568</v>
      </c>
      <c r="D287" s="309" t="s">
        <v>3469</v>
      </c>
      <c r="E287" s="309" t="s">
        <v>4649</v>
      </c>
      <c r="F287" s="310" t="s">
        <v>3468</v>
      </c>
      <c r="G287" s="310" t="s">
        <v>1275</v>
      </c>
      <c r="H287" s="309" t="s">
        <v>7605</v>
      </c>
    </row>
    <row r="288" spans="1:8">
      <c r="A288" s="309" t="s">
        <v>4642</v>
      </c>
      <c r="B288" s="309" t="s">
        <v>1275</v>
      </c>
      <c r="C288" s="309" t="s">
        <v>7570</v>
      </c>
      <c r="D288" s="309" t="s">
        <v>3471</v>
      </c>
      <c r="E288" s="309" t="s">
        <v>4650</v>
      </c>
      <c r="F288" s="310" t="s">
        <v>3470</v>
      </c>
      <c r="G288" s="310" t="s">
        <v>1274</v>
      </c>
      <c r="H288" s="309" t="s">
        <v>7537</v>
      </c>
    </row>
    <row r="289" spans="1:8">
      <c r="A289" s="309" t="s">
        <v>4642</v>
      </c>
      <c r="B289" s="309" t="s">
        <v>1275</v>
      </c>
      <c r="C289" s="309" t="s">
        <v>7579</v>
      </c>
      <c r="D289" s="309" t="s">
        <v>3473</v>
      </c>
      <c r="E289" s="309" t="s">
        <v>4651</v>
      </c>
      <c r="F289" s="310" t="s">
        <v>3472</v>
      </c>
      <c r="G289" s="310" t="s">
        <v>1274</v>
      </c>
      <c r="H289" s="309" t="s">
        <v>7537</v>
      </c>
    </row>
    <row r="290" spans="1:8">
      <c r="A290" s="309" t="s">
        <v>4642</v>
      </c>
      <c r="B290" s="309" t="s">
        <v>1275</v>
      </c>
      <c r="C290" s="309" t="s">
        <v>7583</v>
      </c>
      <c r="D290" s="309" t="s">
        <v>4652</v>
      </c>
      <c r="E290" s="309" t="s">
        <v>4653</v>
      </c>
      <c r="F290" s="310" t="s">
        <v>3474</v>
      </c>
      <c r="G290" s="310" t="s">
        <v>1275</v>
      </c>
      <c r="H290" s="309" t="s">
        <v>7605</v>
      </c>
    </row>
    <row r="291" spans="1:8">
      <c r="A291" s="309" t="s">
        <v>4642</v>
      </c>
      <c r="B291" s="309" t="s">
        <v>1275</v>
      </c>
      <c r="C291" s="309" t="s">
        <v>7585</v>
      </c>
      <c r="D291" s="309" t="s">
        <v>3476</v>
      </c>
      <c r="E291" s="309" t="s">
        <v>4654</v>
      </c>
      <c r="F291" s="310" t="s">
        <v>3475</v>
      </c>
      <c r="G291" s="310" t="s">
        <v>1275</v>
      </c>
      <c r="H291" s="309" t="s">
        <v>7605</v>
      </c>
    </row>
    <row r="292" spans="1:8">
      <c r="A292" s="309" t="s">
        <v>4642</v>
      </c>
      <c r="B292" s="309" t="s">
        <v>1275</v>
      </c>
      <c r="C292" s="309" t="s">
        <v>7592</v>
      </c>
      <c r="D292" s="309" t="s">
        <v>8722</v>
      </c>
      <c r="E292" s="309" t="s">
        <v>8723</v>
      </c>
      <c r="F292" s="310" t="s">
        <v>3477</v>
      </c>
      <c r="G292" s="310" t="s">
        <v>1275</v>
      </c>
      <c r="H292" s="309" t="s">
        <v>7605</v>
      </c>
    </row>
    <row r="293" spans="1:8">
      <c r="A293" s="309" t="s">
        <v>4642</v>
      </c>
      <c r="B293" s="309" t="s">
        <v>1275</v>
      </c>
      <c r="C293" s="309" t="s">
        <v>4655</v>
      </c>
      <c r="D293" s="309" t="s">
        <v>3479</v>
      </c>
      <c r="E293" s="309" t="s">
        <v>4656</v>
      </c>
      <c r="F293" s="310" t="s">
        <v>3478</v>
      </c>
      <c r="G293" s="310" t="s">
        <v>1275</v>
      </c>
      <c r="H293" s="309" t="s">
        <v>7605</v>
      </c>
    </row>
    <row r="294" spans="1:8">
      <c r="A294" s="309" t="s">
        <v>4642</v>
      </c>
      <c r="B294" s="309" t="s">
        <v>1275</v>
      </c>
      <c r="C294" s="309" t="s">
        <v>7640</v>
      </c>
      <c r="D294" s="309" t="s">
        <v>3481</v>
      </c>
      <c r="E294" s="309" t="s">
        <v>4657</v>
      </c>
      <c r="F294" s="310" t="s">
        <v>3480</v>
      </c>
      <c r="G294" s="310" t="s">
        <v>1275</v>
      </c>
      <c r="H294" s="309" t="s">
        <v>7605</v>
      </c>
    </row>
    <row r="295" spans="1:8">
      <c r="A295" s="309" t="s">
        <v>4642</v>
      </c>
      <c r="B295" s="309" t="s">
        <v>1275</v>
      </c>
      <c r="C295" s="309" t="s">
        <v>6678</v>
      </c>
      <c r="D295" s="309" t="s">
        <v>3483</v>
      </c>
      <c r="E295" s="309" t="s">
        <v>4658</v>
      </c>
      <c r="F295" s="310" t="s">
        <v>3482</v>
      </c>
      <c r="G295" s="310" t="s">
        <v>1281</v>
      </c>
      <c r="H295" s="309" t="s">
        <v>8676</v>
      </c>
    </row>
    <row r="296" spans="1:8">
      <c r="A296" s="309" t="s">
        <v>4642</v>
      </c>
      <c r="B296" s="309" t="s">
        <v>1275</v>
      </c>
      <c r="C296" s="309" t="s">
        <v>6684</v>
      </c>
      <c r="D296" s="309" t="s">
        <v>3485</v>
      </c>
      <c r="E296" s="309" t="s">
        <v>4659</v>
      </c>
      <c r="F296" s="310" t="s">
        <v>3484</v>
      </c>
      <c r="G296" s="310" t="s">
        <v>1278</v>
      </c>
      <c r="H296" s="309" t="s">
        <v>8674</v>
      </c>
    </row>
    <row r="297" spans="1:8">
      <c r="A297" s="309" t="s">
        <v>4642</v>
      </c>
      <c r="B297" s="309" t="s">
        <v>1275</v>
      </c>
      <c r="C297" s="309" t="s">
        <v>4629</v>
      </c>
      <c r="D297" s="309" t="s">
        <v>3487</v>
      </c>
      <c r="E297" s="309" t="s">
        <v>4660</v>
      </c>
      <c r="F297" s="310" t="s">
        <v>3486</v>
      </c>
      <c r="G297" s="310" t="s">
        <v>1279</v>
      </c>
      <c r="H297" s="309" t="s">
        <v>526</v>
      </c>
    </row>
    <row r="298" spans="1:8">
      <c r="A298" s="309" t="s">
        <v>4642</v>
      </c>
      <c r="B298" s="309" t="s">
        <v>1275</v>
      </c>
      <c r="C298" s="309" t="s">
        <v>6686</v>
      </c>
      <c r="D298" s="309" t="s">
        <v>7093</v>
      </c>
      <c r="E298" s="309" t="s">
        <v>4661</v>
      </c>
      <c r="F298" s="310" t="s">
        <v>3488</v>
      </c>
      <c r="G298" s="310" t="s">
        <v>1283</v>
      </c>
      <c r="H298" s="309" t="s">
        <v>8677</v>
      </c>
    </row>
    <row r="299" spans="1:8">
      <c r="A299" s="309" t="s">
        <v>4642</v>
      </c>
      <c r="B299" s="309" t="s">
        <v>1275</v>
      </c>
      <c r="C299" s="309" t="s">
        <v>6687</v>
      </c>
      <c r="D299" s="309" t="s">
        <v>3490</v>
      </c>
      <c r="E299" s="309" t="s">
        <v>4662</v>
      </c>
      <c r="F299" s="310" t="s">
        <v>3489</v>
      </c>
      <c r="G299" s="310" t="s">
        <v>1281</v>
      </c>
      <c r="H299" s="309" t="s">
        <v>8676</v>
      </c>
    </row>
    <row r="300" spans="1:8">
      <c r="A300" s="309" t="s">
        <v>4642</v>
      </c>
      <c r="B300" s="309" t="s">
        <v>1275</v>
      </c>
      <c r="C300" s="309" t="s">
        <v>6691</v>
      </c>
      <c r="D300" s="309" t="s">
        <v>3492</v>
      </c>
      <c r="E300" s="309" t="s">
        <v>4663</v>
      </c>
      <c r="F300" s="310" t="s">
        <v>3491</v>
      </c>
      <c r="G300" s="310" t="s">
        <v>1280</v>
      </c>
      <c r="H300" s="309" t="s">
        <v>8675</v>
      </c>
    </row>
    <row r="301" spans="1:8">
      <c r="A301" s="309" t="s">
        <v>4642</v>
      </c>
      <c r="B301" s="309" t="s">
        <v>1275</v>
      </c>
      <c r="C301" s="309" t="s">
        <v>6693</v>
      </c>
      <c r="D301" s="309" t="s">
        <v>3494</v>
      </c>
      <c r="E301" s="309" t="s">
        <v>4664</v>
      </c>
      <c r="F301" s="310" t="s">
        <v>3493</v>
      </c>
      <c r="G301" s="310" t="s">
        <v>1272</v>
      </c>
      <c r="H301" s="309" t="s">
        <v>7532</v>
      </c>
    </row>
    <row r="302" spans="1:8">
      <c r="A302" s="309" t="s">
        <v>4642</v>
      </c>
      <c r="B302" s="309" t="s">
        <v>1275</v>
      </c>
      <c r="C302" s="309" t="s">
        <v>6695</v>
      </c>
      <c r="D302" s="309" t="s">
        <v>7094</v>
      </c>
      <c r="E302" s="309" t="s">
        <v>4665</v>
      </c>
      <c r="F302" s="310" t="s">
        <v>3495</v>
      </c>
      <c r="G302" s="310" t="s">
        <v>1280</v>
      </c>
      <c r="H302" s="309" t="s">
        <v>8675</v>
      </c>
    </row>
    <row r="303" spans="1:8">
      <c r="A303" s="309" t="s">
        <v>4642</v>
      </c>
      <c r="B303" s="309" t="s">
        <v>1275</v>
      </c>
      <c r="C303" s="309" t="s">
        <v>6697</v>
      </c>
      <c r="D303" s="309" t="s">
        <v>7095</v>
      </c>
      <c r="E303" s="309" t="s">
        <v>4666</v>
      </c>
      <c r="F303" s="310" t="s">
        <v>3496</v>
      </c>
      <c r="G303" s="310" t="s">
        <v>1281</v>
      </c>
      <c r="H303" s="309" t="s">
        <v>8676</v>
      </c>
    </row>
    <row r="304" spans="1:8">
      <c r="A304" s="309" t="s">
        <v>4642</v>
      </c>
      <c r="B304" s="309" t="s">
        <v>1275</v>
      </c>
      <c r="C304" s="309" t="s">
        <v>4667</v>
      </c>
      <c r="D304" s="309" t="s">
        <v>8724</v>
      </c>
      <c r="E304" s="309" t="s">
        <v>8725</v>
      </c>
      <c r="F304" s="310" t="s">
        <v>3497</v>
      </c>
      <c r="G304" s="310" t="s">
        <v>1278</v>
      </c>
      <c r="H304" s="309" t="s">
        <v>8674</v>
      </c>
    </row>
    <row r="305" spans="1:8">
      <c r="A305" s="309" t="s">
        <v>4642</v>
      </c>
      <c r="B305" s="309" t="s">
        <v>1275</v>
      </c>
      <c r="C305" s="309" t="s">
        <v>4668</v>
      </c>
      <c r="D305" s="309" t="s">
        <v>3499</v>
      </c>
      <c r="E305" s="309" t="s">
        <v>4669</v>
      </c>
      <c r="F305" s="310" t="s">
        <v>3498</v>
      </c>
      <c r="G305" s="310" t="s">
        <v>1281</v>
      </c>
      <c r="H305" s="309" t="s">
        <v>8676</v>
      </c>
    </row>
    <row r="306" spans="1:8">
      <c r="A306" s="309" t="s">
        <v>4642</v>
      </c>
      <c r="B306" s="309" t="s">
        <v>1275</v>
      </c>
      <c r="C306" s="309" t="s">
        <v>3014</v>
      </c>
      <c r="D306" s="309" t="s">
        <v>7096</v>
      </c>
      <c r="E306" s="309" t="s">
        <v>4670</v>
      </c>
      <c r="F306" s="310" t="s">
        <v>7097</v>
      </c>
      <c r="G306" s="310" t="s">
        <v>1280</v>
      </c>
      <c r="H306" s="309" t="s">
        <v>8675</v>
      </c>
    </row>
    <row r="307" spans="1:8">
      <c r="A307" s="309" t="s">
        <v>4642</v>
      </c>
      <c r="B307" s="309" t="s">
        <v>1275</v>
      </c>
      <c r="C307" s="309" t="s">
        <v>3016</v>
      </c>
      <c r="D307" s="309" t="s">
        <v>7098</v>
      </c>
      <c r="E307" s="309" t="s">
        <v>4671</v>
      </c>
      <c r="F307" s="310" t="s">
        <v>7099</v>
      </c>
      <c r="G307" s="310" t="s">
        <v>1277</v>
      </c>
      <c r="H307" s="309" t="s">
        <v>8680</v>
      </c>
    </row>
    <row r="308" spans="1:8">
      <c r="A308" s="309" t="s">
        <v>4642</v>
      </c>
      <c r="B308" s="309" t="s">
        <v>1275</v>
      </c>
      <c r="C308" s="309" t="s">
        <v>4672</v>
      </c>
      <c r="D308" s="309" t="s">
        <v>7100</v>
      </c>
      <c r="E308" s="309" t="s">
        <v>4673</v>
      </c>
      <c r="F308" s="310" t="s">
        <v>7101</v>
      </c>
      <c r="G308" s="310" t="s">
        <v>1280</v>
      </c>
      <c r="H308" s="309" t="s">
        <v>8675</v>
      </c>
    </row>
    <row r="309" spans="1:8">
      <c r="A309" s="309" t="s">
        <v>4642</v>
      </c>
      <c r="B309" s="309" t="s">
        <v>1275</v>
      </c>
      <c r="C309" s="309" t="s">
        <v>3018</v>
      </c>
      <c r="D309" s="309" t="s">
        <v>4674</v>
      </c>
      <c r="E309" s="309" t="s">
        <v>4675</v>
      </c>
      <c r="F309" s="310" t="s">
        <v>4676</v>
      </c>
      <c r="G309" s="310" t="s">
        <v>1280</v>
      </c>
      <c r="H309" s="309" t="s">
        <v>8675</v>
      </c>
    </row>
    <row r="310" spans="1:8">
      <c r="D310" s="309" t="s">
        <v>6184</v>
      </c>
    </row>
    <row r="311" spans="1:8">
      <c r="A311" s="309" t="s">
        <v>4677</v>
      </c>
      <c r="B311" s="309" t="s">
        <v>1277</v>
      </c>
      <c r="C311" s="309" t="s">
        <v>7530</v>
      </c>
      <c r="D311" s="309" t="s">
        <v>3501</v>
      </c>
      <c r="E311" s="309" t="s">
        <v>4678</v>
      </c>
      <c r="F311" s="310" t="s">
        <v>3500</v>
      </c>
      <c r="G311" s="310" t="s">
        <v>1272</v>
      </c>
      <c r="H311" s="309" t="s">
        <v>7532</v>
      </c>
    </row>
    <row r="312" spans="1:8">
      <c r="A312" s="309" t="s">
        <v>4677</v>
      </c>
      <c r="B312" s="309" t="s">
        <v>1277</v>
      </c>
      <c r="C312" s="309" t="s">
        <v>7533</v>
      </c>
      <c r="D312" s="309" t="s">
        <v>3503</v>
      </c>
      <c r="E312" s="309" t="s">
        <v>4679</v>
      </c>
      <c r="F312" s="310" t="s">
        <v>3502</v>
      </c>
      <c r="G312" s="310" t="s">
        <v>1273</v>
      </c>
      <c r="H312" s="309" t="s">
        <v>8651</v>
      </c>
    </row>
    <row r="313" spans="1:8">
      <c r="A313" s="309" t="s">
        <v>4677</v>
      </c>
      <c r="B313" s="309" t="s">
        <v>1277</v>
      </c>
      <c r="C313" s="309" t="s">
        <v>7535</v>
      </c>
      <c r="D313" s="309" t="s">
        <v>3505</v>
      </c>
      <c r="E313" s="309" t="s">
        <v>4680</v>
      </c>
      <c r="F313" s="310" t="s">
        <v>3504</v>
      </c>
      <c r="G313" s="310" t="s">
        <v>1274</v>
      </c>
      <c r="H313" s="309" t="s">
        <v>7537</v>
      </c>
    </row>
    <row r="314" spans="1:8">
      <c r="A314" s="309" t="s">
        <v>4677</v>
      </c>
      <c r="B314" s="309" t="s">
        <v>1277</v>
      </c>
      <c r="C314" s="309" t="s">
        <v>7538</v>
      </c>
      <c r="D314" s="309" t="s">
        <v>7215</v>
      </c>
      <c r="E314" s="309" t="s">
        <v>4681</v>
      </c>
      <c r="F314" s="310" t="s">
        <v>3506</v>
      </c>
      <c r="G314" s="310" t="s">
        <v>1274</v>
      </c>
      <c r="H314" s="309" t="s">
        <v>7537</v>
      </c>
    </row>
    <row r="315" spans="1:8">
      <c r="A315" s="309" t="s">
        <v>4677</v>
      </c>
      <c r="B315" s="309" t="s">
        <v>1277</v>
      </c>
      <c r="C315" s="309" t="s">
        <v>7540</v>
      </c>
      <c r="D315" s="309" t="s">
        <v>7217</v>
      </c>
      <c r="E315" s="309" t="s">
        <v>4682</v>
      </c>
      <c r="F315" s="310" t="s">
        <v>7216</v>
      </c>
      <c r="G315" s="310" t="s">
        <v>1274</v>
      </c>
      <c r="H315" s="309" t="s">
        <v>7537</v>
      </c>
    </row>
    <row r="316" spans="1:8">
      <c r="A316" s="309" t="s">
        <v>4677</v>
      </c>
      <c r="B316" s="309" t="s">
        <v>1277</v>
      </c>
      <c r="C316" s="309" t="s">
        <v>7542</v>
      </c>
      <c r="D316" s="309" t="s">
        <v>7219</v>
      </c>
      <c r="E316" s="309" t="s">
        <v>4683</v>
      </c>
      <c r="F316" s="310" t="s">
        <v>7218</v>
      </c>
      <c r="G316" s="310" t="s">
        <v>1274</v>
      </c>
      <c r="H316" s="309" t="s">
        <v>7537</v>
      </c>
    </row>
    <row r="317" spans="1:8">
      <c r="A317" s="309" t="s">
        <v>4677</v>
      </c>
      <c r="B317" s="309" t="s">
        <v>1277</v>
      </c>
      <c r="C317" s="309" t="s">
        <v>7544</v>
      </c>
      <c r="D317" s="309" t="s">
        <v>7221</v>
      </c>
      <c r="E317" s="309" t="s">
        <v>4684</v>
      </c>
      <c r="F317" s="310" t="s">
        <v>7220</v>
      </c>
      <c r="G317" s="310" t="s">
        <v>1275</v>
      </c>
      <c r="H317" s="309" t="s">
        <v>7605</v>
      </c>
    </row>
    <row r="318" spans="1:8">
      <c r="A318" s="309" t="s">
        <v>4677</v>
      </c>
      <c r="B318" s="309" t="s">
        <v>1277</v>
      </c>
      <c r="C318" s="309" t="s">
        <v>7548</v>
      </c>
      <c r="D318" s="309" t="s">
        <v>7223</v>
      </c>
      <c r="E318" s="309" t="s">
        <v>4685</v>
      </c>
      <c r="F318" s="310" t="s">
        <v>7222</v>
      </c>
      <c r="G318" s="310" t="s">
        <v>1275</v>
      </c>
      <c r="H318" s="309" t="s">
        <v>7605</v>
      </c>
    </row>
    <row r="319" spans="1:8">
      <c r="A319" s="309" t="s">
        <v>4677</v>
      </c>
      <c r="B319" s="309" t="s">
        <v>1277</v>
      </c>
      <c r="C319" s="309" t="s">
        <v>7550</v>
      </c>
      <c r="D319" s="309" t="s">
        <v>3427</v>
      </c>
      <c r="E319" s="309" t="s">
        <v>4686</v>
      </c>
      <c r="F319" s="310" t="s">
        <v>3426</v>
      </c>
      <c r="G319" s="310" t="s">
        <v>1275</v>
      </c>
      <c r="H319" s="309" t="s">
        <v>7605</v>
      </c>
    </row>
    <row r="320" spans="1:8">
      <c r="A320" s="309" t="s">
        <v>4677</v>
      </c>
      <c r="B320" s="309" t="s">
        <v>1277</v>
      </c>
      <c r="C320" s="309" t="s">
        <v>7552</v>
      </c>
      <c r="D320" s="309" t="s">
        <v>3429</v>
      </c>
      <c r="E320" s="309" t="s">
        <v>4687</v>
      </c>
      <c r="F320" s="310" t="s">
        <v>3428</v>
      </c>
      <c r="G320" s="310" t="s">
        <v>1274</v>
      </c>
      <c r="H320" s="309" t="s">
        <v>7537</v>
      </c>
    </row>
    <row r="321" spans="1:8">
      <c r="A321" s="309" t="s">
        <v>4677</v>
      </c>
      <c r="B321" s="309" t="s">
        <v>1277</v>
      </c>
      <c r="C321" s="309" t="s">
        <v>7558</v>
      </c>
      <c r="D321" s="309" t="s">
        <v>3431</v>
      </c>
      <c r="E321" s="309" t="s">
        <v>4688</v>
      </c>
      <c r="F321" s="310" t="s">
        <v>3430</v>
      </c>
      <c r="G321" s="310" t="s">
        <v>1274</v>
      </c>
      <c r="H321" s="309" t="s">
        <v>7537</v>
      </c>
    </row>
    <row r="322" spans="1:8">
      <c r="A322" s="309" t="s">
        <v>4677</v>
      </c>
      <c r="B322" s="309" t="s">
        <v>1277</v>
      </c>
      <c r="C322" s="309" t="s">
        <v>4689</v>
      </c>
      <c r="D322" s="309" t="s">
        <v>5185</v>
      </c>
      <c r="E322" s="309" t="s">
        <v>4690</v>
      </c>
      <c r="F322" s="310" t="s">
        <v>3432</v>
      </c>
      <c r="G322" s="310" t="s">
        <v>1275</v>
      </c>
      <c r="H322" s="309" t="s">
        <v>7605</v>
      </c>
    </row>
    <row r="323" spans="1:8">
      <c r="A323" s="309" t="s">
        <v>4677</v>
      </c>
      <c r="B323" s="309" t="s">
        <v>1277</v>
      </c>
      <c r="C323" s="309" t="s">
        <v>7560</v>
      </c>
      <c r="D323" s="309" t="s">
        <v>3434</v>
      </c>
      <c r="E323" s="309" t="s">
        <v>4691</v>
      </c>
      <c r="F323" s="310" t="s">
        <v>3433</v>
      </c>
      <c r="G323" s="310" t="s">
        <v>1274</v>
      </c>
      <c r="H323" s="309" t="s">
        <v>7537</v>
      </c>
    </row>
    <row r="324" spans="1:8">
      <c r="A324" s="309" t="s">
        <v>4677</v>
      </c>
      <c r="B324" s="309" t="s">
        <v>1277</v>
      </c>
      <c r="C324" s="309" t="s">
        <v>7562</v>
      </c>
      <c r="D324" s="309" t="s">
        <v>3436</v>
      </c>
      <c r="E324" s="309" t="s">
        <v>4692</v>
      </c>
      <c r="F324" s="310" t="s">
        <v>3435</v>
      </c>
      <c r="G324" s="310" t="s">
        <v>1274</v>
      </c>
      <c r="H324" s="309" t="s">
        <v>7537</v>
      </c>
    </row>
    <row r="325" spans="1:8">
      <c r="A325" s="309" t="s">
        <v>4677</v>
      </c>
      <c r="B325" s="309" t="s">
        <v>1277</v>
      </c>
      <c r="C325" s="309" t="s">
        <v>7564</v>
      </c>
      <c r="D325" s="309" t="s">
        <v>3438</v>
      </c>
      <c r="E325" s="309" t="s">
        <v>4693</v>
      </c>
      <c r="F325" s="310" t="s">
        <v>3437</v>
      </c>
      <c r="G325" s="310" t="s">
        <v>1275</v>
      </c>
      <c r="H325" s="309" t="s">
        <v>7605</v>
      </c>
    </row>
    <row r="326" spans="1:8">
      <c r="A326" s="309" t="s">
        <v>4677</v>
      </c>
      <c r="B326" s="309" t="s">
        <v>1277</v>
      </c>
      <c r="C326" s="309" t="s">
        <v>7568</v>
      </c>
      <c r="D326" s="309" t="s">
        <v>3440</v>
      </c>
      <c r="E326" s="309" t="s">
        <v>4694</v>
      </c>
      <c r="F326" s="310" t="s">
        <v>3439</v>
      </c>
      <c r="G326" s="310" t="s">
        <v>1274</v>
      </c>
      <c r="H326" s="309" t="s">
        <v>7537</v>
      </c>
    </row>
    <row r="327" spans="1:8">
      <c r="A327" s="309" t="s">
        <v>4677</v>
      </c>
      <c r="B327" s="309" t="s">
        <v>1277</v>
      </c>
      <c r="C327" s="309" t="s">
        <v>7575</v>
      </c>
      <c r="D327" s="309" t="s">
        <v>3442</v>
      </c>
      <c r="E327" s="309" t="s">
        <v>4695</v>
      </c>
      <c r="F327" s="310" t="s">
        <v>3441</v>
      </c>
      <c r="G327" s="310" t="s">
        <v>1275</v>
      </c>
      <c r="H327" s="309" t="s">
        <v>7605</v>
      </c>
    </row>
    <row r="328" spans="1:8">
      <c r="A328" s="309" t="s">
        <v>4677</v>
      </c>
      <c r="B328" s="309" t="s">
        <v>1277</v>
      </c>
      <c r="C328" s="309" t="s">
        <v>7583</v>
      </c>
      <c r="D328" s="309" t="s">
        <v>3444</v>
      </c>
      <c r="E328" s="309" t="s">
        <v>4696</v>
      </c>
      <c r="F328" s="310" t="s">
        <v>3443</v>
      </c>
      <c r="G328" s="310" t="s">
        <v>1274</v>
      </c>
      <c r="H328" s="309" t="s">
        <v>7537</v>
      </c>
    </row>
    <row r="329" spans="1:8">
      <c r="A329" s="309" t="s">
        <v>4677</v>
      </c>
      <c r="B329" s="309" t="s">
        <v>1277</v>
      </c>
      <c r="C329" s="309" t="s">
        <v>7595</v>
      </c>
      <c r="D329" s="309" t="s">
        <v>3446</v>
      </c>
      <c r="E329" s="309" t="s">
        <v>4697</v>
      </c>
      <c r="F329" s="310" t="s">
        <v>3445</v>
      </c>
      <c r="G329" s="310" t="s">
        <v>1277</v>
      </c>
      <c r="H329" s="309" t="s">
        <v>8680</v>
      </c>
    </row>
    <row r="330" spans="1:8">
      <c r="A330" s="309" t="s">
        <v>4677</v>
      </c>
      <c r="B330" s="309" t="s">
        <v>1277</v>
      </c>
      <c r="C330" s="309" t="s">
        <v>7597</v>
      </c>
      <c r="D330" s="309" t="s">
        <v>4698</v>
      </c>
      <c r="E330" s="309" t="s">
        <v>4699</v>
      </c>
      <c r="F330" s="310" t="s">
        <v>3447</v>
      </c>
      <c r="G330" s="310" t="s">
        <v>1280</v>
      </c>
      <c r="H330" s="309" t="s">
        <v>8675</v>
      </c>
    </row>
    <row r="331" spans="1:8">
      <c r="A331" s="309" t="s">
        <v>4677</v>
      </c>
      <c r="B331" s="309" t="s">
        <v>1277</v>
      </c>
      <c r="C331" s="309" t="s">
        <v>7601</v>
      </c>
      <c r="D331" s="309" t="s">
        <v>3449</v>
      </c>
      <c r="E331" s="309" t="s">
        <v>4700</v>
      </c>
      <c r="F331" s="310" t="s">
        <v>3448</v>
      </c>
      <c r="G331" s="310" t="s">
        <v>1273</v>
      </c>
      <c r="H331" s="309" t="s">
        <v>8651</v>
      </c>
    </row>
    <row r="332" spans="1:8">
      <c r="A332" s="309" t="s">
        <v>4677</v>
      </c>
      <c r="B332" s="309" t="s">
        <v>1277</v>
      </c>
      <c r="C332" s="309" t="s">
        <v>7603</v>
      </c>
      <c r="D332" s="309" t="s">
        <v>308</v>
      </c>
      <c r="E332" s="309" t="s">
        <v>4701</v>
      </c>
      <c r="F332" s="310" t="s">
        <v>3450</v>
      </c>
      <c r="G332" s="310" t="s">
        <v>1274</v>
      </c>
      <c r="H332" s="309" t="s">
        <v>7537</v>
      </c>
    </row>
    <row r="333" spans="1:8">
      <c r="A333" s="309" t="s">
        <v>4677</v>
      </c>
      <c r="B333" s="309" t="s">
        <v>1277</v>
      </c>
      <c r="C333" s="309" t="s">
        <v>7608</v>
      </c>
      <c r="D333" s="309" t="s">
        <v>310</v>
      </c>
      <c r="E333" s="309" t="s">
        <v>4702</v>
      </c>
      <c r="F333" s="310" t="s">
        <v>309</v>
      </c>
      <c r="G333" s="310" t="s">
        <v>1278</v>
      </c>
      <c r="H333" s="309" t="s">
        <v>8674</v>
      </c>
    </row>
    <row r="334" spans="1:8">
      <c r="A334" s="309" t="s">
        <v>4677</v>
      </c>
      <c r="B334" s="309" t="s">
        <v>1277</v>
      </c>
      <c r="C334" s="309" t="s">
        <v>7610</v>
      </c>
      <c r="D334" s="309" t="s">
        <v>8726</v>
      </c>
      <c r="E334" s="309" t="s">
        <v>8727</v>
      </c>
      <c r="F334" s="310" t="s">
        <v>311</v>
      </c>
      <c r="G334" s="310" t="s">
        <v>1282</v>
      </c>
      <c r="H334" s="309" t="s">
        <v>4507</v>
      </c>
    </row>
    <row r="335" spans="1:8">
      <c r="A335" s="309" t="s">
        <v>4677</v>
      </c>
      <c r="B335" s="309" t="s">
        <v>1277</v>
      </c>
      <c r="C335" s="309" t="s">
        <v>7614</v>
      </c>
      <c r="D335" s="309" t="s">
        <v>313</v>
      </c>
      <c r="E335" s="309" t="s">
        <v>4703</v>
      </c>
      <c r="F335" s="310" t="s">
        <v>312</v>
      </c>
      <c r="G335" s="310" t="s">
        <v>1274</v>
      </c>
      <c r="H335" s="309" t="s">
        <v>7537</v>
      </c>
    </row>
    <row r="336" spans="1:8">
      <c r="A336" s="309" t="s">
        <v>4677</v>
      </c>
      <c r="B336" s="309" t="s">
        <v>1277</v>
      </c>
      <c r="C336" s="309" t="s">
        <v>7616</v>
      </c>
      <c r="D336" s="309" t="s">
        <v>315</v>
      </c>
      <c r="E336" s="309" t="s">
        <v>4704</v>
      </c>
      <c r="F336" s="310" t="s">
        <v>314</v>
      </c>
      <c r="G336" s="310" t="s">
        <v>1276</v>
      </c>
      <c r="H336" s="309" t="s">
        <v>8669</v>
      </c>
    </row>
    <row r="337" spans="1:8">
      <c r="A337" s="309" t="s">
        <v>4677</v>
      </c>
      <c r="B337" s="309" t="s">
        <v>1277</v>
      </c>
      <c r="C337" s="309" t="s">
        <v>7618</v>
      </c>
      <c r="D337" s="309" t="s">
        <v>7102</v>
      </c>
      <c r="E337" s="309" t="s">
        <v>4705</v>
      </c>
      <c r="F337" s="310" t="s">
        <v>316</v>
      </c>
      <c r="G337" s="310" t="s">
        <v>1277</v>
      </c>
      <c r="H337" s="309" t="s">
        <v>8680</v>
      </c>
    </row>
    <row r="338" spans="1:8">
      <c r="A338" s="309" t="s">
        <v>4677</v>
      </c>
      <c r="B338" s="309" t="s">
        <v>1277</v>
      </c>
      <c r="C338" s="309" t="s">
        <v>7620</v>
      </c>
      <c r="D338" s="309" t="s">
        <v>318</v>
      </c>
      <c r="E338" s="309" t="s">
        <v>4706</v>
      </c>
      <c r="F338" s="310" t="s">
        <v>317</v>
      </c>
      <c r="G338" s="310" t="s">
        <v>1274</v>
      </c>
      <c r="H338" s="309" t="s">
        <v>7537</v>
      </c>
    </row>
    <row r="339" spans="1:8">
      <c r="A339" s="309" t="s">
        <v>4677</v>
      </c>
      <c r="B339" s="309" t="s">
        <v>1277</v>
      </c>
      <c r="C339" s="309" t="s">
        <v>7624</v>
      </c>
      <c r="D339" s="309" t="s">
        <v>320</v>
      </c>
      <c r="E339" s="309" t="s">
        <v>4707</v>
      </c>
      <c r="F339" s="310" t="s">
        <v>319</v>
      </c>
      <c r="G339" s="310" t="s">
        <v>1279</v>
      </c>
      <c r="H339" s="309" t="s">
        <v>526</v>
      </c>
    </row>
    <row r="340" spans="1:8">
      <c r="A340" s="309" t="s">
        <v>4677</v>
      </c>
      <c r="B340" s="309" t="s">
        <v>1277</v>
      </c>
      <c r="C340" s="309" t="s">
        <v>7626</v>
      </c>
      <c r="D340" s="309" t="s">
        <v>322</v>
      </c>
      <c r="E340" s="309" t="s">
        <v>4708</v>
      </c>
      <c r="F340" s="310" t="s">
        <v>321</v>
      </c>
      <c r="G340" s="310" t="s">
        <v>1277</v>
      </c>
      <c r="H340" s="309" t="s">
        <v>8680</v>
      </c>
    </row>
    <row r="341" spans="1:8">
      <c r="A341" s="309" t="s">
        <v>4677</v>
      </c>
      <c r="B341" s="309" t="s">
        <v>1277</v>
      </c>
      <c r="C341" s="309" t="s">
        <v>7628</v>
      </c>
      <c r="D341" s="309" t="s">
        <v>324</v>
      </c>
      <c r="E341" s="309" t="s">
        <v>4709</v>
      </c>
      <c r="F341" s="310" t="s">
        <v>323</v>
      </c>
      <c r="G341" s="310" t="s">
        <v>1275</v>
      </c>
      <c r="H341" s="309" t="s">
        <v>7605</v>
      </c>
    </row>
    <row r="342" spans="1:8">
      <c r="A342" s="309" t="s">
        <v>4677</v>
      </c>
      <c r="B342" s="309" t="s">
        <v>1277</v>
      </c>
      <c r="C342" s="309" t="s">
        <v>7632</v>
      </c>
      <c r="D342" s="309" t="s">
        <v>326</v>
      </c>
      <c r="E342" s="309" t="s">
        <v>4710</v>
      </c>
      <c r="F342" s="310" t="s">
        <v>325</v>
      </c>
      <c r="G342" s="310" t="s">
        <v>1275</v>
      </c>
      <c r="H342" s="309" t="s">
        <v>7605</v>
      </c>
    </row>
    <row r="343" spans="1:8">
      <c r="A343" s="309" t="s">
        <v>4677</v>
      </c>
      <c r="B343" s="309" t="s">
        <v>1277</v>
      </c>
      <c r="C343" s="309" t="s">
        <v>4655</v>
      </c>
      <c r="D343" s="309" t="s">
        <v>328</v>
      </c>
      <c r="E343" s="309" t="s">
        <v>4711</v>
      </c>
      <c r="F343" s="310" t="s">
        <v>327</v>
      </c>
      <c r="G343" s="310" t="s">
        <v>1280</v>
      </c>
      <c r="H343" s="309" t="s">
        <v>8675</v>
      </c>
    </row>
    <row r="344" spans="1:8">
      <c r="A344" s="309" t="s">
        <v>4677</v>
      </c>
      <c r="B344" s="309" t="s">
        <v>1277</v>
      </c>
      <c r="C344" s="309" t="s">
        <v>7638</v>
      </c>
      <c r="D344" s="309" t="s">
        <v>4144</v>
      </c>
      <c r="E344" s="309" t="s">
        <v>4712</v>
      </c>
      <c r="F344" s="310" t="s">
        <v>4143</v>
      </c>
      <c r="G344" s="310" t="s">
        <v>1273</v>
      </c>
      <c r="H344" s="309" t="s">
        <v>8651</v>
      </c>
    </row>
    <row r="345" spans="1:8">
      <c r="A345" s="309" t="s">
        <v>4677</v>
      </c>
      <c r="B345" s="309" t="s">
        <v>1277</v>
      </c>
      <c r="C345" s="309" t="s">
        <v>7640</v>
      </c>
      <c r="D345" s="309" t="s">
        <v>4146</v>
      </c>
      <c r="E345" s="309" t="s">
        <v>4713</v>
      </c>
      <c r="F345" s="310" t="s">
        <v>4145</v>
      </c>
      <c r="G345" s="310" t="s">
        <v>1277</v>
      </c>
      <c r="H345" s="309" t="s">
        <v>8680</v>
      </c>
    </row>
    <row r="346" spans="1:8">
      <c r="A346" s="309" t="s">
        <v>4677</v>
      </c>
      <c r="B346" s="309" t="s">
        <v>1277</v>
      </c>
      <c r="C346" s="309" t="s">
        <v>6673</v>
      </c>
      <c r="D346" s="309" t="s">
        <v>4148</v>
      </c>
      <c r="E346" s="309" t="s">
        <v>4714</v>
      </c>
      <c r="F346" s="310" t="s">
        <v>4147</v>
      </c>
      <c r="G346" s="310" t="s">
        <v>1280</v>
      </c>
      <c r="H346" s="309" t="s">
        <v>8675</v>
      </c>
    </row>
    <row r="347" spans="1:8">
      <c r="A347" s="309" t="s">
        <v>4677</v>
      </c>
      <c r="B347" s="309" t="s">
        <v>1277</v>
      </c>
      <c r="C347" s="309" t="s">
        <v>6680</v>
      </c>
      <c r="D347" s="309" t="s">
        <v>8728</v>
      </c>
      <c r="E347" s="309" t="s">
        <v>8729</v>
      </c>
      <c r="F347" s="310" t="s">
        <v>4149</v>
      </c>
      <c r="G347" s="310" t="s">
        <v>1280</v>
      </c>
      <c r="H347" s="309" t="s">
        <v>8675</v>
      </c>
    </row>
    <row r="348" spans="1:8">
      <c r="A348" s="309" t="s">
        <v>4677</v>
      </c>
      <c r="B348" s="309" t="s">
        <v>1277</v>
      </c>
      <c r="C348" s="309" t="s">
        <v>6684</v>
      </c>
      <c r="D348" s="309" t="s">
        <v>4151</v>
      </c>
      <c r="E348" s="309" t="s">
        <v>4715</v>
      </c>
      <c r="F348" s="310" t="s">
        <v>4150</v>
      </c>
      <c r="G348" s="310" t="s">
        <v>1277</v>
      </c>
      <c r="H348" s="309" t="s">
        <v>8680</v>
      </c>
    </row>
    <row r="349" spans="1:8">
      <c r="A349" s="309" t="s">
        <v>4677</v>
      </c>
      <c r="B349" s="309" t="s">
        <v>1277</v>
      </c>
      <c r="C349" s="309" t="s">
        <v>4629</v>
      </c>
      <c r="D349" s="309" t="s">
        <v>4153</v>
      </c>
      <c r="E349" s="309" t="s">
        <v>4716</v>
      </c>
      <c r="F349" s="310" t="s">
        <v>4152</v>
      </c>
      <c r="G349" s="310" t="s">
        <v>1277</v>
      </c>
      <c r="H349" s="309" t="s">
        <v>8680</v>
      </c>
    </row>
    <row r="350" spans="1:8">
      <c r="A350" s="309" t="s">
        <v>4677</v>
      </c>
      <c r="B350" s="309" t="s">
        <v>1277</v>
      </c>
      <c r="C350" s="309" t="s">
        <v>6689</v>
      </c>
      <c r="D350" s="309" t="s">
        <v>4717</v>
      </c>
      <c r="E350" s="309" t="s">
        <v>4718</v>
      </c>
      <c r="F350" s="310" t="s">
        <v>4719</v>
      </c>
      <c r="G350" s="310" t="s">
        <v>1281</v>
      </c>
      <c r="H350" s="309" t="s">
        <v>8676</v>
      </c>
    </row>
    <row r="351" spans="1:8">
      <c r="A351" s="309" t="s">
        <v>4677</v>
      </c>
      <c r="B351" s="309" t="s">
        <v>1277</v>
      </c>
      <c r="C351" s="309" t="s">
        <v>6691</v>
      </c>
      <c r="D351" s="309" t="s">
        <v>8730</v>
      </c>
      <c r="E351" s="309" t="s">
        <v>8731</v>
      </c>
      <c r="F351" s="310" t="s">
        <v>8732</v>
      </c>
      <c r="G351" s="310" t="s">
        <v>1273</v>
      </c>
      <c r="H351" s="309" t="s">
        <v>8651</v>
      </c>
    </row>
    <row r="352" spans="1:8">
      <c r="D352" s="309" t="s">
        <v>6184</v>
      </c>
    </row>
    <row r="353" spans="1:8">
      <c r="A353" s="309" t="s">
        <v>4720</v>
      </c>
      <c r="B353" s="309" t="s">
        <v>1283</v>
      </c>
      <c r="C353" s="309" t="s">
        <v>7530</v>
      </c>
      <c r="D353" s="309" t="s">
        <v>4721</v>
      </c>
      <c r="E353" s="309" t="s">
        <v>4722</v>
      </c>
      <c r="F353" s="310" t="s">
        <v>4154</v>
      </c>
      <c r="G353" s="310" t="s">
        <v>1272</v>
      </c>
      <c r="H353" s="309" t="s">
        <v>7532</v>
      </c>
    </row>
    <row r="354" spans="1:8">
      <c r="A354" s="309" t="s">
        <v>4720</v>
      </c>
      <c r="B354" s="309" t="s">
        <v>1283</v>
      </c>
      <c r="C354" s="309" t="s">
        <v>7533</v>
      </c>
      <c r="D354" s="309" t="s">
        <v>4156</v>
      </c>
      <c r="E354" s="309" t="s">
        <v>4723</v>
      </c>
      <c r="F354" s="310" t="s">
        <v>4155</v>
      </c>
      <c r="G354" s="310" t="s">
        <v>1272</v>
      </c>
      <c r="H354" s="309" t="s">
        <v>7532</v>
      </c>
    </row>
    <row r="355" spans="1:8">
      <c r="A355" s="309" t="s">
        <v>4720</v>
      </c>
      <c r="B355" s="309" t="s">
        <v>1283</v>
      </c>
      <c r="C355" s="309" t="s">
        <v>7535</v>
      </c>
      <c r="D355" s="309" t="s">
        <v>8733</v>
      </c>
      <c r="E355" s="309" t="s">
        <v>8734</v>
      </c>
      <c r="F355" s="310" t="s">
        <v>4157</v>
      </c>
      <c r="G355" s="310" t="s">
        <v>1273</v>
      </c>
      <c r="H355" s="309" t="s">
        <v>8651</v>
      </c>
    </row>
    <row r="356" spans="1:8">
      <c r="A356" s="309" t="s">
        <v>4720</v>
      </c>
      <c r="B356" s="309" t="s">
        <v>1283</v>
      </c>
      <c r="C356" s="309" t="s">
        <v>7538</v>
      </c>
      <c r="D356" s="309" t="s">
        <v>4159</v>
      </c>
      <c r="E356" s="309" t="s">
        <v>4724</v>
      </c>
      <c r="F356" s="310" t="s">
        <v>4158</v>
      </c>
      <c r="G356" s="310" t="s">
        <v>1274</v>
      </c>
      <c r="H356" s="309" t="s">
        <v>7537</v>
      </c>
    </row>
    <row r="357" spans="1:8">
      <c r="A357" s="309" t="s">
        <v>4720</v>
      </c>
      <c r="B357" s="309" t="s">
        <v>1283</v>
      </c>
      <c r="C357" s="309" t="s">
        <v>7540</v>
      </c>
      <c r="D357" s="309" t="s">
        <v>4161</v>
      </c>
      <c r="E357" s="309" t="s">
        <v>4725</v>
      </c>
      <c r="F357" s="310" t="s">
        <v>4160</v>
      </c>
      <c r="G357" s="310" t="s">
        <v>1274</v>
      </c>
      <c r="H357" s="309" t="s">
        <v>7537</v>
      </c>
    </row>
    <row r="358" spans="1:8">
      <c r="A358" s="309" t="s">
        <v>4720</v>
      </c>
      <c r="B358" s="309" t="s">
        <v>1283</v>
      </c>
      <c r="C358" s="309" t="s">
        <v>7542</v>
      </c>
      <c r="D358" s="309" t="s">
        <v>4097</v>
      </c>
      <c r="E358" s="309" t="s">
        <v>4726</v>
      </c>
      <c r="F358" s="310" t="s">
        <v>4096</v>
      </c>
      <c r="G358" s="310" t="s">
        <v>1274</v>
      </c>
      <c r="H358" s="309" t="s">
        <v>7537</v>
      </c>
    </row>
    <row r="359" spans="1:8">
      <c r="A359" s="309" t="s">
        <v>4720</v>
      </c>
      <c r="B359" s="309" t="s">
        <v>1283</v>
      </c>
      <c r="C359" s="309" t="s">
        <v>7544</v>
      </c>
      <c r="D359" s="309" t="s">
        <v>4099</v>
      </c>
      <c r="E359" s="309" t="s">
        <v>4727</v>
      </c>
      <c r="F359" s="310" t="s">
        <v>4098</v>
      </c>
      <c r="G359" s="310" t="s">
        <v>1274</v>
      </c>
      <c r="H359" s="309" t="s">
        <v>7537</v>
      </c>
    </row>
    <row r="360" spans="1:8">
      <c r="A360" s="309" t="s">
        <v>4720</v>
      </c>
      <c r="B360" s="309" t="s">
        <v>1283</v>
      </c>
      <c r="C360" s="309" t="s">
        <v>7546</v>
      </c>
      <c r="D360" s="309" t="s">
        <v>4101</v>
      </c>
      <c r="E360" s="309" t="s">
        <v>4728</v>
      </c>
      <c r="F360" s="310" t="s">
        <v>4100</v>
      </c>
      <c r="G360" s="310" t="s">
        <v>1274</v>
      </c>
      <c r="H360" s="309" t="s">
        <v>7537</v>
      </c>
    </row>
    <row r="361" spans="1:8">
      <c r="A361" s="309" t="s">
        <v>4720</v>
      </c>
      <c r="B361" s="309" t="s">
        <v>1283</v>
      </c>
      <c r="C361" s="309" t="s">
        <v>7548</v>
      </c>
      <c r="D361" s="309" t="s">
        <v>4103</v>
      </c>
      <c r="E361" s="309" t="s">
        <v>4729</v>
      </c>
      <c r="F361" s="310" t="s">
        <v>4102</v>
      </c>
      <c r="G361" s="310" t="s">
        <v>1274</v>
      </c>
      <c r="H361" s="309" t="s">
        <v>7537</v>
      </c>
    </row>
    <row r="362" spans="1:8">
      <c r="A362" s="309" t="s">
        <v>4720</v>
      </c>
      <c r="B362" s="309" t="s">
        <v>1283</v>
      </c>
      <c r="C362" s="309" t="s">
        <v>7556</v>
      </c>
      <c r="D362" s="309" t="s">
        <v>4105</v>
      </c>
      <c r="E362" s="309" t="s">
        <v>4730</v>
      </c>
      <c r="F362" s="310" t="s">
        <v>4104</v>
      </c>
      <c r="G362" s="310" t="s">
        <v>1274</v>
      </c>
      <c r="H362" s="309" t="s">
        <v>7537</v>
      </c>
    </row>
    <row r="363" spans="1:8">
      <c r="A363" s="309" t="s">
        <v>4720</v>
      </c>
      <c r="B363" s="309" t="s">
        <v>1283</v>
      </c>
      <c r="C363" s="309" t="s">
        <v>7570</v>
      </c>
      <c r="D363" s="309" t="s">
        <v>4107</v>
      </c>
      <c r="E363" s="309" t="s">
        <v>4731</v>
      </c>
      <c r="F363" s="310" t="s">
        <v>4106</v>
      </c>
      <c r="G363" s="310" t="s">
        <v>1274</v>
      </c>
      <c r="H363" s="309" t="s">
        <v>7537</v>
      </c>
    </row>
    <row r="364" spans="1:8">
      <c r="A364" s="309" t="s">
        <v>4720</v>
      </c>
      <c r="B364" s="309" t="s">
        <v>1283</v>
      </c>
      <c r="C364" s="309" t="s">
        <v>7587</v>
      </c>
      <c r="D364" s="309" t="s">
        <v>4109</v>
      </c>
      <c r="E364" s="309" t="s">
        <v>4732</v>
      </c>
      <c r="F364" s="310" t="s">
        <v>4108</v>
      </c>
      <c r="G364" s="310" t="s">
        <v>1274</v>
      </c>
      <c r="H364" s="309" t="s">
        <v>7537</v>
      </c>
    </row>
    <row r="365" spans="1:8">
      <c r="A365" s="309" t="s">
        <v>4720</v>
      </c>
      <c r="B365" s="309" t="s">
        <v>1283</v>
      </c>
      <c r="C365" s="309" t="s">
        <v>7589</v>
      </c>
      <c r="D365" s="309" t="s">
        <v>4111</v>
      </c>
      <c r="E365" s="309" t="s">
        <v>4733</v>
      </c>
      <c r="F365" s="310" t="s">
        <v>4110</v>
      </c>
      <c r="G365" s="310" t="s">
        <v>1275</v>
      </c>
      <c r="H365" s="309" t="s">
        <v>7605</v>
      </c>
    </row>
    <row r="366" spans="1:8">
      <c r="A366" s="309" t="s">
        <v>4720</v>
      </c>
      <c r="B366" s="309" t="s">
        <v>1283</v>
      </c>
      <c r="C366" s="309" t="s">
        <v>7593</v>
      </c>
      <c r="D366" s="309" t="s">
        <v>4113</v>
      </c>
      <c r="E366" s="309" t="s">
        <v>4734</v>
      </c>
      <c r="F366" s="310" t="s">
        <v>4112</v>
      </c>
      <c r="G366" s="310" t="s">
        <v>1275</v>
      </c>
      <c r="H366" s="309" t="s">
        <v>7605</v>
      </c>
    </row>
    <row r="367" spans="1:8">
      <c r="A367" s="309" t="s">
        <v>4720</v>
      </c>
      <c r="B367" s="309" t="s">
        <v>1283</v>
      </c>
      <c r="C367" s="309" t="s">
        <v>7595</v>
      </c>
      <c r="D367" s="309" t="s">
        <v>4115</v>
      </c>
      <c r="E367" s="309" t="s">
        <v>4735</v>
      </c>
      <c r="F367" s="310" t="s">
        <v>4114</v>
      </c>
      <c r="G367" s="310" t="s">
        <v>1275</v>
      </c>
      <c r="H367" s="309" t="s">
        <v>7605</v>
      </c>
    </row>
    <row r="368" spans="1:8">
      <c r="A368" s="309" t="s">
        <v>4720</v>
      </c>
      <c r="B368" s="309" t="s">
        <v>1283</v>
      </c>
      <c r="C368" s="309" t="s">
        <v>7603</v>
      </c>
      <c r="D368" s="309" t="s">
        <v>4117</v>
      </c>
      <c r="E368" s="309" t="s">
        <v>4736</v>
      </c>
      <c r="F368" s="310" t="s">
        <v>4116</v>
      </c>
      <c r="G368" s="310" t="s">
        <v>1275</v>
      </c>
      <c r="H368" s="309" t="s">
        <v>7605</v>
      </c>
    </row>
    <row r="369" spans="1:8">
      <c r="A369" s="309" t="s">
        <v>4720</v>
      </c>
      <c r="B369" s="309" t="s">
        <v>1283</v>
      </c>
      <c r="C369" s="309" t="s">
        <v>7606</v>
      </c>
      <c r="D369" s="309" t="s">
        <v>4119</v>
      </c>
      <c r="E369" s="309" t="s">
        <v>4737</v>
      </c>
      <c r="F369" s="310" t="s">
        <v>4118</v>
      </c>
      <c r="G369" s="310" t="s">
        <v>1274</v>
      </c>
      <c r="H369" s="309" t="s">
        <v>7537</v>
      </c>
    </row>
    <row r="370" spans="1:8">
      <c r="A370" s="309" t="s">
        <v>4720</v>
      </c>
      <c r="B370" s="309" t="s">
        <v>1283</v>
      </c>
      <c r="C370" s="309" t="s">
        <v>7614</v>
      </c>
      <c r="D370" s="309" t="s">
        <v>4121</v>
      </c>
      <c r="E370" s="309" t="s">
        <v>4738</v>
      </c>
      <c r="F370" s="310" t="s">
        <v>4120</v>
      </c>
      <c r="G370" s="310" t="s">
        <v>1274</v>
      </c>
      <c r="H370" s="309" t="s">
        <v>7537</v>
      </c>
    </row>
    <row r="371" spans="1:8">
      <c r="A371" s="309" t="s">
        <v>4720</v>
      </c>
      <c r="B371" s="309" t="s">
        <v>1283</v>
      </c>
      <c r="C371" s="309" t="s">
        <v>7616</v>
      </c>
      <c r="D371" s="309" t="s">
        <v>7103</v>
      </c>
      <c r="E371" s="309" t="s">
        <v>4739</v>
      </c>
      <c r="F371" s="310" t="s">
        <v>7104</v>
      </c>
      <c r="G371" s="310" t="s">
        <v>1274</v>
      </c>
      <c r="H371" s="309" t="s">
        <v>7537</v>
      </c>
    </row>
    <row r="372" spans="1:8">
      <c r="A372" s="309" t="s">
        <v>4720</v>
      </c>
      <c r="B372" s="309" t="s">
        <v>1283</v>
      </c>
      <c r="C372" s="309" t="s">
        <v>7618</v>
      </c>
      <c r="D372" s="309" t="s">
        <v>4123</v>
      </c>
      <c r="E372" s="309" t="s">
        <v>4740</v>
      </c>
      <c r="F372" s="310" t="s">
        <v>4122</v>
      </c>
      <c r="G372" s="310" t="s">
        <v>1274</v>
      </c>
      <c r="H372" s="309" t="s">
        <v>7537</v>
      </c>
    </row>
    <row r="373" spans="1:8">
      <c r="A373" s="309" t="s">
        <v>4720</v>
      </c>
      <c r="B373" s="309" t="s">
        <v>1283</v>
      </c>
      <c r="C373" s="309" t="s">
        <v>7620</v>
      </c>
      <c r="D373" s="309" t="s">
        <v>4125</v>
      </c>
      <c r="E373" s="309" t="s">
        <v>4741</v>
      </c>
      <c r="F373" s="310" t="s">
        <v>4124</v>
      </c>
      <c r="G373" s="310" t="s">
        <v>1281</v>
      </c>
      <c r="H373" s="309" t="s">
        <v>8676</v>
      </c>
    </row>
    <row r="374" spans="1:8">
      <c r="A374" s="309" t="s">
        <v>4720</v>
      </c>
      <c r="B374" s="309" t="s">
        <v>1283</v>
      </c>
      <c r="C374" s="309" t="s">
        <v>7630</v>
      </c>
      <c r="D374" s="309" t="s">
        <v>4127</v>
      </c>
      <c r="E374" s="309" t="s">
        <v>4742</v>
      </c>
      <c r="F374" s="310" t="s">
        <v>4126</v>
      </c>
      <c r="G374" s="310" t="s">
        <v>1275</v>
      </c>
      <c r="H374" s="309" t="s">
        <v>7605</v>
      </c>
    </row>
    <row r="375" spans="1:8">
      <c r="A375" s="309" t="s">
        <v>4720</v>
      </c>
      <c r="B375" s="309" t="s">
        <v>1283</v>
      </c>
      <c r="C375" s="309" t="s">
        <v>7632</v>
      </c>
      <c r="D375" s="309" t="s">
        <v>4129</v>
      </c>
      <c r="E375" s="309" t="s">
        <v>4743</v>
      </c>
      <c r="F375" s="310" t="s">
        <v>4128</v>
      </c>
      <c r="G375" s="310" t="s">
        <v>1278</v>
      </c>
      <c r="H375" s="309" t="s">
        <v>8674</v>
      </c>
    </row>
    <row r="376" spans="1:8">
      <c r="A376" s="309" t="s">
        <v>4720</v>
      </c>
      <c r="B376" s="309" t="s">
        <v>1283</v>
      </c>
      <c r="C376" s="309" t="s">
        <v>4655</v>
      </c>
      <c r="D376" s="309" t="s">
        <v>4131</v>
      </c>
      <c r="E376" s="309" t="s">
        <v>4744</v>
      </c>
      <c r="F376" s="310" t="s">
        <v>4130</v>
      </c>
      <c r="G376" s="310" t="s">
        <v>1274</v>
      </c>
      <c r="H376" s="309" t="s">
        <v>7537</v>
      </c>
    </row>
    <row r="377" spans="1:8">
      <c r="A377" s="309" t="s">
        <v>4720</v>
      </c>
      <c r="B377" s="309" t="s">
        <v>1283</v>
      </c>
      <c r="C377" s="309" t="s">
        <v>7640</v>
      </c>
      <c r="D377" s="309" t="s">
        <v>4133</v>
      </c>
      <c r="E377" s="309" t="s">
        <v>4745</v>
      </c>
      <c r="F377" s="310" t="s">
        <v>4132</v>
      </c>
      <c r="G377" s="310" t="s">
        <v>1274</v>
      </c>
      <c r="H377" s="309" t="s">
        <v>7537</v>
      </c>
    </row>
    <row r="378" spans="1:8">
      <c r="A378" s="309" t="s">
        <v>4720</v>
      </c>
      <c r="B378" s="309" t="s">
        <v>1283</v>
      </c>
      <c r="C378" s="309" t="s">
        <v>6671</v>
      </c>
      <c r="D378" s="309" t="s">
        <v>4135</v>
      </c>
      <c r="E378" s="309" t="s">
        <v>4746</v>
      </c>
      <c r="F378" s="310" t="s">
        <v>4134</v>
      </c>
      <c r="G378" s="310" t="s">
        <v>1274</v>
      </c>
      <c r="H378" s="309" t="s">
        <v>7537</v>
      </c>
    </row>
    <row r="379" spans="1:8">
      <c r="A379" s="309" t="s">
        <v>4720</v>
      </c>
      <c r="B379" s="309" t="s">
        <v>1283</v>
      </c>
      <c r="C379" s="309" t="s">
        <v>4626</v>
      </c>
      <c r="D379" s="309" t="s">
        <v>7105</v>
      </c>
      <c r="E379" s="309" t="s">
        <v>4747</v>
      </c>
      <c r="F379" s="310" t="s">
        <v>4136</v>
      </c>
      <c r="G379" s="310" t="s">
        <v>1279</v>
      </c>
      <c r="H379" s="309" t="s">
        <v>526</v>
      </c>
    </row>
    <row r="380" spans="1:8">
      <c r="A380" s="309" t="s">
        <v>4720</v>
      </c>
      <c r="B380" s="309" t="s">
        <v>1283</v>
      </c>
      <c r="C380" s="309" t="s">
        <v>6675</v>
      </c>
      <c r="D380" s="309" t="s">
        <v>1234</v>
      </c>
      <c r="E380" s="309" t="s">
        <v>4748</v>
      </c>
      <c r="F380" s="310" t="s">
        <v>4137</v>
      </c>
      <c r="G380" s="310" t="s">
        <v>1277</v>
      </c>
      <c r="H380" s="309" t="s">
        <v>8680</v>
      </c>
    </row>
    <row r="381" spans="1:8">
      <c r="A381" s="309" t="s">
        <v>4720</v>
      </c>
      <c r="B381" s="309" t="s">
        <v>1283</v>
      </c>
      <c r="C381" s="309" t="s">
        <v>6684</v>
      </c>
      <c r="D381" s="309" t="s">
        <v>7106</v>
      </c>
      <c r="E381" s="309" t="s">
        <v>4749</v>
      </c>
      <c r="F381" s="310" t="s">
        <v>1235</v>
      </c>
      <c r="G381" s="310" t="s">
        <v>1275</v>
      </c>
      <c r="H381" s="309" t="s">
        <v>7605</v>
      </c>
    </row>
    <row r="382" spans="1:8">
      <c r="A382" s="309" t="s">
        <v>4720</v>
      </c>
      <c r="B382" s="309" t="s">
        <v>1283</v>
      </c>
      <c r="C382" s="309" t="s">
        <v>4629</v>
      </c>
      <c r="D382" s="309" t="s">
        <v>1237</v>
      </c>
      <c r="E382" s="309" t="s">
        <v>4750</v>
      </c>
      <c r="F382" s="310" t="s">
        <v>1236</v>
      </c>
      <c r="G382" s="310" t="s">
        <v>1282</v>
      </c>
      <c r="H382" s="309" t="s">
        <v>4507</v>
      </c>
    </row>
    <row r="383" spans="1:8">
      <c r="A383" s="309" t="s">
        <v>4720</v>
      </c>
      <c r="B383" s="309" t="s">
        <v>1283</v>
      </c>
      <c r="C383" s="309" t="s">
        <v>6687</v>
      </c>
      <c r="D383" s="309" t="s">
        <v>7107</v>
      </c>
      <c r="E383" s="309" t="s">
        <v>4751</v>
      </c>
      <c r="F383" s="310" t="s">
        <v>7157</v>
      </c>
      <c r="G383" s="310" t="s">
        <v>1281</v>
      </c>
      <c r="H383" s="309" t="s">
        <v>8676</v>
      </c>
    </row>
    <row r="384" spans="1:8">
      <c r="A384" s="309" t="s">
        <v>4720</v>
      </c>
      <c r="B384" s="309" t="s">
        <v>1283</v>
      </c>
      <c r="C384" s="309" t="s">
        <v>6691</v>
      </c>
      <c r="D384" s="309" t="s">
        <v>7159</v>
      </c>
      <c r="E384" s="309" t="s">
        <v>4752</v>
      </c>
      <c r="F384" s="310" t="s">
        <v>7158</v>
      </c>
      <c r="G384" s="310" t="s">
        <v>1280</v>
      </c>
      <c r="H384" s="309" t="s">
        <v>8675</v>
      </c>
    </row>
    <row r="385" spans="1:8">
      <c r="A385" s="309" t="s">
        <v>4720</v>
      </c>
      <c r="B385" s="309" t="s">
        <v>1283</v>
      </c>
      <c r="C385" s="309" t="s">
        <v>6693</v>
      </c>
      <c r="D385" s="309" t="s">
        <v>7161</v>
      </c>
      <c r="E385" s="309" t="s">
        <v>4753</v>
      </c>
      <c r="F385" s="310" t="s">
        <v>7160</v>
      </c>
      <c r="G385" s="310" t="s">
        <v>1280</v>
      </c>
      <c r="H385" s="309" t="s">
        <v>8675</v>
      </c>
    </row>
    <row r="386" spans="1:8">
      <c r="A386" s="309" t="s">
        <v>4720</v>
      </c>
      <c r="B386" s="309" t="s">
        <v>1283</v>
      </c>
      <c r="C386" s="309" t="s">
        <v>4754</v>
      </c>
      <c r="D386" s="309" t="s">
        <v>7163</v>
      </c>
      <c r="E386" s="309" t="s">
        <v>4755</v>
      </c>
      <c r="F386" s="310" t="s">
        <v>7162</v>
      </c>
      <c r="G386" s="310" t="s">
        <v>1277</v>
      </c>
      <c r="H386" s="309" t="s">
        <v>8680</v>
      </c>
    </row>
    <row r="387" spans="1:8">
      <c r="A387" s="309" t="s">
        <v>4720</v>
      </c>
      <c r="B387" s="309" t="s">
        <v>1283</v>
      </c>
      <c r="C387" s="309" t="s">
        <v>6695</v>
      </c>
      <c r="D387" s="309" t="s">
        <v>7165</v>
      </c>
      <c r="E387" s="309" t="s">
        <v>4756</v>
      </c>
      <c r="F387" s="310" t="s">
        <v>7164</v>
      </c>
      <c r="G387" s="310" t="s">
        <v>1281</v>
      </c>
      <c r="H387" s="309" t="s">
        <v>8676</v>
      </c>
    </row>
    <row r="388" spans="1:8">
      <c r="A388" s="309" t="s">
        <v>4720</v>
      </c>
      <c r="B388" s="309" t="s">
        <v>1283</v>
      </c>
      <c r="C388" s="309" t="s">
        <v>6699</v>
      </c>
      <c r="D388" s="309" t="s">
        <v>7167</v>
      </c>
      <c r="E388" s="309" t="s">
        <v>4757</v>
      </c>
      <c r="F388" s="310" t="s">
        <v>7166</v>
      </c>
      <c r="G388" s="310" t="s">
        <v>1280</v>
      </c>
      <c r="H388" s="309" t="s">
        <v>8675</v>
      </c>
    </row>
    <row r="389" spans="1:8">
      <c r="A389" s="309" t="s">
        <v>4720</v>
      </c>
      <c r="B389" s="309" t="s">
        <v>1283</v>
      </c>
      <c r="C389" s="309" t="s">
        <v>3012</v>
      </c>
      <c r="D389" s="309" t="s">
        <v>7169</v>
      </c>
      <c r="E389" s="309" t="s">
        <v>4758</v>
      </c>
      <c r="F389" s="310" t="s">
        <v>7168</v>
      </c>
      <c r="G389" s="310" t="s">
        <v>1280</v>
      </c>
      <c r="H389" s="309" t="s">
        <v>8675</v>
      </c>
    </row>
    <row r="390" spans="1:8">
      <c r="A390" s="309" t="s">
        <v>4720</v>
      </c>
      <c r="B390" s="309" t="s">
        <v>1283</v>
      </c>
      <c r="C390" s="309" t="s">
        <v>4667</v>
      </c>
      <c r="D390" s="309" t="s">
        <v>7108</v>
      </c>
      <c r="E390" s="309" t="s">
        <v>4759</v>
      </c>
      <c r="F390" s="310" t="s">
        <v>7109</v>
      </c>
      <c r="G390" s="310" t="s">
        <v>1280</v>
      </c>
      <c r="H390" s="309" t="s">
        <v>8675</v>
      </c>
    </row>
    <row r="391" spans="1:8">
      <c r="A391" s="309" t="s">
        <v>4720</v>
      </c>
      <c r="B391" s="309" t="s">
        <v>1283</v>
      </c>
      <c r="C391" s="309" t="s">
        <v>4760</v>
      </c>
      <c r="D391" s="309" t="s">
        <v>7171</v>
      </c>
      <c r="E391" s="309" t="s">
        <v>4761</v>
      </c>
      <c r="F391" s="310" t="s">
        <v>7170</v>
      </c>
      <c r="G391" s="310" t="s">
        <v>1281</v>
      </c>
      <c r="H391" s="309" t="s">
        <v>8676</v>
      </c>
    </row>
    <row r="392" spans="1:8">
      <c r="A392" s="309" t="s">
        <v>4720</v>
      </c>
      <c r="B392" s="309" t="s">
        <v>1283</v>
      </c>
      <c r="C392" s="309" t="s">
        <v>4672</v>
      </c>
      <c r="D392" s="309" t="s">
        <v>7173</v>
      </c>
      <c r="E392" s="309" t="s">
        <v>4762</v>
      </c>
      <c r="F392" s="310" t="s">
        <v>7172</v>
      </c>
      <c r="G392" s="310" t="s">
        <v>1280</v>
      </c>
      <c r="H392" s="309" t="s">
        <v>8675</v>
      </c>
    </row>
    <row r="393" spans="1:8">
      <c r="A393" s="309" t="s">
        <v>4720</v>
      </c>
      <c r="B393" s="309" t="s">
        <v>1283</v>
      </c>
      <c r="C393" s="309" t="s">
        <v>3019</v>
      </c>
      <c r="D393" s="309" t="s">
        <v>7175</v>
      </c>
      <c r="E393" s="309" t="s">
        <v>4763</v>
      </c>
      <c r="F393" s="310" t="s">
        <v>7174</v>
      </c>
      <c r="G393" s="310" t="s">
        <v>1282</v>
      </c>
      <c r="H393" s="309" t="s">
        <v>4507</v>
      </c>
    </row>
    <row r="394" spans="1:8">
      <c r="A394" s="309" t="s">
        <v>4720</v>
      </c>
      <c r="B394" s="309" t="s">
        <v>1283</v>
      </c>
      <c r="C394" s="309" t="s">
        <v>3027</v>
      </c>
      <c r="D394" s="309" t="s">
        <v>7177</v>
      </c>
      <c r="E394" s="309" t="s">
        <v>4764</v>
      </c>
      <c r="F394" s="310" t="s">
        <v>7176</v>
      </c>
      <c r="G394" s="310" t="s">
        <v>1283</v>
      </c>
      <c r="H394" s="309" t="s">
        <v>8677</v>
      </c>
    </row>
    <row r="395" spans="1:8">
      <c r="A395" s="309" t="s">
        <v>4720</v>
      </c>
      <c r="B395" s="309" t="s">
        <v>1283</v>
      </c>
      <c r="C395" s="309" t="s">
        <v>3031</v>
      </c>
      <c r="D395" s="309" t="s">
        <v>7179</v>
      </c>
      <c r="E395" s="309" t="s">
        <v>4765</v>
      </c>
      <c r="F395" s="310" t="s">
        <v>7178</v>
      </c>
      <c r="G395" s="310" t="s">
        <v>1276</v>
      </c>
      <c r="H395" s="309" t="s">
        <v>8669</v>
      </c>
    </row>
    <row r="396" spans="1:8">
      <c r="A396" s="309" t="s">
        <v>4720</v>
      </c>
      <c r="B396" s="309" t="s">
        <v>1283</v>
      </c>
      <c r="C396" s="309" t="s">
        <v>4766</v>
      </c>
      <c r="D396" s="309" t="s">
        <v>7181</v>
      </c>
      <c r="E396" s="309" t="s">
        <v>4767</v>
      </c>
      <c r="F396" s="310" t="s">
        <v>7180</v>
      </c>
      <c r="G396" s="310" t="s">
        <v>1282</v>
      </c>
      <c r="H396" s="309" t="s">
        <v>4507</v>
      </c>
    </row>
    <row r="397" spans="1:8">
      <c r="A397" s="309" t="s">
        <v>4720</v>
      </c>
      <c r="B397" s="309" t="s">
        <v>1283</v>
      </c>
      <c r="C397" s="309" t="s">
        <v>3032</v>
      </c>
      <c r="D397" s="309" t="s">
        <v>7110</v>
      </c>
      <c r="E397" s="309" t="s">
        <v>4768</v>
      </c>
      <c r="F397" s="310" t="s">
        <v>7111</v>
      </c>
      <c r="G397" s="310" t="s">
        <v>1275</v>
      </c>
      <c r="H397" s="309" t="s">
        <v>7605</v>
      </c>
    </row>
    <row r="398" spans="1:8">
      <c r="A398" s="309" t="s">
        <v>4720</v>
      </c>
      <c r="B398" s="309" t="s">
        <v>1283</v>
      </c>
      <c r="C398" s="309" t="s">
        <v>4769</v>
      </c>
      <c r="D398" s="309" t="s">
        <v>7112</v>
      </c>
      <c r="E398" s="309" t="s">
        <v>4770</v>
      </c>
      <c r="F398" s="310" t="s">
        <v>7113</v>
      </c>
      <c r="G398" s="310" t="s">
        <v>1280</v>
      </c>
      <c r="H398" s="309" t="s">
        <v>8675</v>
      </c>
    </row>
    <row r="399" spans="1:8">
      <c r="A399" s="309" t="s">
        <v>4720</v>
      </c>
      <c r="B399" s="309" t="s">
        <v>1283</v>
      </c>
      <c r="C399" s="309" t="s">
        <v>4771</v>
      </c>
      <c r="D399" s="309" t="s">
        <v>8735</v>
      </c>
      <c r="E399" s="309" t="s">
        <v>8736</v>
      </c>
      <c r="F399" s="310" t="s">
        <v>7114</v>
      </c>
      <c r="G399" s="310" t="s">
        <v>1283</v>
      </c>
      <c r="H399" s="309" t="s">
        <v>8677</v>
      </c>
    </row>
    <row r="400" spans="1:8">
      <c r="A400" s="309" t="s">
        <v>4720</v>
      </c>
      <c r="B400" s="309" t="s">
        <v>1283</v>
      </c>
      <c r="C400" s="309" t="s">
        <v>3034</v>
      </c>
      <c r="D400" s="309" t="s">
        <v>4772</v>
      </c>
      <c r="E400" s="309" t="s">
        <v>4773</v>
      </c>
      <c r="F400" s="310" t="s">
        <v>4774</v>
      </c>
      <c r="G400" s="310" t="s">
        <v>1280</v>
      </c>
      <c r="H400" s="309" t="s">
        <v>8675</v>
      </c>
    </row>
    <row r="401" spans="1:8">
      <c r="D401" s="309" t="s">
        <v>6184</v>
      </c>
    </row>
    <row r="402" spans="1:8">
      <c r="A402" s="309" t="s">
        <v>4775</v>
      </c>
      <c r="B402" s="309" t="s">
        <v>1281</v>
      </c>
      <c r="C402" s="309" t="s">
        <v>7530</v>
      </c>
      <c r="D402" s="309" t="s">
        <v>7115</v>
      </c>
      <c r="E402" s="309" t="s">
        <v>4776</v>
      </c>
      <c r="F402" s="310" t="s">
        <v>7182</v>
      </c>
      <c r="G402" s="310" t="s">
        <v>1272</v>
      </c>
      <c r="H402" s="309" t="s">
        <v>7532</v>
      </c>
    </row>
    <row r="403" spans="1:8">
      <c r="A403" s="309" t="s">
        <v>4775</v>
      </c>
      <c r="B403" s="309" t="s">
        <v>1281</v>
      </c>
      <c r="C403" s="309" t="s">
        <v>7535</v>
      </c>
      <c r="D403" s="309" t="s">
        <v>4777</v>
      </c>
      <c r="E403" s="309" t="s">
        <v>4778</v>
      </c>
      <c r="F403" s="310" t="s">
        <v>7183</v>
      </c>
      <c r="G403" s="310" t="s">
        <v>1273</v>
      </c>
      <c r="H403" s="309" t="s">
        <v>8651</v>
      </c>
    </row>
    <row r="404" spans="1:8">
      <c r="A404" s="309" t="s">
        <v>4775</v>
      </c>
      <c r="B404" s="309" t="s">
        <v>1281</v>
      </c>
      <c r="C404" s="309" t="s">
        <v>7538</v>
      </c>
      <c r="D404" s="309" t="s">
        <v>3459</v>
      </c>
      <c r="E404" s="309" t="s">
        <v>4779</v>
      </c>
      <c r="F404" s="310" t="s">
        <v>7184</v>
      </c>
      <c r="G404" s="310" t="s">
        <v>1274</v>
      </c>
      <c r="H404" s="309" t="s">
        <v>7537</v>
      </c>
    </row>
    <row r="405" spans="1:8">
      <c r="A405" s="309" t="s">
        <v>4775</v>
      </c>
      <c r="B405" s="309" t="s">
        <v>1281</v>
      </c>
      <c r="C405" s="309" t="s">
        <v>7540</v>
      </c>
      <c r="D405" s="309" t="s">
        <v>425</v>
      </c>
      <c r="E405" s="309" t="s">
        <v>4780</v>
      </c>
      <c r="F405" s="310" t="s">
        <v>3460</v>
      </c>
      <c r="G405" s="310" t="s">
        <v>1274</v>
      </c>
      <c r="H405" s="309" t="s">
        <v>7537</v>
      </c>
    </row>
    <row r="406" spans="1:8">
      <c r="A406" s="309" t="s">
        <v>4775</v>
      </c>
      <c r="B406" s="309" t="s">
        <v>1281</v>
      </c>
      <c r="C406" s="309" t="s">
        <v>7542</v>
      </c>
      <c r="D406" s="309" t="s">
        <v>427</v>
      </c>
      <c r="E406" s="309" t="s">
        <v>4781</v>
      </c>
      <c r="F406" s="310" t="s">
        <v>426</v>
      </c>
      <c r="G406" s="310" t="s">
        <v>1274</v>
      </c>
      <c r="H406" s="309" t="s">
        <v>7537</v>
      </c>
    </row>
    <row r="407" spans="1:8">
      <c r="A407" s="309" t="s">
        <v>4775</v>
      </c>
      <c r="B407" s="309" t="s">
        <v>1281</v>
      </c>
      <c r="C407" s="309" t="s">
        <v>7544</v>
      </c>
      <c r="D407" s="309" t="s">
        <v>429</v>
      </c>
      <c r="E407" s="309" t="s">
        <v>4782</v>
      </c>
      <c r="F407" s="310" t="s">
        <v>428</v>
      </c>
      <c r="G407" s="310" t="s">
        <v>1274</v>
      </c>
      <c r="H407" s="309" t="s">
        <v>7537</v>
      </c>
    </row>
    <row r="408" spans="1:8">
      <c r="A408" s="309" t="s">
        <v>4775</v>
      </c>
      <c r="B408" s="309" t="s">
        <v>1281</v>
      </c>
      <c r="C408" s="309" t="s">
        <v>7546</v>
      </c>
      <c r="D408" s="309" t="s">
        <v>431</v>
      </c>
      <c r="E408" s="309" t="s">
        <v>4783</v>
      </c>
      <c r="F408" s="310" t="s">
        <v>430</v>
      </c>
      <c r="G408" s="310" t="s">
        <v>1274</v>
      </c>
      <c r="H408" s="309" t="s">
        <v>7537</v>
      </c>
    </row>
    <row r="409" spans="1:8">
      <c r="A409" s="309" t="s">
        <v>4775</v>
      </c>
      <c r="B409" s="309" t="s">
        <v>1281</v>
      </c>
      <c r="C409" s="309" t="s">
        <v>7548</v>
      </c>
      <c r="D409" s="309" t="s">
        <v>433</v>
      </c>
      <c r="E409" s="309" t="s">
        <v>4784</v>
      </c>
      <c r="F409" s="310" t="s">
        <v>432</v>
      </c>
      <c r="G409" s="310" t="s">
        <v>1274</v>
      </c>
      <c r="H409" s="309" t="s">
        <v>7537</v>
      </c>
    </row>
    <row r="410" spans="1:8">
      <c r="A410" s="309" t="s">
        <v>4775</v>
      </c>
      <c r="B410" s="309" t="s">
        <v>1281</v>
      </c>
      <c r="C410" s="309" t="s">
        <v>7550</v>
      </c>
      <c r="D410" s="309" t="s">
        <v>435</v>
      </c>
      <c r="E410" s="309" t="s">
        <v>4785</v>
      </c>
      <c r="F410" s="310" t="s">
        <v>434</v>
      </c>
      <c r="G410" s="310" t="s">
        <v>1274</v>
      </c>
      <c r="H410" s="309" t="s">
        <v>7537</v>
      </c>
    </row>
    <row r="411" spans="1:8">
      <c r="A411" s="309" t="s">
        <v>4775</v>
      </c>
      <c r="B411" s="309" t="s">
        <v>1281</v>
      </c>
      <c r="C411" s="309" t="s">
        <v>7552</v>
      </c>
      <c r="D411" s="309" t="s">
        <v>437</v>
      </c>
      <c r="E411" s="309" t="s">
        <v>4786</v>
      </c>
      <c r="F411" s="310" t="s">
        <v>436</v>
      </c>
      <c r="G411" s="310" t="s">
        <v>1274</v>
      </c>
      <c r="H411" s="309" t="s">
        <v>7537</v>
      </c>
    </row>
    <row r="412" spans="1:8">
      <c r="A412" s="309" t="s">
        <v>4775</v>
      </c>
      <c r="B412" s="309" t="s">
        <v>1281</v>
      </c>
      <c r="C412" s="309" t="s">
        <v>7554</v>
      </c>
      <c r="D412" s="309" t="s">
        <v>4787</v>
      </c>
      <c r="E412" s="309" t="s">
        <v>4788</v>
      </c>
      <c r="F412" s="310" t="s">
        <v>438</v>
      </c>
      <c r="G412" s="310" t="s">
        <v>1274</v>
      </c>
      <c r="H412" s="309" t="s">
        <v>7537</v>
      </c>
    </row>
    <row r="413" spans="1:8">
      <c r="A413" s="309" t="s">
        <v>4775</v>
      </c>
      <c r="B413" s="309" t="s">
        <v>1281</v>
      </c>
      <c r="C413" s="309" t="s">
        <v>7556</v>
      </c>
      <c r="D413" s="309" t="s">
        <v>440</v>
      </c>
      <c r="E413" s="309" t="s">
        <v>4789</v>
      </c>
      <c r="F413" s="310" t="s">
        <v>439</v>
      </c>
      <c r="G413" s="310" t="s">
        <v>1274</v>
      </c>
      <c r="H413" s="309" t="s">
        <v>7537</v>
      </c>
    </row>
    <row r="414" spans="1:8">
      <c r="A414" s="309" t="s">
        <v>4775</v>
      </c>
      <c r="B414" s="309" t="s">
        <v>1281</v>
      </c>
      <c r="C414" s="309" t="s">
        <v>7558</v>
      </c>
      <c r="D414" s="309" t="s">
        <v>442</v>
      </c>
      <c r="E414" s="309" t="s">
        <v>4790</v>
      </c>
      <c r="F414" s="310" t="s">
        <v>441</v>
      </c>
      <c r="G414" s="310" t="s">
        <v>1275</v>
      </c>
      <c r="H414" s="309" t="s">
        <v>7605</v>
      </c>
    </row>
    <row r="415" spans="1:8">
      <c r="A415" s="309" t="s">
        <v>4775</v>
      </c>
      <c r="B415" s="309" t="s">
        <v>1281</v>
      </c>
      <c r="C415" s="309" t="s">
        <v>4689</v>
      </c>
      <c r="D415" s="309" t="s">
        <v>444</v>
      </c>
      <c r="E415" s="309" t="s">
        <v>4791</v>
      </c>
      <c r="F415" s="310" t="s">
        <v>443</v>
      </c>
      <c r="G415" s="310" t="s">
        <v>1275</v>
      </c>
      <c r="H415" s="309" t="s">
        <v>7605</v>
      </c>
    </row>
    <row r="416" spans="1:8">
      <c r="A416" s="309" t="s">
        <v>4775</v>
      </c>
      <c r="B416" s="309" t="s">
        <v>1281</v>
      </c>
      <c r="C416" s="309" t="s">
        <v>7560</v>
      </c>
      <c r="D416" s="309" t="s">
        <v>446</v>
      </c>
      <c r="E416" s="309" t="s">
        <v>4792</v>
      </c>
      <c r="F416" s="310" t="s">
        <v>445</v>
      </c>
      <c r="G416" s="310" t="s">
        <v>1275</v>
      </c>
      <c r="H416" s="309" t="s">
        <v>7605</v>
      </c>
    </row>
    <row r="417" spans="1:8">
      <c r="A417" s="309" t="s">
        <v>4775</v>
      </c>
      <c r="B417" s="309" t="s">
        <v>1281</v>
      </c>
      <c r="C417" s="309" t="s">
        <v>7562</v>
      </c>
      <c r="D417" s="309" t="s">
        <v>2629</v>
      </c>
      <c r="E417" s="309" t="s">
        <v>4793</v>
      </c>
      <c r="F417" s="310" t="s">
        <v>447</v>
      </c>
      <c r="G417" s="310" t="s">
        <v>1275</v>
      </c>
      <c r="H417" s="309" t="s">
        <v>7605</v>
      </c>
    </row>
    <row r="418" spans="1:8">
      <c r="A418" s="309" t="s">
        <v>4775</v>
      </c>
      <c r="B418" s="309" t="s">
        <v>1281</v>
      </c>
      <c r="C418" s="309" t="s">
        <v>7564</v>
      </c>
      <c r="D418" s="309" t="s">
        <v>2631</v>
      </c>
      <c r="E418" s="309" t="s">
        <v>4794</v>
      </c>
      <c r="F418" s="310" t="s">
        <v>2630</v>
      </c>
      <c r="G418" s="310" t="s">
        <v>1275</v>
      </c>
      <c r="H418" s="309" t="s">
        <v>7605</v>
      </c>
    </row>
    <row r="419" spans="1:8">
      <c r="A419" s="309" t="s">
        <v>4775</v>
      </c>
      <c r="B419" s="309" t="s">
        <v>1281</v>
      </c>
      <c r="C419" s="309" t="s">
        <v>7572</v>
      </c>
      <c r="D419" s="309" t="s">
        <v>2633</v>
      </c>
      <c r="E419" s="309" t="s">
        <v>4795</v>
      </c>
      <c r="F419" s="310" t="s">
        <v>2632</v>
      </c>
      <c r="G419" s="310" t="s">
        <v>1275</v>
      </c>
      <c r="H419" s="309" t="s">
        <v>7605</v>
      </c>
    </row>
    <row r="420" spans="1:8">
      <c r="A420" s="309" t="s">
        <v>4775</v>
      </c>
      <c r="B420" s="309" t="s">
        <v>1281</v>
      </c>
      <c r="C420" s="309" t="s">
        <v>7577</v>
      </c>
      <c r="D420" s="309" t="s">
        <v>2635</v>
      </c>
      <c r="E420" s="309" t="s">
        <v>4796</v>
      </c>
      <c r="F420" s="310" t="s">
        <v>2634</v>
      </c>
      <c r="G420" s="310" t="s">
        <v>1275</v>
      </c>
      <c r="H420" s="309" t="s">
        <v>7605</v>
      </c>
    </row>
    <row r="421" spans="1:8">
      <c r="A421" s="309" t="s">
        <v>4775</v>
      </c>
      <c r="B421" s="309" t="s">
        <v>1281</v>
      </c>
      <c r="C421" s="309" t="s">
        <v>7581</v>
      </c>
      <c r="D421" s="309" t="s">
        <v>2637</v>
      </c>
      <c r="E421" s="309" t="s">
        <v>4797</v>
      </c>
      <c r="F421" s="310" t="s">
        <v>2636</v>
      </c>
      <c r="G421" s="310" t="s">
        <v>1275</v>
      </c>
      <c r="H421" s="309" t="s">
        <v>7605</v>
      </c>
    </row>
    <row r="422" spans="1:8">
      <c r="A422" s="309" t="s">
        <v>4775</v>
      </c>
      <c r="B422" s="309" t="s">
        <v>1281</v>
      </c>
      <c r="C422" s="309" t="s">
        <v>7587</v>
      </c>
      <c r="D422" s="309" t="s">
        <v>2639</v>
      </c>
      <c r="E422" s="309" t="s">
        <v>4798</v>
      </c>
      <c r="F422" s="310" t="s">
        <v>2638</v>
      </c>
      <c r="G422" s="310" t="s">
        <v>1277</v>
      </c>
      <c r="H422" s="309" t="s">
        <v>8680</v>
      </c>
    </row>
    <row r="423" spans="1:8">
      <c r="A423" s="309" t="s">
        <v>4775</v>
      </c>
      <c r="B423" s="309" t="s">
        <v>1281</v>
      </c>
      <c r="C423" s="309" t="s">
        <v>7589</v>
      </c>
      <c r="D423" s="309" t="s">
        <v>2641</v>
      </c>
      <c r="E423" s="309" t="s">
        <v>4799</v>
      </c>
      <c r="F423" s="310" t="s">
        <v>2640</v>
      </c>
      <c r="G423" s="310" t="s">
        <v>1275</v>
      </c>
      <c r="H423" s="309" t="s">
        <v>7605</v>
      </c>
    </row>
    <row r="424" spans="1:8">
      <c r="A424" s="309" t="s">
        <v>4775</v>
      </c>
      <c r="B424" s="309" t="s">
        <v>1281</v>
      </c>
      <c r="C424" s="309" t="s">
        <v>7592</v>
      </c>
      <c r="D424" s="309" t="s">
        <v>2643</v>
      </c>
      <c r="E424" s="309" t="s">
        <v>4800</v>
      </c>
      <c r="F424" s="310" t="s">
        <v>2642</v>
      </c>
      <c r="G424" s="310" t="s">
        <v>1275</v>
      </c>
      <c r="H424" s="309" t="s">
        <v>7605</v>
      </c>
    </row>
    <row r="425" spans="1:8">
      <c r="A425" s="309" t="s">
        <v>4775</v>
      </c>
      <c r="B425" s="309" t="s">
        <v>1281</v>
      </c>
      <c r="C425" s="309" t="s">
        <v>7593</v>
      </c>
      <c r="D425" s="309" t="s">
        <v>2645</v>
      </c>
      <c r="E425" s="309" t="s">
        <v>4801</v>
      </c>
      <c r="F425" s="310" t="s">
        <v>2644</v>
      </c>
      <c r="G425" s="310" t="s">
        <v>1274</v>
      </c>
      <c r="H425" s="309" t="s">
        <v>7537</v>
      </c>
    </row>
    <row r="426" spans="1:8">
      <c r="A426" s="309" t="s">
        <v>4775</v>
      </c>
      <c r="B426" s="309" t="s">
        <v>1281</v>
      </c>
      <c r="C426" s="309" t="s">
        <v>7595</v>
      </c>
      <c r="D426" s="309" t="s">
        <v>8737</v>
      </c>
      <c r="E426" s="309" t="s">
        <v>8738</v>
      </c>
      <c r="F426" s="310" t="s">
        <v>2646</v>
      </c>
      <c r="G426" s="310" t="s">
        <v>1275</v>
      </c>
      <c r="H426" s="309" t="s">
        <v>7605</v>
      </c>
    </row>
    <row r="427" spans="1:8">
      <c r="A427" s="309" t="s">
        <v>4775</v>
      </c>
      <c r="B427" s="309" t="s">
        <v>1281</v>
      </c>
      <c r="C427" s="309" t="s">
        <v>7597</v>
      </c>
      <c r="D427" s="309" t="s">
        <v>7116</v>
      </c>
      <c r="E427" s="309" t="s">
        <v>4802</v>
      </c>
      <c r="F427" s="310" t="s">
        <v>2647</v>
      </c>
      <c r="G427" s="310" t="s">
        <v>1275</v>
      </c>
      <c r="H427" s="309" t="s">
        <v>7605</v>
      </c>
    </row>
    <row r="428" spans="1:8">
      <c r="A428" s="309" t="s">
        <v>4775</v>
      </c>
      <c r="B428" s="309" t="s">
        <v>1281</v>
      </c>
      <c r="C428" s="309" t="s">
        <v>7599</v>
      </c>
      <c r="D428" s="309" t="s">
        <v>2649</v>
      </c>
      <c r="E428" s="309" t="s">
        <v>4803</v>
      </c>
      <c r="F428" s="310" t="s">
        <v>2648</v>
      </c>
      <c r="G428" s="310" t="s">
        <v>1275</v>
      </c>
      <c r="H428" s="309" t="s">
        <v>7605</v>
      </c>
    </row>
    <row r="429" spans="1:8">
      <c r="A429" s="309" t="s">
        <v>4775</v>
      </c>
      <c r="B429" s="309" t="s">
        <v>1281</v>
      </c>
      <c r="C429" s="309" t="s">
        <v>7601</v>
      </c>
      <c r="D429" s="309" t="s">
        <v>2651</v>
      </c>
      <c r="E429" s="309" t="s">
        <v>4804</v>
      </c>
      <c r="F429" s="310" t="s">
        <v>2650</v>
      </c>
      <c r="G429" s="310" t="s">
        <v>1275</v>
      </c>
      <c r="H429" s="309" t="s">
        <v>7605</v>
      </c>
    </row>
    <row r="430" spans="1:8">
      <c r="A430" s="309" t="s">
        <v>4775</v>
      </c>
      <c r="B430" s="309" t="s">
        <v>1281</v>
      </c>
      <c r="C430" s="309" t="s">
        <v>7606</v>
      </c>
      <c r="D430" s="309" t="s">
        <v>2653</v>
      </c>
      <c r="E430" s="309" t="s">
        <v>4805</v>
      </c>
      <c r="F430" s="310" t="s">
        <v>2652</v>
      </c>
      <c r="G430" s="310" t="s">
        <v>1274</v>
      </c>
      <c r="H430" s="309" t="s">
        <v>7537</v>
      </c>
    </row>
    <row r="431" spans="1:8">
      <c r="A431" s="309" t="s">
        <v>4775</v>
      </c>
      <c r="B431" s="309" t="s">
        <v>1281</v>
      </c>
      <c r="C431" s="309" t="s">
        <v>7608</v>
      </c>
      <c r="D431" s="309" t="s">
        <v>2655</v>
      </c>
      <c r="E431" s="309" t="s">
        <v>4806</v>
      </c>
      <c r="F431" s="310" t="s">
        <v>2654</v>
      </c>
      <c r="G431" s="310" t="s">
        <v>1274</v>
      </c>
      <c r="H431" s="309" t="s">
        <v>7537</v>
      </c>
    </row>
    <row r="432" spans="1:8">
      <c r="A432" s="309" t="s">
        <v>4775</v>
      </c>
      <c r="B432" s="309" t="s">
        <v>1281</v>
      </c>
      <c r="C432" s="309" t="s">
        <v>7610</v>
      </c>
      <c r="D432" s="309" t="s">
        <v>2657</v>
      </c>
      <c r="E432" s="309" t="s">
        <v>4807</v>
      </c>
      <c r="F432" s="310" t="s">
        <v>2656</v>
      </c>
      <c r="G432" s="310" t="s">
        <v>1275</v>
      </c>
      <c r="H432" s="309" t="s">
        <v>7605</v>
      </c>
    </row>
    <row r="433" spans="1:8">
      <c r="A433" s="309" t="s">
        <v>4775</v>
      </c>
      <c r="B433" s="309" t="s">
        <v>1281</v>
      </c>
      <c r="C433" s="309" t="s">
        <v>7612</v>
      </c>
      <c r="D433" s="309" t="s">
        <v>7117</v>
      </c>
      <c r="E433" s="309" t="s">
        <v>4808</v>
      </c>
      <c r="F433" s="310" t="s">
        <v>2658</v>
      </c>
      <c r="G433" s="310" t="s">
        <v>1275</v>
      </c>
      <c r="H433" s="309" t="s">
        <v>7605</v>
      </c>
    </row>
    <row r="434" spans="1:8">
      <c r="A434" s="309" t="s">
        <v>4775</v>
      </c>
      <c r="B434" s="309" t="s">
        <v>1281</v>
      </c>
      <c r="C434" s="309" t="s">
        <v>7614</v>
      </c>
      <c r="D434" s="309" t="s">
        <v>7118</v>
      </c>
      <c r="E434" s="309" t="s">
        <v>4809</v>
      </c>
      <c r="F434" s="310" t="s">
        <v>2659</v>
      </c>
      <c r="G434" s="310" t="s">
        <v>1276</v>
      </c>
      <c r="H434" s="309" t="s">
        <v>8669</v>
      </c>
    </row>
    <row r="435" spans="1:8">
      <c r="A435" s="309" t="s">
        <v>4775</v>
      </c>
      <c r="B435" s="309" t="s">
        <v>1281</v>
      </c>
      <c r="C435" s="309" t="s">
        <v>7616</v>
      </c>
      <c r="D435" s="309" t="s">
        <v>2661</v>
      </c>
      <c r="E435" s="309" t="s">
        <v>4810</v>
      </c>
      <c r="F435" s="310" t="s">
        <v>2660</v>
      </c>
      <c r="G435" s="310" t="s">
        <v>1275</v>
      </c>
      <c r="H435" s="309" t="s">
        <v>7605</v>
      </c>
    </row>
    <row r="436" spans="1:8">
      <c r="A436" s="309" t="s">
        <v>4775</v>
      </c>
      <c r="B436" s="309" t="s">
        <v>1281</v>
      </c>
      <c r="C436" s="309" t="s">
        <v>7618</v>
      </c>
      <c r="D436" s="309" t="s">
        <v>2663</v>
      </c>
      <c r="E436" s="309" t="s">
        <v>4811</v>
      </c>
      <c r="F436" s="310" t="s">
        <v>2662</v>
      </c>
      <c r="G436" s="310" t="s">
        <v>1275</v>
      </c>
      <c r="H436" s="309" t="s">
        <v>7605</v>
      </c>
    </row>
    <row r="437" spans="1:8">
      <c r="A437" s="309" t="s">
        <v>4775</v>
      </c>
      <c r="B437" s="309" t="s">
        <v>1281</v>
      </c>
      <c r="C437" s="309" t="s">
        <v>7620</v>
      </c>
      <c r="D437" s="309" t="s">
        <v>7121</v>
      </c>
      <c r="E437" s="309" t="s">
        <v>4812</v>
      </c>
      <c r="F437" s="310" t="s">
        <v>2664</v>
      </c>
      <c r="G437" s="310" t="s">
        <v>1275</v>
      </c>
      <c r="H437" s="309" t="s">
        <v>7605</v>
      </c>
    </row>
    <row r="438" spans="1:8">
      <c r="A438" s="309" t="s">
        <v>4775</v>
      </c>
      <c r="B438" s="309" t="s">
        <v>1281</v>
      </c>
      <c r="C438" s="309" t="s">
        <v>7622</v>
      </c>
      <c r="D438" s="309" t="s">
        <v>7123</v>
      </c>
      <c r="E438" s="309" t="s">
        <v>4813</v>
      </c>
      <c r="F438" s="310" t="s">
        <v>7122</v>
      </c>
      <c r="G438" s="310" t="s">
        <v>1275</v>
      </c>
      <c r="H438" s="309" t="s">
        <v>7605</v>
      </c>
    </row>
    <row r="439" spans="1:8">
      <c r="A439" s="309" t="s">
        <v>4775</v>
      </c>
      <c r="B439" s="309" t="s">
        <v>1281</v>
      </c>
      <c r="C439" s="309" t="s">
        <v>7624</v>
      </c>
      <c r="D439" s="309" t="s">
        <v>7125</v>
      </c>
      <c r="E439" s="309" t="s">
        <v>4814</v>
      </c>
      <c r="F439" s="310" t="s">
        <v>7124</v>
      </c>
      <c r="G439" s="310" t="s">
        <v>1275</v>
      </c>
      <c r="H439" s="309" t="s">
        <v>7605</v>
      </c>
    </row>
    <row r="440" spans="1:8">
      <c r="A440" s="309" t="s">
        <v>4775</v>
      </c>
      <c r="B440" s="309" t="s">
        <v>1281</v>
      </c>
      <c r="C440" s="309" t="s">
        <v>7632</v>
      </c>
      <c r="D440" s="309" t="s">
        <v>7127</v>
      </c>
      <c r="E440" s="309" t="s">
        <v>4815</v>
      </c>
      <c r="F440" s="310" t="s">
        <v>7126</v>
      </c>
      <c r="G440" s="310" t="s">
        <v>1275</v>
      </c>
      <c r="H440" s="309" t="s">
        <v>7605</v>
      </c>
    </row>
    <row r="441" spans="1:8">
      <c r="A441" s="309" t="s">
        <v>4775</v>
      </c>
      <c r="B441" s="309" t="s">
        <v>1281</v>
      </c>
      <c r="C441" s="309" t="s">
        <v>7636</v>
      </c>
      <c r="D441" s="309" t="s">
        <v>7129</v>
      </c>
      <c r="E441" s="309" t="s">
        <v>4816</v>
      </c>
      <c r="F441" s="310" t="s">
        <v>7128</v>
      </c>
      <c r="G441" s="310" t="s">
        <v>1277</v>
      </c>
      <c r="H441" s="309" t="s">
        <v>8680</v>
      </c>
    </row>
    <row r="442" spans="1:8">
      <c r="A442" s="309" t="s">
        <v>4775</v>
      </c>
      <c r="B442" s="309" t="s">
        <v>1281</v>
      </c>
      <c r="C442" s="309" t="s">
        <v>4655</v>
      </c>
      <c r="D442" s="309" t="s">
        <v>7131</v>
      </c>
      <c r="E442" s="309" t="s">
        <v>4817</v>
      </c>
      <c r="F442" s="310" t="s">
        <v>7130</v>
      </c>
      <c r="G442" s="310" t="s">
        <v>1277</v>
      </c>
      <c r="H442" s="309" t="s">
        <v>8680</v>
      </c>
    </row>
    <row r="443" spans="1:8">
      <c r="A443" s="309" t="s">
        <v>4775</v>
      </c>
      <c r="B443" s="309" t="s">
        <v>1281</v>
      </c>
      <c r="C443" s="309" t="s">
        <v>4618</v>
      </c>
      <c r="D443" s="309" t="s">
        <v>7119</v>
      </c>
      <c r="E443" s="309" t="s">
        <v>4818</v>
      </c>
      <c r="F443" s="310" t="s">
        <v>7132</v>
      </c>
      <c r="G443" s="310" t="s">
        <v>1278</v>
      </c>
      <c r="H443" s="309" t="s">
        <v>8674</v>
      </c>
    </row>
    <row r="444" spans="1:8">
      <c r="A444" s="309" t="s">
        <v>4775</v>
      </c>
      <c r="B444" s="309" t="s">
        <v>1281</v>
      </c>
      <c r="C444" s="309" t="s">
        <v>7638</v>
      </c>
      <c r="D444" s="309" t="s">
        <v>7120</v>
      </c>
      <c r="E444" s="309" t="s">
        <v>4819</v>
      </c>
      <c r="F444" s="310" t="s">
        <v>7133</v>
      </c>
      <c r="G444" s="310" t="s">
        <v>1277</v>
      </c>
      <c r="H444" s="309" t="s">
        <v>8680</v>
      </c>
    </row>
    <row r="445" spans="1:8">
      <c r="A445" s="309" t="s">
        <v>4775</v>
      </c>
      <c r="B445" s="309" t="s">
        <v>1281</v>
      </c>
      <c r="C445" s="309" t="s">
        <v>6669</v>
      </c>
      <c r="D445" s="309" t="s">
        <v>6832</v>
      </c>
      <c r="E445" s="309" t="s">
        <v>4820</v>
      </c>
      <c r="F445" s="310" t="s">
        <v>6831</v>
      </c>
      <c r="G445" s="310" t="s">
        <v>1275</v>
      </c>
      <c r="H445" s="309" t="s">
        <v>7605</v>
      </c>
    </row>
    <row r="446" spans="1:8">
      <c r="A446" s="309" t="s">
        <v>4775</v>
      </c>
      <c r="B446" s="309" t="s">
        <v>1281</v>
      </c>
      <c r="C446" s="309" t="s">
        <v>6671</v>
      </c>
      <c r="D446" s="309" t="s">
        <v>6834</v>
      </c>
      <c r="E446" s="309" t="s">
        <v>4821</v>
      </c>
      <c r="F446" s="310" t="s">
        <v>6833</v>
      </c>
      <c r="G446" s="310" t="s">
        <v>1279</v>
      </c>
      <c r="H446" s="309" t="s">
        <v>526</v>
      </c>
    </row>
    <row r="447" spans="1:8">
      <c r="A447" s="309" t="s">
        <v>4775</v>
      </c>
      <c r="B447" s="309" t="s">
        <v>1281</v>
      </c>
      <c r="C447" s="309" t="s">
        <v>6673</v>
      </c>
      <c r="D447" s="309" t="s">
        <v>6836</v>
      </c>
      <c r="E447" s="309" t="s">
        <v>4822</v>
      </c>
      <c r="F447" s="310" t="s">
        <v>6835</v>
      </c>
      <c r="G447" s="310" t="s">
        <v>1281</v>
      </c>
      <c r="H447" s="309" t="s">
        <v>8676</v>
      </c>
    </row>
    <row r="448" spans="1:8">
      <c r="A448" s="309" t="s">
        <v>4775</v>
      </c>
      <c r="B448" s="309" t="s">
        <v>1281</v>
      </c>
      <c r="C448" s="309" t="s">
        <v>6678</v>
      </c>
      <c r="D448" s="309" t="s">
        <v>6838</v>
      </c>
      <c r="E448" s="309" t="s">
        <v>4823</v>
      </c>
      <c r="F448" s="310" t="s">
        <v>6837</v>
      </c>
      <c r="G448" s="310" t="s">
        <v>1280</v>
      </c>
      <c r="H448" s="309" t="s">
        <v>8675</v>
      </c>
    </row>
    <row r="449" spans="1:8">
      <c r="A449" s="309" t="s">
        <v>4775</v>
      </c>
      <c r="B449" s="309" t="s">
        <v>1281</v>
      </c>
      <c r="C449" s="309" t="s">
        <v>6682</v>
      </c>
      <c r="D449" s="309" t="s">
        <v>6840</v>
      </c>
      <c r="E449" s="309" t="s">
        <v>4824</v>
      </c>
      <c r="F449" s="310" t="s">
        <v>6839</v>
      </c>
      <c r="G449" s="310" t="s">
        <v>1281</v>
      </c>
      <c r="H449" s="309" t="s">
        <v>8676</v>
      </c>
    </row>
    <row r="450" spans="1:8">
      <c r="A450" s="309" t="s">
        <v>4775</v>
      </c>
      <c r="B450" s="309" t="s">
        <v>1281</v>
      </c>
      <c r="C450" s="309" t="s">
        <v>6687</v>
      </c>
      <c r="D450" s="309" t="s">
        <v>3063</v>
      </c>
      <c r="E450" s="309" t="s">
        <v>4825</v>
      </c>
      <c r="F450" s="310" t="s">
        <v>6841</v>
      </c>
      <c r="G450" s="310" t="s">
        <v>1282</v>
      </c>
      <c r="H450" s="309" t="s">
        <v>4507</v>
      </c>
    </row>
    <row r="451" spans="1:8">
      <c r="A451" s="309" t="s">
        <v>4775</v>
      </c>
      <c r="B451" s="309" t="s">
        <v>1281</v>
      </c>
      <c r="C451" s="309" t="s">
        <v>6689</v>
      </c>
      <c r="D451" s="309" t="s">
        <v>3064</v>
      </c>
      <c r="E451" s="309" t="s">
        <v>4826</v>
      </c>
      <c r="F451" s="310" t="s">
        <v>3065</v>
      </c>
      <c r="G451" s="310" t="s">
        <v>1280</v>
      </c>
      <c r="H451" s="309" t="s">
        <v>8675</v>
      </c>
    </row>
    <row r="452" spans="1:8">
      <c r="A452" s="309" t="s">
        <v>4775</v>
      </c>
      <c r="B452" s="309" t="s">
        <v>1281</v>
      </c>
      <c r="C452" s="309" t="s">
        <v>6691</v>
      </c>
      <c r="D452" s="309" t="s">
        <v>8739</v>
      </c>
      <c r="E452" s="309" t="s">
        <v>8740</v>
      </c>
      <c r="F452" s="310" t="s">
        <v>3066</v>
      </c>
      <c r="G452" s="310" t="s">
        <v>1280</v>
      </c>
      <c r="H452" s="309" t="s">
        <v>8675</v>
      </c>
    </row>
    <row r="453" spans="1:8">
      <c r="A453" s="309" t="s">
        <v>4775</v>
      </c>
      <c r="B453" s="309" t="s">
        <v>1281</v>
      </c>
      <c r="C453" s="309" t="s">
        <v>6693</v>
      </c>
      <c r="D453" s="309" t="s">
        <v>3067</v>
      </c>
      <c r="E453" s="309" t="s">
        <v>4827</v>
      </c>
      <c r="F453" s="310" t="s">
        <v>3068</v>
      </c>
      <c r="G453" s="310" t="s">
        <v>1284</v>
      </c>
      <c r="H453" s="309" t="s">
        <v>8715</v>
      </c>
    </row>
    <row r="454" spans="1:8">
      <c r="A454" s="309" t="s">
        <v>4775</v>
      </c>
      <c r="B454" s="309" t="s">
        <v>1281</v>
      </c>
      <c r="C454" s="309" t="s">
        <v>4754</v>
      </c>
      <c r="D454" s="309" t="s">
        <v>3069</v>
      </c>
      <c r="E454" s="309" t="s">
        <v>4828</v>
      </c>
      <c r="F454" s="310" t="s">
        <v>3070</v>
      </c>
      <c r="G454" s="310" t="s">
        <v>1280</v>
      </c>
      <c r="H454" s="309" t="s">
        <v>8675</v>
      </c>
    </row>
    <row r="455" spans="1:8">
      <c r="D455" s="309" t="s">
        <v>6184</v>
      </c>
    </row>
    <row r="456" spans="1:8">
      <c r="A456" s="309" t="s">
        <v>4829</v>
      </c>
      <c r="B456" s="309" t="s">
        <v>1282</v>
      </c>
      <c r="C456" s="309" t="s">
        <v>7530</v>
      </c>
      <c r="D456" s="309" t="s">
        <v>6843</v>
      </c>
      <c r="E456" s="309" t="s">
        <v>4830</v>
      </c>
      <c r="F456" s="310" t="s">
        <v>6842</v>
      </c>
      <c r="G456" s="310" t="s">
        <v>1272</v>
      </c>
      <c r="H456" s="309" t="s">
        <v>7532</v>
      </c>
    </row>
    <row r="457" spans="1:8">
      <c r="A457" s="309" t="s">
        <v>4829</v>
      </c>
      <c r="B457" s="309" t="s">
        <v>1282</v>
      </c>
      <c r="C457" s="309" t="s">
        <v>7533</v>
      </c>
      <c r="D457" s="309" t="s">
        <v>6845</v>
      </c>
      <c r="E457" s="309" t="s">
        <v>4831</v>
      </c>
      <c r="F457" s="310" t="s">
        <v>6844</v>
      </c>
      <c r="G457" s="310" t="s">
        <v>1273</v>
      </c>
      <c r="H457" s="309" t="s">
        <v>8651</v>
      </c>
    </row>
    <row r="458" spans="1:8">
      <c r="A458" s="309" t="s">
        <v>4829</v>
      </c>
      <c r="B458" s="309" t="s">
        <v>1282</v>
      </c>
      <c r="C458" s="309" t="s">
        <v>7538</v>
      </c>
      <c r="D458" s="309" t="s">
        <v>6847</v>
      </c>
      <c r="E458" s="309" t="s">
        <v>4832</v>
      </c>
      <c r="F458" s="310" t="s">
        <v>6846</v>
      </c>
      <c r="G458" s="310" t="s">
        <v>1274</v>
      </c>
      <c r="H458" s="309" t="s">
        <v>7537</v>
      </c>
    </row>
    <row r="459" spans="1:8">
      <c r="A459" s="309" t="s">
        <v>4829</v>
      </c>
      <c r="B459" s="309" t="s">
        <v>1282</v>
      </c>
      <c r="C459" s="309" t="s">
        <v>7540</v>
      </c>
      <c r="D459" s="309" t="s">
        <v>6849</v>
      </c>
      <c r="E459" s="309" t="s">
        <v>4833</v>
      </c>
      <c r="F459" s="310" t="s">
        <v>6848</v>
      </c>
      <c r="G459" s="310" t="s">
        <v>1274</v>
      </c>
      <c r="H459" s="309" t="s">
        <v>7537</v>
      </c>
    </row>
    <row r="460" spans="1:8">
      <c r="A460" s="309" t="s">
        <v>4829</v>
      </c>
      <c r="B460" s="309" t="s">
        <v>1282</v>
      </c>
      <c r="C460" s="309" t="s">
        <v>7544</v>
      </c>
      <c r="D460" s="309" t="s">
        <v>6851</v>
      </c>
      <c r="E460" s="309" t="s">
        <v>4834</v>
      </c>
      <c r="F460" s="310" t="s">
        <v>6850</v>
      </c>
      <c r="G460" s="310" t="s">
        <v>1274</v>
      </c>
      <c r="H460" s="309" t="s">
        <v>7537</v>
      </c>
    </row>
    <row r="461" spans="1:8">
      <c r="A461" s="309" t="s">
        <v>4829</v>
      </c>
      <c r="B461" s="309" t="s">
        <v>1282</v>
      </c>
      <c r="C461" s="309" t="s">
        <v>7554</v>
      </c>
      <c r="D461" s="309" t="s">
        <v>6853</v>
      </c>
      <c r="E461" s="309" t="s">
        <v>4835</v>
      </c>
      <c r="F461" s="310" t="s">
        <v>6852</v>
      </c>
      <c r="G461" s="310" t="s">
        <v>1274</v>
      </c>
      <c r="H461" s="309" t="s">
        <v>7537</v>
      </c>
    </row>
    <row r="462" spans="1:8">
      <c r="A462" s="309" t="s">
        <v>4829</v>
      </c>
      <c r="B462" s="309" t="s">
        <v>1282</v>
      </c>
      <c r="C462" s="309" t="s">
        <v>7556</v>
      </c>
      <c r="D462" s="309" t="s">
        <v>6855</v>
      </c>
      <c r="E462" s="309" t="s">
        <v>4836</v>
      </c>
      <c r="F462" s="310" t="s">
        <v>6854</v>
      </c>
      <c r="G462" s="310" t="s">
        <v>1274</v>
      </c>
      <c r="H462" s="309" t="s">
        <v>7537</v>
      </c>
    </row>
    <row r="463" spans="1:8">
      <c r="A463" s="309" t="s">
        <v>4829</v>
      </c>
      <c r="B463" s="309" t="s">
        <v>1282</v>
      </c>
      <c r="C463" s="309" t="s">
        <v>7562</v>
      </c>
      <c r="D463" s="309" t="s">
        <v>3071</v>
      </c>
      <c r="E463" s="309" t="s">
        <v>4837</v>
      </c>
      <c r="F463" s="310" t="s">
        <v>6856</v>
      </c>
      <c r="G463" s="310" t="s">
        <v>1275</v>
      </c>
      <c r="H463" s="309" t="s">
        <v>7605</v>
      </c>
    </row>
    <row r="464" spans="1:8">
      <c r="A464" s="309" t="s">
        <v>4829</v>
      </c>
      <c r="B464" s="309" t="s">
        <v>1282</v>
      </c>
      <c r="C464" s="309" t="s">
        <v>7567</v>
      </c>
      <c r="D464" s="309" t="s">
        <v>6858</v>
      </c>
      <c r="E464" s="309" t="s">
        <v>4838</v>
      </c>
      <c r="F464" s="310" t="s">
        <v>6857</v>
      </c>
      <c r="G464" s="310" t="s">
        <v>1275</v>
      </c>
      <c r="H464" s="309" t="s">
        <v>7605</v>
      </c>
    </row>
    <row r="465" spans="1:8">
      <c r="A465" s="309" t="s">
        <v>4829</v>
      </c>
      <c r="B465" s="309" t="s">
        <v>1282</v>
      </c>
      <c r="C465" s="309" t="s">
        <v>7570</v>
      </c>
      <c r="D465" s="309" t="s">
        <v>6860</v>
      </c>
      <c r="E465" s="309" t="s">
        <v>4839</v>
      </c>
      <c r="F465" s="310" t="s">
        <v>6859</v>
      </c>
      <c r="G465" s="310" t="s">
        <v>1275</v>
      </c>
      <c r="H465" s="309" t="s">
        <v>7605</v>
      </c>
    </row>
    <row r="466" spans="1:8">
      <c r="A466" s="309" t="s">
        <v>4829</v>
      </c>
      <c r="B466" s="309" t="s">
        <v>1282</v>
      </c>
      <c r="C466" s="309" t="s">
        <v>7572</v>
      </c>
      <c r="D466" s="309" t="s">
        <v>6862</v>
      </c>
      <c r="E466" s="309" t="s">
        <v>4840</v>
      </c>
      <c r="F466" s="310" t="s">
        <v>6861</v>
      </c>
      <c r="G466" s="310" t="s">
        <v>1275</v>
      </c>
      <c r="H466" s="309" t="s">
        <v>7605</v>
      </c>
    </row>
    <row r="467" spans="1:8">
      <c r="A467" s="309" t="s">
        <v>4829</v>
      </c>
      <c r="B467" s="309" t="s">
        <v>1282</v>
      </c>
      <c r="C467" s="309" t="s">
        <v>7574</v>
      </c>
      <c r="D467" s="309" t="s">
        <v>6864</v>
      </c>
      <c r="E467" s="309" t="s">
        <v>4841</v>
      </c>
      <c r="F467" s="310" t="s">
        <v>6863</v>
      </c>
      <c r="G467" s="310" t="s">
        <v>1275</v>
      </c>
      <c r="H467" s="309" t="s">
        <v>7605</v>
      </c>
    </row>
    <row r="468" spans="1:8">
      <c r="A468" s="309" t="s">
        <v>4829</v>
      </c>
      <c r="B468" s="309" t="s">
        <v>1282</v>
      </c>
      <c r="C468" s="309" t="s">
        <v>7579</v>
      </c>
      <c r="D468" s="309" t="s">
        <v>6866</v>
      </c>
      <c r="E468" s="309" t="s">
        <v>4842</v>
      </c>
      <c r="F468" s="310" t="s">
        <v>6865</v>
      </c>
      <c r="G468" s="310" t="s">
        <v>1275</v>
      </c>
      <c r="H468" s="309" t="s">
        <v>7605</v>
      </c>
    </row>
    <row r="469" spans="1:8">
      <c r="A469" s="309" t="s">
        <v>4829</v>
      </c>
      <c r="B469" s="309" t="s">
        <v>1282</v>
      </c>
      <c r="C469" s="309" t="s">
        <v>7581</v>
      </c>
      <c r="D469" s="309" t="s">
        <v>3072</v>
      </c>
      <c r="E469" s="309" t="s">
        <v>4843</v>
      </c>
      <c r="F469" s="310" t="s">
        <v>6867</v>
      </c>
      <c r="G469" s="310" t="s">
        <v>1275</v>
      </c>
      <c r="H469" s="309" t="s">
        <v>7605</v>
      </c>
    </row>
    <row r="470" spans="1:8">
      <c r="A470" s="309" t="s">
        <v>4829</v>
      </c>
      <c r="B470" s="309" t="s">
        <v>1282</v>
      </c>
      <c r="C470" s="309" t="s">
        <v>7583</v>
      </c>
      <c r="D470" s="309" t="s">
        <v>6869</v>
      </c>
      <c r="E470" s="309" t="s">
        <v>4844</v>
      </c>
      <c r="F470" s="310" t="s">
        <v>6868</v>
      </c>
      <c r="G470" s="310" t="s">
        <v>1275</v>
      </c>
      <c r="H470" s="309" t="s">
        <v>7605</v>
      </c>
    </row>
    <row r="471" spans="1:8">
      <c r="A471" s="309" t="s">
        <v>4829</v>
      </c>
      <c r="B471" s="309" t="s">
        <v>1282</v>
      </c>
      <c r="C471" s="309" t="s">
        <v>7587</v>
      </c>
      <c r="D471" s="309" t="s">
        <v>6871</v>
      </c>
      <c r="E471" s="309" t="s">
        <v>4845</v>
      </c>
      <c r="F471" s="310" t="s">
        <v>6870</v>
      </c>
      <c r="G471" s="310" t="s">
        <v>1275</v>
      </c>
      <c r="H471" s="309" t="s">
        <v>7605</v>
      </c>
    </row>
    <row r="472" spans="1:8">
      <c r="A472" s="309" t="s">
        <v>4829</v>
      </c>
      <c r="B472" s="309" t="s">
        <v>1282</v>
      </c>
      <c r="C472" s="309" t="s">
        <v>7589</v>
      </c>
      <c r="D472" s="309" t="s">
        <v>6873</v>
      </c>
      <c r="E472" s="309" t="s">
        <v>4846</v>
      </c>
      <c r="F472" s="310" t="s">
        <v>6872</v>
      </c>
      <c r="G472" s="310" t="s">
        <v>1275</v>
      </c>
      <c r="H472" s="309" t="s">
        <v>7605</v>
      </c>
    </row>
    <row r="473" spans="1:8">
      <c r="A473" s="309" t="s">
        <v>4829</v>
      </c>
      <c r="B473" s="309" t="s">
        <v>1282</v>
      </c>
      <c r="C473" s="309" t="s">
        <v>7590</v>
      </c>
      <c r="D473" s="309" t="s">
        <v>6875</v>
      </c>
      <c r="E473" s="309" t="s">
        <v>4847</v>
      </c>
      <c r="F473" s="310" t="s">
        <v>6874</v>
      </c>
      <c r="G473" s="310" t="s">
        <v>1275</v>
      </c>
      <c r="H473" s="309" t="s">
        <v>7605</v>
      </c>
    </row>
    <row r="474" spans="1:8">
      <c r="A474" s="309" t="s">
        <v>4829</v>
      </c>
      <c r="B474" s="309" t="s">
        <v>1282</v>
      </c>
      <c r="C474" s="309" t="s">
        <v>7593</v>
      </c>
      <c r="D474" s="309" t="s">
        <v>6877</v>
      </c>
      <c r="E474" s="309" t="s">
        <v>4848</v>
      </c>
      <c r="F474" s="310" t="s">
        <v>6876</v>
      </c>
      <c r="G474" s="310" t="s">
        <v>1275</v>
      </c>
      <c r="H474" s="309" t="s">
        <v>7605</v>
      </c>
    </row>
    <row r="475" spans="1:8">
      <c r="A475" s="309" t="s">
        <v>4829</v>
      </c>
      <c r="B475" s="309" t="s">
        <v>1282</v>
      </c>
      <c r="C475" s="309" t="s">
        <v>7595</v>
      </c>
      <c r="D475" s="309" t="s">
        <v>3073</v>
      </c>
      <c r="E475" s="309" t="s">
        <v>4849</v>
      </c>
      <c r="F475" s="310" t="s">
        <v>6878</v>
      </c>
      <c r="G475" s="310" t="s">
        <v>1275</v>
      </c>
      <c r="H475" s="309" t="s">
        <v>7605</v>
      </c>
    </row>
    <row r="476" spans="1:8">
      <c r="A476" s="309" t="s">
        <v>4829</v>
      </c>
      <c r="B476" s="309" t="s">
        <v>1282</v>
      </c>
      <c r="C476" s="309" t="s">
        <v>7597</v>
      </c>
      <c r="D476" s="309" t="s">
        <v>3074</v>
      </c>
      <c r="E476" s="309" t="s">
        <v>4850</v>
      </c>
      <c r="F476" s="310" t="s">
        <v>6879</v>
      </c>
      <c r="G476" s="310" t="s">
        <v>1275</v>
      </c>
      <c r="H476" s="309" t="s">
        <v>7605</v>
      </c>
    </row>
    <row r="477" spans="1:8">
      <c r="A477" s="309" t="s">
        <v>4829</v>
      </c>
      <c r="B477" s="309" t="s">
        <v>1282</v>
      </c>
      <c r="C477" s="309" t="s">
        <v>7599</v>
      </c>
      <c r="D477" s="309" t="s">
        <v>6881</v>
      </c>
      <c r="E477" s="309" t="s">
        <v>4851</v>
      </c>
      <c r="F477" s="310" t="s">
        <v>6880</v>
      </c>
      <c r="G477" s="310" t="s">
        <v>1274</v>
      </c>
      <c r="H477" s="309" t="s">
        <v>7537</v>
      </c>
    </row>
    <row r="478" spans="1:8">
      <c r="A478" s="309" t="s">
        <v>4829</v>
      </c>
      <c r="B478" s="309" t="s">
        <v>1282</v>
      </c>
      <c r="C478" s="309" t="s">
        <v>7603</v>
      </c>
      <c r="D478" s="309" t="s">
        <v>3075</v>
      </c>
      <c r="E478" s="309" t="s">
        <v>4852</v>
      </c>
      <c r="F478" s="310" t="s">
        <v>6882</v>
      </c>
      <c r="G478" s="310" t="s">
        <v>1274</v>
      </c>
      <c r="H478" s="309" t="s">
        <v>7537</v>
      </c>
    </row>
    <row r="479" spans="1:8">
      <c r="A479" s="309" t="s">
        <v>4829</v>
      </c>
      <c r="B479" s="309" t="s">
        <v>1282</v>
      </c>
      <c r="C479" s="309" t="s">
        <v>7606</v>
      </c>
      <c r="D479" s="309" t="s">
        <v>6884</v>
      </c>
      <c r="E479" s="309" t="s">
        <v>4853</v>
      </c>
      <c r="F479" s="310" t="s">
        <v>6883</v>
      </c>
      <c r="G479" s="310" t="s">
        <v>1275</v>
      </c>
      <c r="H479" s="309" t="s">
        <v>7605</v>
      </c>
    </row>
    <row r="480" spans="1:8">
      <c r="A480" s="309" t="s">
        <v>4829</v>
      </c>
      <c r="B480" s="309" t="s">
        <v>1282</v>
      </c>
      <c r="C480" s="309" t="s">
        <v>7608</v>
      </c>
      <c r="D480" s="309" t="s">
        <v>6886</v>
      </c>
      <c r="E480" s="309" t="s">
        <v>4854</v>
      </c>
      <c r="F480" s="310" t="s">
        <v>6885</v>
      </c>
      <c r="G480" s="310" t="s">
        <v>1275</v>
      </c>
      <c r="H480" s="309" t="s">
        <v>7605</v>
      </c>
    </row>
    <row r="481" spans="1:8">
      <c r="A481" s="309" t="s">
        <v>4829</v>
      </c>
      <c r="B481" s="309" t="s">
        <v>1282</v>
      </c>
      <c r="C481" s="309" t="s">
        <v>7610</v>
      </c>
      <c r="D481" s="309" t="s">
        <v>6888</v>
      </c>
      <c r="E481" s="309" t="s">
        <v>4855</v>
      </c>
      <c r="F481" s="310" t="s">
        <v>6887</v>
      </c>
      <c r="G481" s="310" t="s">
        <v>1275</v>
      </c>
      <c r="H481" s="309" t="s">
        <v>7605</v>
      </c>
    </row>
    <row r="482" spans="1:8">
      <c r="A482" s="309" t="s">
        <v>4829</v>
      </c>
      <c r="B482" s="309" t="s">
        <v>1282</v>
      </c>
      <c r="C482" s="309" t="s">
        <v>7612</v>
      </c>
      <c r="D482" s="309" t="s">
        <v>6890</v>
      </c>
      <c r="E482" s="309" t="s">
        <v>4856</v>
      </c>
      <c r="F482" s="310" t="s">
        <v>6889</v>
      </c>
      <c r="G482" s="310" t="s">
        <v>1275</v>
      </c>
      <c r="H482" s="309" t="s">
        <v>7605</v>
      </c>
    </row>
    <row r="483" spans="1:8">
      <c r="A483" s="309" t="s">
        <v>4829</v>
      </c>
      <c r="B483" s="309" t="s">
        <v>1282</v>
      </c>
      <c r="C483" s="309" t="s">
        <v>7618</v>
      </c>
      <c r="D483" s="309" t="s">
        <v>6892</v>
      </c>
      <c r="E483" s="309" t="s">
        <v>4857</v>
      </c>
      <c r="F483" s="310" t="s">
        <v>6891</v>
      </c>
      <c r="G483" s="310" t="s">
        <v>1275</v>
      </c>
      <c r="H483" s="309" t="s">
        <v>7605</v>
      </c>
    </row>
    <row r="484" spans="1:8">
      <c r="A484" s="309" t="s">
        <v>4829</v>
      </c>
      <c r="B484" s="309" t="s">
        <v>1282</v>
      </c>
      <c r="C484" s="309" t="s">
        <v>7626</v>
      </c>
      <c r="D484" s="309" t="s">
        <v>6894</v>
      </c>
      <c r="E484" s="309" t="s">
        <v>4858</v>
      </c>
      <c r="F484" s="310" t="s">
        <v>6893</v>
      </c>
      <c r="G484" s="310" t="s">
        <v>1275</v>
      </c>
      <c r="H484" s="309" t="s">
        <v>7605</v>
      </c>
    </row>
    <row r="485" spans="1:8">
      <c r="A485" s="309" t="s">
        <v>4829</v>
      </c>
      <c r="B485" s="309" t="s">
        <v>1282</v>
      </c>
      <c r="C485" s="309" t="s">
        <v>7630</v>
      </c>
      <c r="D485" s="309" t="s">
        <v>6896</v>
      </c>
      <c r="E485" s="309" t="s">
        <v>4859</v>
      </c>
      <c r="F485" s="310" t="s">
        <v>6895</v>
      </c>
      <c r="G485" s="310" t="s">
        <v>1275</v>
      </c>
      <c r="H485" s="309" t="s">
        <v>7605</v>
      </c>
    </row>
    <row r="486" spans="1:8">
      <c r="A486" s="309" t="s">
        <v>4829</v>
      </c>
      <c r="B486" s="309" t="s">
        <v>1282</v>
      </c>
      <c r="C486" s="309" t="s">
        <v>7632</v>
      </c>
      <c r="D486" s="309" t="s">
        <v>6898</v>
      </c>
      <c r="E486" s="309" t="s">
        <v>4860</v>
      </c>
      <c r="F486" s="310" t="s">
        <v>6897</v>
      </c>
      <c r="G486" s="310" t="s">
        <v>1275</v>
      </c>
      <c r="H486" s="309" t="s">
        <v>7605</v>
      </c>
    </row>
    <row r="487" spans="1:8">
      <c r="A487" s="309" t="s">
        <v>4829</v>
      </c>
      <c r="B487" s="309" t="s">
        <v>1282</v>
      </c>
      <c r="C487" s="309" t="s">
        <v>7634</v>
      </c>
      <c r="D487" s="309" t="s">
        <v>6900</v>
      </c>
      <c r="E487" s="309" t="s">
        <v>4861</v>
      </c>
      <c r="F487" s="310" t="s">
        <v>6899</v>
      </c>
      <c r="G487" s="310" t="s">
        <v>1275</v>
      </c>
      <c r="H487" s="309" t="s">
        <v>7605</v>
      </c>
    </row>
    <row r="488" spans="1:8">
      <c r="A488" s="309" t="s">
        <v>4829</v>
      </c>
      <c r="B488" s="309" t="s">
        <v>1282</v>
      </c>
      <c r="C488" s="309" t="s">
        <v>7636</v>
      </c>
      <c r="D488" s="309" t="s">
        <v>8741</v>
      </c>
      <c r="E488" s="309" t="s">
        <v>8742</v>
      </c>
      <c r="F488" s="310" t="s">
        <v>6901</v>
      </c>
      <c r="G488" s="310" t="s">
        <v>1275</v>
      </c>
      <c r="H488" s="309" t="s">
        <v>7605</v>
      </c>
    </row>
    <row r="489" spans="1:8">
      <c r="A489" s="309" t="s">
        <v>4829</v>
      </c>
      <c r="B489" s="309" t="s">
        <v>1282</v>
      </c>
      <c r="C489" s="309" t="s">
        <v>7640</v>
      </c>
      <c r="D489" s="309" t="s">
        <v>6903</v>
      </c>
      <c r="E489" s="309" t="s">
        <v>4862</v>
      </c>
      <c r="F489" s="310" t="s">
        <v>6902</v>
      </c>
      <c r="G489" s="310" t="s">
        <v>1274</v>
      </c>
      <c r="H489" s="309" t="s">
        <v>7537</v>
      </c>
    </row>
    <row r="490" spans="1:8">
      <c r="A490" s="309" t="s">
        <v>4829</v>
      </c>
      <c r="B490" s="309" t="s">
        <v>1282</v>
      </c>
      <c r="C490" s="309" t="s">
        <v>6671</v>
      </c>
      <c r="D490" s="309" t="s">
        <v>3076</v>
      </c>
      <c r="E490" s="309" t="s">
        <v>4863</v>
      </c>
      <c r="F490" s="310" t="s">
        <v>6904</v>
      </c>
      <c r="G490" s="310" t="s">
        <v>1275</v>
      </c>
      <c r="H490" s="309" t="s">
        <v>7605</v>
      </c>
    </row>
    <row r="491" spans="1:8">
      <c r="A491" s="309" t="s">
        <v>4829</v>
      </c>
      <c r="B491" s="309" t="s">
        <v>1282</v>
      </c>
      <c r="C491" s="309" t="s">
        <v>6673</v>
      </c>
      <c r="D491" s="309" t="s">
        <v>6906</v>
      </c>
      <c r="E491" s="309" t="s">
        <v>4864</v>
      </c>
      <c r="F491" s="310" t="s">
        <v>6905</v>
      </c>
      <c r="G491" s="310" t="s">
        <v>1275</v>
      </c>
      <c r="H491" s="309" t="s">
        <v>7605</v>
      </c>
    </row>
    <row r="492" spans="1:8">
      <c r="A492" s="309" t="s">
        <v>4829</v>
      </c>
      <c r="B492" s="309" t="s">
        <v>1282</v>
      </c>
      <c r="C492" s="309" t="s">
        <v>4626</v>
      </c>
      <c r="D492" s="309" t="s">
        <v>6908</v>
      </c>
      <c r="E492" s="309" t="s">
        <v>4865</v>
      </c>
      <c r="F492" s="310" t="s">
        <v>6907</v>
      </c>
      <c r="G492" s="310" t="s">
        <v>1275</v>
      </c>
      <c r="H492" s="309" t="s">
        <v>7605</v>
      </c>
    </row>
    <row r="493" spans="1:8">
      <c r="A493" s="309" t="s">
        <v>4829</v>
      </c>
      <c r="B493" s="309" t="s">
        <v>1282</v>
      </c>
      <c r="C493" s="309" t="s">
        <v>6675</v>
      </c>
      <c r="D493" s="309" t="s">
        <v>6910</v>
      </c>
      <c r="E493" s="309" t="s">
        <v>4866</v>
      </c>
      <c r="F493" s="310" t="s">
        <v>6909</v>
      </c>
      <c r="G493" s="310" t="s">
        <v>1276</v>
      </c>
      <c r="H493" s="309" t="s">
        <v>8669</v>
      </c>
    </row>
    <row r="494" spans="1:8">
      <c r="A494" s="309" t="s">
        <v>4829</v>
      </c>
      <c r="B494" s="309" t="s">
        <v>1282</v>
      </c>
      <c r="C494" s="309" t="s">
        <v>6686</v>
      </c>
      <c r="D494" s="309" t="s">
        <v>3077</v>
      </c>
      <c r="E494" s="309" t="s">
        <v>4867</v>
      </c>
      <c r="F494" s="310" t="s">
        <v>6911</v>
      </c>
      <c r="G494" s="310" t="s">
        <v>1274</v>
      </c>
      <c r="H494" s="309" t="s">
        <v>7537</v>
      </c>
    </row>
    <row r="495" spans="1:8">
      <c r="A495" s="309" t="s">
        <v>4829</v>
      </c>
      <c r="B495" s="309" t="s">
        <v>1282</v>
      </c>
      <c r="C495" s="309" t="s">
        <v>6687</v>
      </c>
      <c r="D495" s="309" t="s">
        <v>6913</v>
      </c>
      <c r="E495" s="309" t="s">
        <v>4868</v>
      </c>
      <c r="F495" s="310" t="s">
        <v>6912</v>
      </c>
      <c r="G495" s="310" t="s">
        <v>1274</v>
      </c>
      <c r="H495" s="309" t="s">
        <v>7537</v>
      </c>
    </row>
    <row r="496" spans="1:8">
      <c r="A496" s="309" t="s">
        <v>4829</v>
      </c>
      <c r="B496" s="309" t="s">
        <v>1282</v>
      </c>
      <c r="C496" s="309" t="s">
        <v>6689</v>
      </c>
      <c r="D496" s="309" t="s">
        <v>2187</v>
      </c>
      <c r="E496" s="309" t="s">
        <v>4869</v>
      </c>
      <c r="F496" s="310" t="s">
        <v>6914</v>
      </c>
      <c r="G496" s="310" t="s">
        <v>1275</v>
      </c>
      <c r="H496" s="309" t="s">
        <v>7605</v>
      </c>
    </row>
    <row r="497" spans="1:8">
      <c r="A497" s="309" t="s">
        <v>4829</v>
      </c>
      <c r="B497" s="309" t="s">
        <v>1282</v>
      </c>
      <c r="C497" s="309" t="s">
        <v>6691</v>
      </c>
      <c r="D497" s="309" t="s">
        <v>2189</v>
      </c>
      <c r="E497" s="309" t="s">
        <v>4870</v>
      </c>
      <c r="F497" s="310" t="s">
        <v>2188</v>
      </c>
      <c r="G497" s="310" t="s">
        <v>1275</v>
      </c>
      <c r="H497" s="309" t="s">
        <v>7605</v>
      </c>
    </row>
    <row r="498" spans="1:8">
      <c r="A498" s="309" t="s">
        <v>4829</v>
      </c>
      <c r="B498" s="309" t="s">
        <v>1282</v>
      </c>
      <c r="C498" s="309" t="s">
        <v>6693</v>
      </c>
      <c r="D498" s="309" t="s">
        <v>2191</v>
      </c>
      <c r="E498" s="309" t="s">
        <v>4871</v>
      </c>
      <c r="F498" s="310" t="s">
        <v>2190</v>
      </c>
      <c r="G498" s="310" t="s">
        <v>1277</v>
      </c>
      <c r="H498" s="309" t="s">
        <v>8680</v>
      </c>
    </row>
    <row r="499" spans="1:8">
      <c r="A499" s="309" t="s">
        <v>4829</v>
      </c>
      <c r="B499" s="309" t="s">
        <v>1282</v>
      </c>
      <c r="C499" s="309" t="s">
        <v>6699</v>
      </c>
      <c r="D499" s="309" t="s">
        <v>2193</v>
      </c>
      <c r="E499" s="309" t="s">
        <v>4872</v>
      </c>
      <c r="F499" s="310" t="s">
        <v>2192</v>
      </c>
      <c r="G499" s="310" t="s">
        <v>1275</v>
      </c>
      <c r="H499" s="309" t="s">
        <v>7605</v>
      </c>
    </row>
    <row r="500" spans="1:8">
      <c r="A500" s="309" t="s">
        <v>4829</v>
      </c>
      <c r="B500" s="309" t="s">
        <v>1282</v>
      </c>
      <c r="C500" s="309" t="s">
        <v>3012</v>
      </c>
      <c r="D500" s="309" t="s">
        <v>2195</v>
      </c>
      <c r="E500" s="309" t="s">
        <v>4873</v>
      </c>
      <c r="F500" s="310" t="s">
        <v>2194</v>
      </c>
      <c r="G500" s="310" t="s">
        <v>1275</v>
      </c>
      <c r="H500" s="309" t="s">
        <v>7605</v>
      </c>
    </row>
    <row r="501" spans="1:8">
      <c r="A501" s="309" t="s">
        <v>4829</v>
      </c>
      <c r="B501" s="309" t="s">
        <v>1282</v>
      </c>
      <c r="C501" s="309" t="s">
        <v>4760</v>
      </c>
      <c r="D501" s="309" t="s">
        <v>2197</v>
      </c>
      <c r="E501" s="309" t="s">
        <v>4874</v>
      </c>
      <c r="F501" s="310" t="s">
        <v>2196</v>
      </c>
      <c r="G501" s="310" t="s">
        <v>1275</v>
      </c>
      <c r="H501" s="309" t="s">
        <v>7605</v>
      </c>
    </row>
    <row r="502" spans="1:8">
      <c r="A502" s="309" t="s">
        <v>4829</v>
      </c>
      <c r="B502" s="309" t="s">
        <v>1282</v>
      </c>
      <c r="C502" s="309" t="s">
        <v>3014</v>
      </c>
      <c r="D502" s="309" t="s">
        <v>2199</v>
      </c>
      <c r="E502" s="309" t="s">
        <v>4875</v>
      </c>
      <c r="F502" s="310" t="s">
        <v>2198</v>
      </c>
      <c r="G502" s="310" t="s">
        <v>1277</v>
      </c>
      <c r="H502" s="309" t="s">
        <v>8680</v>
      </c>
    </row>
    <row r="503" spans="1:8">
      <c r="A503" s="309" t="s">
        <v>4829</v>
      </c>
      <c r="B503" s="309" t="s">
        <v>1282</v>
      </c>
      <c r="C503" s="309" t="s">
        <v>3016</v>
      </c>
      <c r="D503" s="309" t="s">
        <v>2201</v>
      </c>
      <c r="E503" s="309" t="s">
        <v>4876</v>
      </c>
      <c r="F503" s="310" t="s">
        <v>2200</v>
      </c>
      <c r="G503" s="310" t="s">
        <v>1275</v>
      </c>
      <c r="H503" s="309" t="s">
        <v>7605</v>
      </c>
    </row>
    <row r="504" spans="1:8">
      <c r="A504" s="309" t="s">
        <v>4829</v>
      </c>
      <c r="B504" s="309" t="s">
        <v>1282</v>
      </c>
      <c r="C504" s="309" t="s">
        <v>3018</v>
      </c>
      <c r="D504" s="309" t="s">
        <v>2203</v>
      </c>
      <c r="E504" s="309" t="s">
        <v>4877</v>
      </c>
      <c r="F504" s="310" t="s">
        <v>2202</v>
      </c>
      <c r="G504" s="310" t="s">
        <v>1275</v>
      </c>
      <c r="H504" s="309" t="s">
        <v>7605</v>
      </c>
    </row>
    <row r="505" spans="1:8">
      <c r="A505" s="309" t="s">
        <v>4829</v>
      </c>
      <c r="B505" s="309" t="s">
        <v>1282</v>
      </c>
      <c r="C505" s="309" t="s">
        <v>3029</v>
      </c>
      <c r="D505" s="309" t="s">
        <v>2205</v>
      </c>
      <c r="E505" s="309" t="s">
        <v>4878</v>
      </c>
      <c r="F505" s="310" t="s">
        <v>2204</v>
      </c>
      <c r="G505" s="310" t="s">
        <v>1275</v>
      </c>
      <c r="H505" s="309" t="s">
        <v>7605</v>
      </c>
    </row>
    <row r="506" spans="1:8">
      <c r="A506" s="309" t="s">
        <v>4829</v>
      </c>
      <c r="B506" s="309" t="s">
        <v>1282</v>
      </c>
      <c r="C506" s="309" t="s">
        <v>3031</v>
      </c>
      <c r="D506" s="309" t="s">
        <v>2207</v>
      </c>
      <c r="E506" s="309" t="s">
        <v>4879</v>
      </c>
      <c r="F506" s="310" t="s">
        <v>2206</v>
      </c>
      <c r="G506" s="310" t="s">
        <v>1275</v>
      </c>
      <c r="H506" s="309" t="s">
        <v>7605</v>
      </c>
    </row>
    <row r="507" spans="1:8">
      <c r="A507" s="309" t="s">
        <v>4829</v>
      </c>
      <c r="B507" s="309" t="s">
        <v>1282</v>
      </c>
      <c r="C507" s="309" t="s">
        <v>4766</v>
      </c>
      <c r="D507" s="309" t="s">
        <v>2209</v>
      </c>
      <c r="E507" s="309" t="s">
        <v>4880</v>
      </c>
      <c r="F507" s="310" t="s">
        <v>2208</v>
      </c>
      <c r="G507" s="310" t="s">
        <v>1275</v>
      </c>
      <c r="H507" s="309" t="s">
        <v>7605</v>
      </c>
    </row>
    <row r="508" spans="1:8">
      <c r="A508" s="309" t="s">
        <v>4829</v>
      </c>
      <c r="B508" s="309" t="s">
        <v>1282</v>
      </c>
      <c r="C508" s="309" t="s">
        <v>4769</v>
      </c>
      <c r="D508" s="309" t="s">
        <v>329</v>
      </c>
      <c r="E508" s="309" t="s">
        <v>4881</v>
      </c>
      <c r="F508" s="310" t="s">
        <v>2210</v>
      </c>
      <c r="G508" s="310" t="s">
        <v>1277</v>
      </c>
      <c r="H508" s="309" t="s">
        <v>8680</v>
      </c>
    </row>
    <row r="509" spans="1:8">
      <c r="A509" s="309" t="s">
        <v>4829</v>
      </c>
      <c r="B509" s="309" t="s">
        <v>1282</v>
      </c>
      <c r="C509" s="309" t="s">
        <v>4882</v>
      </c>
      <c r="D509" s="309" t="s">
        <v>3078</v>
      </c>
      <c r="E509" s="309" t="s">
        <v>4883</v>
      </c>
      <c r="F509" s="310" t="s">
        <v>330</v>
      </c>
      <c r="G509" s="310" t="s">
        <v>1275</v>
      </c>
      <c r="H509" s="309" t="s">
        <v>7605</v>
      </c>
    </row>
    <row r="510" spans="1:8">
      <c r="A510" s="309" t="s">
        <v>4829</v>
      </c>
      <c r="B510" s="309" t="s">
        <v>1282</v>
      </c>
      <c r="C510" s="309" t="s">
        <v>3036</v>
      </c>
      <c r="D510" s="309" t="s">
        <v>3079</v>
      </c>
      <c r="E510" s="309" t="s">
        <v>4884</v>
      </c>
      <c r="F510" s="310" t="s">
        <v>331</v>
      </c>
      <c r="G510" s="310" t="s">
        <v>1277</v>
      </c>
      <c r="H510" s="309" t="s">
        <v>8680</v>
      </c>
    </row>
    <row r="511" spans="1:8">
      <c r="A511" s="309" t="s">
        <v>4829</v>
      </c>
      <c r="B511" s="309" t="s">
        <v>1282</v>
      </c>
      <c r="C511" s="309" t="s">
        <v>3038</v>
      </c>
      <c r="D511" s="309" t="s">
        <v>333</v>
      </c>
      <c r="E511" s="309" t="s">
        <v>4885</v>
      </c>
      <c r="F511" s="310" t="s">
        <v>332</v>
      </c>
      <c r="G511" s="310" t="s">
        <v>1275</v>
      </c>
      <c r="H511" s="309" t="s">
        <v>7605</v>
      </c>
    </row>
    <row r="512" spans="1:8">
      <c r="A512" s="309" t="s">
        <v>4829</v>
      </c>
      <c r="B512" s="309" t="s">
        <v>1282</v>
      </c>
      <c r="C512" s="309" t="s">
        <v>3042</v>
      </c>
      <c r="D512" s="309" t="s">
        <v>335</v>
      </c>
      <c r="E512" s="309" t="s">
        <v>4886</v>
      </c>
      <c r="F512" s="310" t="s">
        <v>334</v>
      </c>
      <c r="G512" s="310" t="s">
        <v>1277</v>
      </c>
      <c r="H512" s="309" t="s">
        <v>8680</v>
      </c>
    </row>
    <row r="513" spans="1:8">
      <c r="A513" s="309" t="s">
        <v>4829</v>
      </c>
      <c r="B513" s="309" t="s">
        <v>1282</v>
      </c>
      <c r="C513" s="309" t="s">
        <v>3046</v>
      </c>
      <c r="D513" s="309" t="s">
        <v>8743</v>
      </c>
      <c r="E513" s="309" t="s">
        <v>8744</v>
      </c>
      <c r="F513" s="310" t="s">
        <v>336</v>
      </c>
      <c r="G513" s="310" t="s">
        <v>1277</v>
      </c>
      <c r="H513" s="309" t="s">
        <v>8680</v>
      </c>
    </row>
    <row r="514" spans="1:8">
      <c r="A514" s="309" t="s">
        <v>4829</v>
      </c>
      <c r="B514" s="309" t="s">
        <v>1282</v>
      </c>
      <c r="C514" s="309" t="s">
        <v>4887</v>
      </c>
      <c r="D514" s="309" t="s">
        <v>3080</v>
      </c>
      <c r="E514" s="309" t="s">
        <v>4888</v>
      </c>
      <c r="F514" s="310" t="s">
        <v>337</v>
      </c>
      <c r="G514" s="310" t="s">
        <v>1277</v>
      </c>
      <c r="H514" s="309" t="s">
        <v>8680</v>
      </c>
    </row>
    <row r="515" spans="1:8">
      <c r="A515" s="309" t="s">
        <v>4829</v>
      </c>
      <c r="B515" s="309" t="s">
        <v>1282</v>
      </c>
      <c r="C515" s="309" t="s">
        <v>4889</v>
      </c>
      <c r="D515" s="309" t="s">
        <v>339</v>
      </c>
      <c r="E515" s="309" t="s">
        <v>4890</v>
      </c>
      <c r="F515" s="310" t="s">
        <v>338</v>
      </c>
      <c r="G515" s="310" t="s">
        <v>1278</v>
      </c>
      <c r="H515" s="309" t="s">
        <v>8674</v>
      </c>
    </row>
    <row r="516" spans="1:8">
      <c r="A516" s="309" t="s">
        <v>4829</v>
      </c>
      <c r="B516" s="309" t="s">
        <v>1282</v>
      </c>
      <c r="C516" s="309" t="s">
        <v>3054</v>
      </c>
      <c r="D516" s="309" t="s">
        <v>341</v>
      </c>
      <c r="E516" s="309" t="s">
        <v>4891</v>
      </c>
      <c r="F516" s="310" t="s">
        <v>340</v>
      </c>
      <c r="G516" s="310" t="s">
        <v>1277</v>
      </c>
      <c r="H516" s="309" t="s">
        <v>8680</v>
      </c>
    </row>
    <row r="517" spans="1:8">
      <c r="A517" s="309" t="s">
        <v>4829</v>
      </c>
      <c r="B517" s="309" t="s">
        <v>1282</v>
      </c>
      <c r="C517" s="309" t="s">
        <v>3056</v>
      </c>
      <c r="D517" s="309" t="s">
        <v>3081</v>
      </c>
      <c r="E517" s="309" t="s">
        <v>1832</v>
      </c>
      <c r="F517" s="310" t="s">
        <v>342</v>
      </c>
      <c r="G517" s="310" t="s">
        <v>1277</v>
      </c>
      <c r="H517" s="309" t="s">
        <v>8680</v>
      </c>
    </row>
    <row r="518" spans="1:8">
      <c r="A518" s="309" t="s">
        <v>4829</v>
      </c>
      <c r="B518" s="309" t="s">
        <v>1282</v>
      </c>
      <c r="C518" s="309" t="s">
        <v>1834</v>
      </c>
      <c r="D518" s="309" t="s">
        <v>344</v>
      </c>
      <c r="E518" s="309" t="s">
        <v>1835</v>
      </c>
      <c r="F518" s="310" t="s">
        <v>343</v>
      </c>
      <c r="G518" s="310" t="s">
        <v>1279</v>
      </c>
      <c r="H518" s="309" t="s">
        <v>526</v>
      </c>
    </row>
    <row r="519" spans="1:8">
      <c r="A519" s="309" t="s">
        <v>4829</v>
      </c>
      <c r="B519" s="309" t="s">
        <v>1282</v>
      </c>
      <c r="C519" s="309" t="s">
        <v>3060</v>
      </c>
      <c r="D519" s="309" t="s">
        <v>346</v>
      </c>
      <c r="E519" s="309" t="s">
        <v>1836</v>
      </c>
      <c r="F519" s="310" t="s">
        <v>345</v>
      </c>
      <c r="G519" s="310" t="s">
        <v>1281</v>
      </c>
      <c r="H519" s="309" t="s">
        <v>8676</v>
      </c>
    </row>
    <row r="520" spans="1:8">
      <c r="A520" s="309" t="s">
        <v>4829</v>
      </c>
      <c r="B520" s="309" t="s">
        <v>1282</v>
      </c>
      <c r="C520" s="309" t="s">
        <v>3062</v>
      </c>
      <c r="D520" s="309" t="s">
        <v>348</v>
      </c>
      <c r="E520" s="309" t="s">
        <v>1837</v>
      </c>
      <c r="F520" s="310" t="s">
        <v>347</v>
      </c>
      <c r="G520" s="310" t="s">
        <v>1275</v>
      </c>
      <c r="H520" s="309" t="s">
        <v>7605</v>
      </c>
    </row>
    <row r="521" spans="1:8">
      <c r="A521" s="309" t="s">
        <v>4829</v>
      </c>
      <c r="B521" s="309" t="s">
        <v>1282</v>
      </c>
      <c r="C521" s="309" t="s">
        <v>6614</v>
      </c>
      <c r="D521" s="309" t="s">
        <v>3082</v>
      </c>
      <c r="E521" s="309" t="s">
        <v>1838</v>
      </c>
      <c r="F521" s="310" t="s">
        <v>349</v>
      </c>
      <c r="G521" s="310" t="s">
        <v>1274</v>
      </c>
      <c r="H521" s="309" t="s">
        <v>7537</v>
      </c>
    </row>
    <row r="522" spans="1:8">
      <c r="A522" s="309" t="s">
        <v>4829</v>
      </c>
      <c r="B522" s="309" t="s">
        <v>1282</v>
      </c>
      <c r="C522" s="309" t="s">
        <v>6616</v>
      </c>
      <c r="D522" s="309" t="s">
        <v>351</v>
      </c>
      <c r="E522" s="309" t="s">
        <v>1839</v>
      </c>
      <c r="F522" s="310" t="s">
        <v>350</v>
      </c>
      <c r="G522" s="310" t="s">
        <v>1281</v>
      </c>
      <c r="H522" s="309" t="s">
        <v>8676</v>
      </c>
    </row>
    <row r="523" spans="1:8">
      <c r="A523" s="309" t="s">
        <v>4829</v>
      </c>
      <c r="B523" s="309" t="s">
        <v>1282</v>
      </c>
      <c r="C523" s="309" t="s">
        <v>6618</v>
      </c>
      <c r="D523" s="309" t="s">
        <v>353</v>
      </c>
      <c r="E523" s="309" t="s">
        <v>1840</v>
      </c>
      <c r="F523" s="310" t="s">
        <v>352</v>
      </c>
      <c r="G523" s="310" t="s">
        <v>1281</v>
      </c>
      <c r="H523" s="309" t="s">
        <v>8676</v>
      </c>
    </row>
    <row r="524" spans="1:8">
      <c r="A524" s="309" t="s">
        <v>4829</v>
      </c>
      <c r="B524" s="309" t="s">
        <v>1282</v>
      </c>
      <c r="C524" s="309" t="s">
        <v>6620</v>
      </c>
      <c r="D524" s="309" t="s">
        <v>355</v>
      </c>
      <c r="E524" s="309" t="s">
        <v>1841</v>
      </c>
      <c r="F524" s="310" t="s">
        <v>354</v>
      </c>
      <c r="G524" s="310" t="s">
        <v>1283</v>
      </c>
      <c r="H524" s="309" t="s">
        <v>8677</v>
      </c>
    </row>
    <row r="525" spans="1:8">
      <c r="A525" s="309" t="s">
        <v>4829</v>
      </c>
      <c r="B525" s="309" t="s">
        <v>1282</v>
      </c>
      <c r="C525" s="309" t="s">
        <v>6622</v>
      </c>
      <c r="D525" s="309" t="s">
        <v>8745</v>
      </c>
      <c r="E525" s="309" t="s">
        <v>8746</v>
      </c>
      <c r="F525" s="310" t="s">
        <v>356</v>
      </c>
      <c r="G525" s="310" t="s">
        <v>1281</v>
      </c>
      <c r="H525" s="309" t="s">
        <v>8676</v>
      </c>
    </row>
    <row r="526" spans="1:8">
      <c r="A526" s="309" t="s">
        <v>4829</v>
      </c>
      <c r="B526" s="309" t="s">
        <v>1282</v>
      </c>
      <c r="C526" s="309" t="s">
        <v>6624</v>
      </c>
      <c r="D526" s="309" t="s">
        <v>358</v>
      </c>
      <c r="E526" s="309" t="s">
        <v>1842</v>
      </c>
      <c r="F526" s="310" t="s">
        <v>357</v>
      </c>
      <c r="G526" s="310" t="s">
        <v>1282</v>
      </c>
      <c r="H526" s="309" t="s">
        <v>4507</v>
      </c>
    </row>
    <row r="527" spans="1:8">
      <c r="A527" s="309" t="s">
        <v>4829</v>
      </c>
      <c r="B527" s="309" t="s">
        <v>1282</v>
      </c>
      <c r="C527" s="309" t="s">
        <v>6628</v>
      </c>
      <c r="D527" s="309" t="s">
        <v>360</v>
      </c>
      <c r="E527" s="309" t="s">
        <v>1843</v>
      </c>
      <c r="F527" s="310" t="s">
        <v>359</v>
      </c>
      <c r="G527" s="310" t="s">
        <v>1282</v>
      </c>
      <c r="H527" s="309" t="s">
        <v>4507</v>
      </c>
    </row>
    <row r="528" spans="1:8">
      <c r="A528" s="309" t="s">
        <v>4829</v>
      </c>
      <c r="B528" s="309" t="s">
        <v>1282</v>
      </c>
      <c r="C528" s="309" t="s">
        <v>6630</v>
      </c>
      <c r="D528" s="309" t="s">
        <v>362</v>
      </c>
      <c r="E528" s="309" t="s">
        <v>1844</v>
      </c>
      <c r="F528" s="310" t="s">
        <v>361</v>
      </c>
      <c r="G528" s="310" t="s">
        <v>1277</v>
      </c>
      <c r="H528" s="309" t="s">
        <v>8680</v>
      </c>
    </row>
    <row r="529" spans="1:8">
      <c r="A529" s="309" t="s">
        <v>4829</v>
      </c>
      <c r="B529" s="309" t="s">
        <v>1282</v>
      </c>
      <c r="C529" s="309" t="s">
        <v>6632</v>
      </c>
      <c r="D529" s="309" t="s">
        <v>364</v>
      </c>
      <c r="E529" s="309" t="s">
        <v>1846</v>
      </c>
      <c r="F529" s="310" t="s">
        <v>363</v>
      </c>
      <c r="G529" s="310" t="s">
        <v>1277</v>
      </c>
      <c r="H529" s="309" t="s">
        <v>8680</v>
      </c>
    </row>
    <row r="530" spans="1:8">
      <c r="A530" s="309" t="s">
        <v>4829</v>
      </c>
      <c r="B530" s="309" t="s">
        <v>1282</v>
      </c>
      <c r="C530" s="309" t="s">
        <v>6637</v>
      </c>
      <c r="D530" s="309" t="s">
        <v>366</v>
      </c>
      <c r="E530" s="309" t="s">
        <v>1848</v>
      </c>
      <c r="F530" s="310" t="s">
        <v>365</v>
      </c>
      <c r="G530" s="310" t="s">
        <v>1280</v>
      </c>
      <c r="H530" s="309" t="s">
        <v>8675</v>
      </c>
    </row>
    <row r="531" spans="1:8">
      <c r="A531" s="309" t="s">
        <v>4829</v>
      </c>
      <c r="B531" s="309" t="s">
        <v>1282</v>
      </c>
      <c r="C531" s="309" t="s">
        <v>6641</v>
      </c>
      <c r="D531" s="309" t="s">
        <v>2181</v>
      </c>
      <c r="E531" s="309" t="s">
        <v>1849</v>
      </c>
      <c r="F531" s="310" t="s">
        <v>367</v>
      </c>
      <c r="G531" s="310" t="s">
        <v>1281</v>
      </c>
      <c r="H531" s="309" t="s">
        <v>8676</v>
      </c>
    </row>
    <row r="532" spans="1:8">
      <c r="A532" s="309" t="s">
        <v>4829</v>
      </c>
      <c r="B532" s="309" t="s">
        <v>1282</v>
      </c>
      <c r="C532" s="309" t="s">
        <v>6645</v>
      </c>
      <c r="D532" s="309" t="s">
        <v>3083</v>
      </c>
      <c r="E532" s="309" t="s">
        <v>1850</v>
      </c>
      <c r="F532" s="310" t="s">
        <v>3084</v>
      </c>
      <c r="G532" s="310" t="s">
        <v>1282</v>
      </c>
      <c r="H532" s="309" t="s">
        <v>4507</v>
      </c>
    </row>
    <row r="533" spans="1:8">
      <c r="A533" s="309" t="s">
        <v>4829</v>
      </c>
      <c r="B533" s="309" t="s">
        <v>1282</v>
      </c>
      <c r="C533" s="309" t="s">
        <v>6649</v>
      </c>
      <c r="D533" s="309" t="s">
        <v>5505</v>
      </c>
      <c r="E533" s="309" t="s">
        <v>1851</v>
      </c>
      <c r="F533" s="310" t="s">
        <v>5506</v>
      </c>
      <c r="G533" s="310" t="s">
        <v>1281</v>
      </c>
      <c r="H533" s="309" t="s">
        <v>8676</v>
      </c>
    </row>
    <row r="534" spans="1:8">
      <c r="A534" s="309" t="s">
        <v>4829</v>
      </c>
      <c r="B534" s="309" t="s">
        <v>1282</v>
      </c>
      <c r="C534" s="309" t="s">
        <v>6651</v>
      </c>
      <c r="D534" s="309" t="s">
        <v>5507</v>
      </c>
      <c r="E534" s="309" t="s">
        <v>1852</v>
      </c>
      <c r="F534" s="310" t="s">
        <v>5508</v>
      </c>
      <c r="G534" s="310" t="s">
        <v>1280</v>
      </c>
      <c r="H534" s="309" t="s">
        <v>8675</v>
      </c>
    </row>
    <row r="535" spans="1:8">
      <c r="A535" s="309" t="s">
        <v>4829</v>
      </c>
      <c r="B535" s="309" t="s">
        <v>1282</v>
      </c>
      <c r="C535" s="309" t="s">
        <v>6653</v>
      </c>
      <c r="D535" s="309" t="s">
        <v>5509</v>
      </c>
      <c r="E535" s="309" t="s">
        <v>1853</v>
      </c>
      <c r="F535" s="310" t="s">
        <v>5510</v>
      </c>
      <c r="G535" s="310" t="s">
        <v>1284</v>
      </c>
      <c r="H535" s="309" t="s">
        <v>8715</v>
      </c>
    </row>
    <row r="536" spans="1:8">
      <c r="A536" s="309" t="s">
        <v>4829</v>
      </c>
      <c r="B536" s="309" t="s">
        <v>1282</v>
      </c>
      <c r="C536" s="309" t="s">
        <v>1854</v>
      </c>
      <c r="D536" s="309" t="s">
        <v>1855</v>
      </c>
      <c r="E536" s="309" t="s">
        <v>1856</v>
      </c>
      <c r="F536" s="310" t="s">
        <v>1857</v>
      </c>
      <c r="G536" s="310" t="s">
        <v>1277</v>
      </c>
      <c r="H536" s="309" t="s">
        <v>8680</v>
      </c>
    </row>
    <row r="537" spans="1:8">
      <c r="A537" s="309" t="s">
        <v>4829</v>
      </c>
      <c r="B537" s="309" t="s">
        <v>1282</v>
      </c>
      <c r="C537" s="309" t="s">
        <v>6655</v>
      </c>
      <c r="D537" s="309" t="s">
        <v>1858</v>
      </c>
      <c r="E537" s="309" t="s">
        <v>1859</v>
      </c>
      <c r="F537" s="310" t="s">
        <v>1860</v>
      </c>
      <c r="G537" s="310" t="s">
        <v>1282</v>
      </c>
      <c r="H537" s="309" t="s">
        <v>4507</v>
      </c>
    </row>
    <row r="538" spans="1:8">
      <c r="A538" s="309" t="s">
        <v>4829</v>
      </c>
      <c r="B538" s="309" t="s">
        <v>1282</v>
      </c>
      <c r="C538" s="309" t="s">
        <v>6657</v>
      </c>
      <c r="D538" s="309" t="s">
        <v>8747</v>
      </c>
      <c r="E538" s="309" t="s">
        <v>8748</v>
      </c>
      <c r="F538" s="310" t="s">
        <v>8749</v>
      </c>
      <c r="G538" s="310" t="s">
        <v>1280</v>
      </c>
      <c r="H538" s="309" t="s">
        <v>8675</v>
      </c>
    </row>
    <row r="539" spans="1:8">
      <c r="D539" s="309" t="s">
        <v>6184</v>
      </c>
    </row>
    <row r="540" spans="1:8">
      <c r="A540" s="309" t="s">
        <v>1861</v>
      </c>
      <c r="B540" s="309" t="s">
        <v>1279</v>
      </c>
      <c r="C540" s="309" t="s">
        <v>7530</v>
      </c>
      <c r="D540" s="309" t="s">
        <v>2183</v>
      </c>
      <c r="E540" s="309" t="s">
        <v>1862</v>
      </c>
      <c r="F540" s="310" t="s">
        <v>2182</v>
      </c>
      <c r="G540" s="310" t="s">
        <v>1272</v>
      </c>
      <c r="H540" s="309" t="s">
        <v>7532</v>
      </c>
    </row>
    <row r="541" spans="1:8">
      <c r="A541" s="309" t="s">
        <v>1861</v>
      </c>
      <c r="B541" s="309" t="s">
        <v>1279</v>
      </c>
      <c r="C541" s="309" t="s">
        <v>7533</v>
      </c>
      <c r="D541" s="309" t="s">
        <v>2185</v>
      </c>
      <c r="E541" s="309" t="s">
        <v>1863</v>
      </c>
      <c r="F541" s="310" t="s">
        <v>2184</v>
      </c>
      <c r="G541" s="310" t="s">
        <v>1273</v>
      </c>
      <c r="H541" s="309" t="s">
        <v>8651</v>
      </c>
    </row>
    <row r="542" spans="1:8">
      <c r="A542" s="309" t="s">
        <v>1861</v>
      </c>
      <c r="B542" s="309" t="s">
        <v>1279</v>
      </c>
      <c r="C542" s="309" t="s">
        <v>7535</v>
      </c>
      <c r="D542" s="309" t="s">
        <v>7708</v>
      </c>
      <c r="E542" s="309" t="s">
        <v>1864</v>
      </c>
      <c r="F542" s="310" t="s">
        <v>2186</v>
      </c>
      <c r="G542" s="310" t="s">
        <v>1274</v>
      </c>
      <c r="H542" s="309" t="s">
        <v>7537</v>
      </c>
    </row>
    <row r="543" spans="1:8">
      <c r="A543" s="309" t="s">
        <v>1861</v>
      </c>
      <c r="B543" s="309" t="s">
        <v>1279</v>
      </c>
      <c r="C543" s="309" t="s">
        <v>7538</v>
      </c>
      <c r="D543" s="309" t="s">
        <v>7710</v>
      </c>
      <c r="E543" s="309" t="s">
        <v>1865</v>
      </c>
      <c r="F543" s="310" t="s">
        <v>7709</v>
      </c>
      <c r="G543" s="310" t="s">
        <v>1274</v>
      </c>
      <c r="H543" s="309" t="s">
        <v>7537</v>
      </c>
    </row>
    <row r="544" spans="1:8">
      <c r="A544" s="309" t="s">
        <v>1861</v>
      </c>
      <c r="B544" s="309" t="s">
        <v>1279</v>
      </c>
      <c r="C544" s="309" t="s">
        <v>7540</v>
      </c>
      <c r="D544" s="309" t="s">
        <v>7712</v>
      </c>
      <c r="E544" s="309" t="s">
        <v>1866</v>
      </c>
      <c r="F544" s="310" t="s">
        <v>7711</v>
      </c>
      <c r="G544" s="310" t="s">
        <v>1274</v>
      </c>
      <c r="H544" s="309" t="s">
        <v>7537</v>
      </c>
    </row>
    <row r="545" spans="1:8">
      <c r="A545" s="309" t="s">
        <v>1861</v>
      </c>
      <c r="B545" s="309" t="s">
        <v>1279</v>
      </c>
      <c r="C545" s="309" t="s">
        <v>7542</v>
      </c>
      <c r="D545" s="309" t="s">
        <v>7714</v>
      </c>
      <c r="E545" s="309" t="s">
        <v>1867</v>
      </c>
      <c r="F545" s="310" t="s">
        <v>7713</v>
      </c>
      <c r="G545" s="310" t="s">
        <v>1274</v>
      </c>
      <c r="H545" s="309" t="s">
        <v>7537</v>
      </c>
    </row>
    <row r="546" spans="1:8">
      <c r="A546" s="309" t="s">
        <v>1861</v>
      </c>
      <c r="B546" s="309" t="s">
        <v>1279</v>
      </c>
      <c r="C546" s="309" t="s">
        <v>7546</v>
      </c>
      <c r="D546" s="309" t="s">
        <v>7716</v>
      </c>
      <c r="E546" s="309" t="s">
        <v>1868</v>
      </c>
      <c r="F546" s="310" t="s">
        <v>7715</v>
      </c>
      <c r="G546" s="310" t="s">
        <v>1274</v>
      </c>
      <c r="H546" s="309" t="s">
        <v>7537</v>
      </c>
    </row>
    <row r="547" spans="1:8">
      <c r="A547" s="309" t="s">
        <v>1861</v>
      </c>
      <c r="B547" s="309" t="s">
        <v>1279</v>
      </c>
      <c r="C547" s="309" t="s">
        <v>7548</v>
      </c>
      <c r="D547" s="309" t="s">
        <v>7718</v>
      </c>
      <c r="E547" s="309" t="s">
        <v>1869</v>
      </c>
      <c r="F547" s="310" t="s">
        <v>7717</v>
      </c>
      <c r="G547" s="310" t="s">
        <v>1274</v>
      </c>
      <c r="H547" s="309" t="s">
        <v>7537</v>
      </c>
    </row>
    <row r="548" spans="1:8">
      <c r="A548" s="309" t="s">
        <v>1861</v>
      </c>
      <c r="B548" s="309" t="s">
        <v>1279</v>
      </c>
      <c r="C548" s="309" t="s">
        <v>7550</v>
      </c>
      <c r="D548" s="309" t="s">
        <v>7720</v>
      </c>
      <c r="E548" s="309" t="s">
        <v>1870</v>
      </c>
      <c r="F548" s="310" t="s">
        <v>7719</v>
      </c>
      <c r="G548" s="310" t="s">
        <v>1274</v>
      </c>
      <c r="H548" s="309" t="s">
        <v>7537</v>
      </c>
    </row>
    <row r="549" spans="1:8">
      <c r="A549" s="309" t="s">
        <v>1861</v>
      </c>
      <c r="B549" s="309" t="s">
        <v>1279</v>
      </c>
      <c r="C549" s="309" t="s">
        <v>7552</v>
      </c>
      <c r="D549" s="309" t="s">
        <v>7722</v>
      </c>
      <c r="E549" s="309" t="s">
        <v>1871</v>
      </c>
      <c r="F549" s="310" t="s">
        <v>7721</v>
      </c>
      <c r="G549" s="310" t="s">
        <v>1274</v>
      </c>
      <c r="H549" s="309" t="s">
        <v>7537</v>
      </c>
    </row>
    <row r="550" spans="1:8">
      <c r="A550" s="309" t="s">
        <v>1861</v>
      </c>
      <c r="B550" s="309" t="s">
        <v>1279</v>
      </c>
      <c r="C550" s="309" t="s">
        <v>7554</v>
      </c>
      <c r="D550" s="309" t="s">
        <v>7724</v>
      </c>
      <c r="E550" s="309" t="s">
        <v>1872</v>
      </c>
      <c r="F550" s="310" t="s">
        <v>7723</v>
      </c>
      <c r="G550" s="310" t="s">
        <v>1274</v>
      </c>
      <c r="H550" s="309" t="s">
        <v>7537</v>
      </c>
    </row>
    <row r="551" spans="1:8">
      <c r="A551" s="309" t="s">
        <v>1861</v>
      </c>
      <c r="B551" s="309" t="s">
        <v>1279</v>
      </c>
      <c r="C551" s="309" t="s">
        <v>7558</v>
      </c>
      <c r="D551" s="309" t="s">
        <v>7726</v>
      </c>
      <c r="E551" s="309" t="s">
        <v>1873</v>
      </c>
      <c r="F551" s="310" t="s">
        <v>7725</v>
      </c>
      <c r="G551" s="310" t="s">
        <v>1274</v>
      </c>
      <c r="H551" s="309" t="s">
        <v>7537</v>
      </c>
    </row>
    <row r="552" spans="1:8">
      <c r="A552" s="309" t="s">
        <v>1861</v>
      </c>
      <c r="B552" s="309" t="s">
        <v>1279</v>
      </c>
      <c r="C552" s="309" t="s">
        <v>4689</v>
      </c>
      <c r="D552" s="309" t="s">
        <v>5511</v>
      </c>
      <c r="E552" s="309" t="s">
        <v>1874</v>
      </c>
      <c r="F552" s="310" t="s">
        <v>7727</v>
      </c>
      <c r="G552" s="310" t="s">
        <v>1274</v>
      </c>
      <c r="H552" s="309" t="s">
        <v>7537</v>
      </c>
    </row>
    <row r="553" spans="1:8">
      <c r="A553" s="309" t="s">
        <v>1861</v>
      </c>
      <c r="B553" s="309" t="s">
        <v>1279</v>
      </c>
      <c r="C553" s="309" t="s">
        <v>7560</v>
      </c>
      <c r="D553" s="309" t="s">
        <v>7729</v>
      </c>
      <c r="E553" s="309" t="s">
        <v>1875</v>
      </c>
      <c r="F553" s="310" t="s">
        <v>7728</v>
      </c>
      <c r="G553" s="310" t="s">
        <v>1274</v>
      </c>
      <c r="H553" s="309" t="s">
        <v>7537</v>
      </c>
    </row>
    <row r="554" spans="1:8">
      <c r="A554" s="309" t="s">
        <v>1861</v>
      </c>
      <c r="B554" s="309" t="s">
        <v>1279</v>
      </c>
      <c r="C554" s="309" t="s">
        <v>7564</v>
      </c>
      <c r="D554" s="309" t="s">
        <v>7731</v>
      </c>
      <c r="E554" s="309" t="s">
        <v>1876</v>
      </c>
      <c r="F554" s="310" t="s">
        <v>7730</v>
      </c>
      <c r="G554" s="310" t="s">
        <v>1274</v>
      </c>
      <c r="H554" s="309" t="s">
        <v>7537</v>
      </c>
    </row>
    <row r="555" spans="1:8">
      <c r="A555" s="309" t="s">
        <v>1861</v>
      </c>
      <c r="B555" s="309" t="s">
        <v>1279</v>
      </c>
      <c r="C555" s="309" t="s">
        <v>7572</v>
      </c>
      <c r="D555" s="309" t="s">
        <v>7733</v>
      </c>
      <c r="E555" s="309" t="s">
        <v>1877</v>
      </c>
      <c r="F555" s="310" t="s">
        <v>7732</v>
      </c>
      <c r="G555" s="310" t="s">
        <v>1275</v>
      </c>
      <c r="H555" s="309" t="s">
        <v>7605</v>
      </c>
    </row>
    <row r="556" spans="1:8">
      <c r="A556" s="309" t="s">
        <v>1861</v>
      </c>
      <c r="B556" s="309" t="s">
        <v>1279</v>
      </c>
      <c r="C556" s="309" t="s">
        <v>7575</v>
      </c>
      <c r="D556" s="309" t="s">
        <v>7735</v>
      </c>
      <c r="E556" s="309" t="s">
        <v>1878</v>
      </c>
      <c r="F556" s="310" t="s">
        <v>7734</v>
      </c>
      <c r="G556" s="310" t="s">
        <v>1274</v>
      </c>
      <c r="H556" s="309" t="s">
        <v>7537</v>
      </c>
    </row>
    <row r="557" spans="1:8">
      <c r="A557" s="309" t="s">
        <v>1861</v>
      </c>
      <c r="B557" s="309" t="s">
        <v>1279</v>
      </c>
      <c r="C557" s="309" t="s">
        <v>7589</v>
      </c>
      <c r="D557" s="309" t="s">
        <v>7737</v>
      </c>
      <c r="E557" s="309" t="s">
        <v>1879</v>
      </c>
      <c r="F557" s="310" t="s">
        <v>7736</v>
      </c>
      <c r="G557" s="310" t="s">
        <v>1274</v>
      </c>
      <c r="H557" s="309" t="s">
        <v>7537</v>
      </c>
    </row>
    <row r="558" spans="1:8">
      <c r="A558" s="309" t="s">
        <v>1861</v>
      </c>
      <c r="B558" s="309" t="s">
        <v>1279</v>
      </c>
      <c r="C558" s="309" t="s">
        <v>7606</v>
      </c>
      <c r="D558" s="309" t="s">
        <v>7739</v>
      </c>
      <c r="E558" s="309" t="s">
        <v>1880</v>
      </c>
      <c r="F558" s="310" t="s">
        <v>7738</v>
      </c>
      <c r="G558" s="310" t="s">
        <v>1275</v>
      </c>
      <c r="H558" s="309" t="s">
        <v>7605</v>
      </c>
    </row>
    <row r="559" spans="1:8">
      <c r="A559" s="309" t="s">
        <v>1861</v>
      </c>
      <c r="B559" s="309" t="s">
        <v>1279</v>
      </c>
      <c r="C559" s="309" t="s">
        <v>4618</v>
      </c>
      <c r="D559" s="309" t="s">
        <v>7741</v>
      </c>
      <c r="E559" s="309" t="s">
        <v>1881</v>
      </c>
      <c r="F559" s="310" t="s">
        <v>7740</v>
      </c>
      <c r="G559" s="310" t="s">
        <v>1274</v>
      </c>
      <c r="H559" s="309" t="s">
        <v>7537</v>
      </c>
    </row>
    <row r="560" spans="1:8">
      <c r="A560" s="309" t="s">
        <v>1861</v>
      </c>
      <c r="B560" s="309" t="s">
        <v>1279</v>
      </c>
      <c r="C560" s="309" t="s">
        <v>7638</v>
      </c>
      <c r="D560" s="309" t="s">
        <v>5512</v>
      </c>
      <c r="E560" s="309" t="s">
        <v>1882</v>
      </c>
      <c r="F560" s="310" t="s">
        <v>7742</v>
      </c>
      <c r="G560" s="310" t="s">
        <v>1274</v>
      </c>
      <c r="H560" s="309" t="s">
        <v>7537</v>
      </c>
    </row>
    <row r="561" spans="1:8">
      <c r="A561" s="309" t="s">
        <v>1861</v>
      </c>
      <c r="B561" s="309" t="s">
        <v>1279</v>
      </c>
      <c r="C561" s="309" t="s">
        <v>6669</v>
      </c>
      <c r="D561" s="309" t="s">
        <v>1883</v>
      </c>
      <c r="E561" s="309" t="s">
        <v>1884</v>
      </c>
      <c r="F561" s="310" t="s">
        <v>7743</v>
      </c>
      <c r="G561" s="310" t="s">
        <v>1274</v>
      </c>
      <c r="H561" s="309" t="s">
        <v>7537</v>
      </c>
    </row>
    <row r="562" spans="1:8">
      <c r="A562" s="309" t="s">
        <v>1861</v>
      </c>
      <c r="B562" s="309" t="s">
        <v>1279</v>
      </c>
      <c r="C562" s="309" t="s">
        <v>6691</v>
      </c>
      <c r="D562" s="309" t="s">
        <v>8750</v>
      </c>
      <c r="E562" s="309" t="s">
        <v>8751</v>
      </c>
      <c r="F562" s="310" t="s">
        <v>7744</v>
      </c>
      <c r="G562" s="310" t="s">
        <v>1275</v>
      </c>
      <c r="H562" s="309" t="s">
        <v>7605</v>
      </c>
    </row>
    <row r="563" spans="1:8">
      <c r="A563" s="309" t="s">
        <v>1861</v>
      </c>
      <c r="B563" s="309" t="s">
        <v>1279</v>
      </c>
      <c r="C563" s="309" t="s">
        <v>4667</v>
      </c>
      <c r="D563" s="309" t="s">
        <v>8087</v>
      </c>
      <c r="E563" s="309" t="s">
        <v>1885</v>
      </c>
      <c r="F563" s="310" t="s">
        <v>7745</v>
      </c>
      <c r="G563" s="310" t="s">
        <v>1276</v>
      </c>
      <c r="H563" s="309" t="s">
        <v>8669</v>
      </c>
    </row>
    <row r="564" spans="1:8">
      <c r="A564" s="309" t="s">
        <v>1861</v>
      </c>
      <c r="B564" s="309" t="s">
        <v>1279</v>
      </c>
      <c r="C564" s="309" t="s">
        <v>4668</v>
      </c>
      <c r="D564" s="309" t="s">
        <v>8089</v>
      </c>
      <c r="E564" s="309" t="s">
        <v>1886</v>
      </c>
      <c r="F564" s="310" t="s">
        <v>8088</v>
      </c>
      <c r="G564" s="310" t="s">
        <v>1274</v>
      </c>
      <c r="H564" s="309" t="s">
        <v>7537</v>
      </c>
    </row>
    <row r="565" spans="1:8">
      <c r="A565" s="309" t="s">
        <v>1861</v>
      </c>
      <c r="B565" s="309" t="s">
        <v>1279</v>
      </c>
      <c r="C565" s="309" t="s">
        <v>3021</v>
      </c>
      <c r="D565" s="309" t="s">
        <v>8091</v>
      </c>
      <c r="E565" s="309" t="s">
        <v>1887</v>
      </c>
      <c r="F565" s="310" t="s">
        <v>8090</v>
      </c>
      <c r="G565" s="310" t="s">
        <v>1275</v>
      </c>
      <c r="H565" s="309" t="s">
        <v>7605</v>
      </c>
    </row>
    <row r="566" spans="1:8">
      <c r="A566" s="309" t="s">
        <v>1861</v>
      </c>
      <c r="B566" s="309" t="s">
        <v>1279</v>
      </c>
      <c r="C566" s="309" t="s">
        <v>3027</v>
      </c>
      <c r="D566" s="309" t="s">
        <v>5283</v>
      </c>
      <c r="E566" s="309" t="s">
        <v>1888</v>
      </c>
      <c r="F566" s="310" t="s">
        <v>8092</v>
      </c>
      <c r="G566" s="310" t="s">
        <v>1275</v>
      </c>
      <c r="H566" s="309" t="s">
        <v>7605</v>
      </c>
    </row>
    <row r="567" spans="1:8">
      <c r="A567" s="309" t="s">
        <v>1861</v>
      </c>
      <c r="B567" s="309" t="s">
        <v>1279</v>
      </c>
      <c r="C567" s="309" t="s">
        <v>3032</v>
      </c>
      <c r="D567" s="309" t="s">
        <v>5285</v>
      </c>
      <c r="E567" s="309" t="s">
        <v>1889</v>
      </c>
      <c r="F567" s="310" t="s">
        <v>5284</v>
      </c>
      <c r="G567" s="310" t="s">
        <v>1275</v>
      </c>
      <c r="H567" s="309" t="s">
        <v>7605</v>
      </c>
    </row>
    <row r="568" spans="1:8">
      <c r="A568" s="309" t="s">
        <v>1861</v>
      </c>
      <c r="B568" s="309" t="s">
        <v>1279</v>
      </c>
      <c r="C568" s="309" t="s">
        <v>1890</v>
      </c>
      <c r="D568" s="309" t="s">
        <v>5287</v>
      </c>
      <c r="E568" s="309" t="s">
        <v>1891</v>
      </c>
      <c r="F568" s="310" t="s">
        <v>5286</v>
      </c>
      <c r="G568" s="310" t="s">
        <v>1279</v>
      </c>
      <c r="H568" s="309" t="s">
        <v>526</v>
      </c>
    </row>
    <row r="569" spans="1:8">
      <c r="A569" s="309" t="s">
        <v>1861</v>
      </c>
      <c r="B569" s="309" t="s">
        <v>1279</v>
      </c>
      <c r="C569" s="309" t="s">
        <v>3038</v>
      </c>
      <c r="D569" s="309" t="s">
        <v>5289</v>
      </c>
      <c r="E569" s="309" t="s">
        <v>1892</v>
      </c>
      <c r="F569" s="310" t="s">
        <v>5288</v>
      </c>
      <c r="G569" s="310" t="s">
        <v>1280</v>
      </c>
      <c r="H569" s="309" t="s">
        <v>8675</v>
      </c>
    </row>
    <row r="570" spans="1:8">
      <c r="A570" s="309" t="s">
        <v>1861</v>
      </c>
      <c r="B570" s="309" t="s">
        <v>1279</v>
      </c>
      <c r="C570" s="309" t="s">
        <v>3040</v>
      </c>
      <c r="D570" s="309" t="s">
        <v>5291</v>
      </c>
      <c r="E570" s="309" t="s">
        <v>1893</v>
      </c>
      <c r="F570" s="310" t="s">
        <v>5290</v>
      </c>
      <c r="G570" s="310" t="s">
        <v>1280</v>
      </c>
      <c r="H570" s="309" t="s">
        <v>8675</v>
      </c>
    </row>
    <row r="571" spans="1:8">
      <c r="A571" s="309" t="s">
        <v>1861</v>
      </c>
      <c r="B571" s="309" t="s">
        <v>1279</v>
      </c>
      <c r="C571" s="309" t="s">
        <v>3042</v>
      </c>
      <c r="D571" s="309" t="s">
        <v>5293</v>
      </c>
      <c r="E571" s="309" t="s">
        <v>1894</v>
      </c>
      <c r="F571" s="310" t="s">
        <v>5292</v>
      </c>
      <c r="G571" s="310" t="s">
        <v>1278</v>
      </c>
      <c r="H571" s="309" t="s">
        <v>8674</v>
      </c>
    </row>
    <row r="572" spans="1:8">
      <c r="A572" s="309" t="s">
        <v>1861</v>
      </c>
      <c r="B572" s="309" t="s">
        <v>1279</v>
      </c>
      <c r="C572" s="309" t="s">
        <v>1895</v>
      </c>
      <c r="D572" s="309" t="s">
        <v>5513</v>
      </c>
      <c r="E572" s="309" t="s">
        <v>1896</v>
      </c>
      <c r="F572" s="310" t="s">
        <v>5294</v>
      </c>
      <c r="G572" s="310" t="s">
        <v>1275</v>
      </c>
      <c r="H572" s="309" t="s">
        <v>7605</v>
      </c>
    </row>
    <row r="573" spans="1:8">
      <c r="A573" s="309" t="s">
        <v>1861</v>
      </c>
      <c r="B573" s="309" t="s">
        <v>1279</v>
      </c>
      <c r="C573" s="309" t="s">
        <v>3044</v>
      </c>
      <c r="D573" s="309" t="s">
        <v>5296</v>
      </c>
      <c r="E573" s="309" t="s">
        <v>1897</v>
      </c>
      <c r="F573" s="310" t="s">
        <v>5295</v>
      </c>
      <c r="G573" s="310" t="s">
        <v>1277</v>
      </c>
      <c r="H573" s="309" t="s">
        <v>8680</v>
      </c>
    </row>
    <row r="574" spans="1:8">
      <c r="A574" s="309" t="s">
        <v>1861</v>
      </c>
      <c r="B574" s="309" t="s">
        <v>1279</v>
      </c>
      <c r="C574" s="309" t="s">
        <v>3046</v>
      </c>
      <c r="D574" s="309" t="s">
        <v>5298</v>
      </c>
      <c r="E574" s="309" t="s">
        <v>1898</v>
      </c>
      <c r="F574" s="310" t="s">
        <v>5297</v>
      </c>
      <c r="G574" s="310" t="s">
        <v>1281</v>
      </c>
      <c r="H574" s="309" t="s">
        <v>8676</v>
      </c>
    </row>
    <row r="575" spans="1:8">
      <c r="A575" s="309" t="s">
        <v>1861</v>
      </c>
      <c r="B575" s="309" t="s">
        <v>1279</v>
      </c>
      <c r="C575" s="309" t="s">
        <v>3052</v>
      </c>
      <c r="D575" s="309" t="s">
        <v>5300</v>
      </c>
      <c r="E575" s="309" t="s">
        <v>1899</v>
      </c>
      <c r="F575" s="310" t="s">
        <v>5299</v>
      </c>
      <c r="G575" s="310" t="s">
        <v>1277</v>
      </c>
      <c r="H575" s="309" t="s">
        <v>8680</v>
      </c>
    </row>
    <row r="576" spans="1:8">
      <c r="A576" s="309" t="s">
        <v>1861</v>
      </c>
      <c r="B576" s="309" t="s">
        <v>1279</v>
      </c>
      <c r="C576" s="309" t="s">
        <v>1900</v>
      </c>
      <c r="D576" s="309" t="s">
        <v>5302</v>
      </c>
      <c r="E576" s="309" t="s">
        <v>1901</v>
      </c>
      <c r="F576" s="310" t="s">
        <v>5301</v>
      </c>
      <c r="G576" s="310" t="s">
        <v>1280</v>
      </c>
      <c r="H576" s="309" t="s">
        <v>8675</v>
      </c>
    </row>
    <row r="577" spans="1:8">
      <c r="A577" s="309" t="s">
        <v>1861</v>
      </c>
      <c r="B577" s="309" t="s">
        <v>1279</v>
      </c>
      <c r="C577" s="309" t="s">
        <v>1834</v>
      </c>
      <c r="D577" s="309" t="s">
        <v>5304</v>
      </c>
      <c r="E577" s="309" t="s">
        <v>1902</v>
      </c>
      <c r="F577" s="310" t="s">
        <v>5303</v>
      </c>
      <c r="G577" s="310" t="s">
        <v>1280</v>
      </c>
      <c r="H577" s="309" t="s">
        <v>8675</v>
      </c>
    </row>
    <row r="578" spans="1:8">
      <c r="A578" s="309" t="s">
        <v>1861</v>
      </c>
      <c r="B578" s="309" t="s">
        <v>1279</v>
      </c>
      <c r="C578" s="309" t="s">
        <v>6612</v>
      </c>
      <c r="D578" s="309" t="s">
        <v>5307</v>
      </c>
      <c r="E578" s="309" t="s">
        <v>7845</v>
      </c>
      <c r="F578" s="310" t="s">
        <v>5306</v>
      </c>
      <c r="G578" s="310" t="s">
        <v>1277</v>
      </c>
      <c r="H578" s="309" t="s">
        <v>8680</v>
      </c>
    </row>
    <row r="579" spans="1:8">
      <c r="A579" s="309" t="s">
        <v>1861</v>
      </c>
      <c r="B579" s="309" t="s">
        <v>1279</v>
      </c>
      <c r="C579" s="309" t="s">
        <v>6614</v>
      </c>
      <c r="D579" s="309" t="s">
        <v>5309</v>
      </c>
      <c r="E579" s="309" t="s">
        <v>7846</v>
      </c>
      <c r="F579" s="310" t="s">
        <v>5308</v>
      </c>
      <c r="G579" s="310" t="s">
        <v>1275</v>
      </c>
      <c r="H579" s="309" t="s">
        <v>7605</v>
      </c>
    </row>
    <row r="580" spans="1:8">
      <c r="A580" s="309" t="s">
        <v>1861</v>
      </c>
      <c r="B580" s="309" t="s">
        <v>1279</v>
      </c>
      <c r="C580" s="309" t="s">
        <v>6622</v>
      </c>
      <c r="D580" s="309" t="s">
        <v>7847</v>
      </c>
      <c r="E580" s="309" t="s">
        <v>7848</v>
      </c>
      <c r="F580" s="310" t="s">
        <v>5310</v>
      </c>
      <c r="G580" s="310" t="s">
        <v>1281</v>
      </c>
      <c r="H580" s="309" t="s">
        <v>8676</v>
      </c>
    </row>
    <row r="581" spans="1:8">
      <c r="A581" s="309" t="s">
        <v>1861</v>
      </c>
      <c r="B581" s="309" t="s">
        <v>1279</v>
      </c>
      <c r="C581" s="309" t="s">
        <v>6624</v>
      </c>
      <c r="D581" s="309" t="s">
        <v>1152</v>
      </c>
      <c r="E581" s="309" t="s">
        <v>7849</v>
      </c>
      <c r="F581" s="310" t="s">
        <v>5311</v>
      </c>
      <c r="G581" s="310" t="s">
        <v>1281</v>
      </c>
      <c r="H581" s="309" t="s">
        <v>8676</v>
      </c>
    </row>
    <row r="582" spans="1:8">
      <c r="A582" s="309" t="s">
        <v>1861</v>
      </c>
      <c r="B582" s="309" t="s">
        <v>1279</v>
      </c>
      <c r="C582" s="309" t="s">
        <v>6626</v>
      </c>
      <c r="D582" s="309" t="s">
        <v>1154</v>
      </c>
      <c r="E582" s="309" t="s">
        <v>7850</v>
      </c>
      <c r="F582" s="310" t="s">
        <v>1153</v>
      </c>
      <c r="G582" s="310" t="s">
        <v>1282</v>
      </c>
      <c r="H582" s="309" t="s">
        <v>4507</v>
      </c>
    </row>
    <row r="583" spans="1:8">
      <c r="A583" s="309" t="s">
        <v>1861</v>
      </c>
      <c r="B583" s="309" t="s">
        <v>1279</v>
      </c>
      <c r="C583" s="309" t="s">
        <v>6628</v>
      </c>
      <c r="D583" s="309" t="s">
        <v>1156</v>
      </c>
      <c r="E583" s="309" t="s">
        <v>7851</v>
      </c>
      <c r="F583" s="310" t="s">
        <v>1155</v>
      </c>
      <c r="G583" s="310" t="s">
        <v>1280</v>
      </c>
      <c r="H583" s="309" t="s">
        <v>8675</v>
      </c>
    </row>
    <row r="584" spans="1:8">
      <c r="A584" s="309" t="s">
        <v>1861</v>
      </c>
      <c r="B584" s="309" t="s">
        <v>1279</v>
      </c>
      <c r="C584" s="309" t="s">
        <v>6630</v>
      </c>
      <c r="D584" s="309" t="s">
        <v>5514</v>
      </c>
      <c r="E584" s="309" t="s">
        <v>7852</v>
      </c>
      <c r="F584" s="310" t="s">
        <v>5515</v>
      </c>
      <c r="G584" s="310" t="s">
        <v>1282</v>
      </c>
      <c r="H584" s="309" t="s">
        <v>4507</v>
      </c>
    </row>
    <row r="585" spans="1:8">
      <c r="A585" s="309" t="s">
        <v>1861</v>
      </c>
      <c r="B585" s="309" t="s">
        <v>1279</v>
      </c>
      <c r="C585" s="309" t="s">
        <v>1845</v>
      </c>
      <c r="D585" s="309" t="s">
        <v>7853</v>
      </c>
      <c r="E585" s="309" t="s">
        <v>7854</v>
      </c>
      <c r="F585" s="310" t="s">
        <v>5516</v>
      </c>
      <c r="G585" s="310" t="s">
        <v>1281</v>
      </c>
      <c r="H585" s="309" t="s">
        <v>8676</v>
      </c>
    </row>
    <row r="586" spans="1:8">
      <c r="A586" s="309" t="s">
        <v>1861</v>
      </c>
      <c r="B586" s="309" t="s">
        <v>1279</v>
      </c>
      <c r="C586" s="309" t="s">
        <v>6632</v>
      </c>
      <c r="D586" s="309" t="s">
        <v>5517</v>
      </c>
      <c r="E586" s="309" t="s">
        <v>7855</v>
      </c>
      <c r="F586" s="310" t="s">
        <v>5518</v>
      </c>
      <c r="G586" s="310" t="s">
        <v>1282</v>
      </c>
      <c r="H586" s="309" t="s">
        <v>4507</v>
      </c>
    </row>
    <row r="587" spans="1:8">
      <c r="A587" s="309" t="s">
        <v>1861</v>
      </c>
      <c r="B587" s="309" t="s">
        <v>1279</v>
      </c>
      <c r="C587" s="309" t="s">
        <v>6634</v>
      </c>
      <c r="D587" s="309" t="s">
        <v>5519</v>
      </c>
      <c r="E587" s="309" t="s">
        <v>7856</v>
      </c>
      <c r="F587" s="310" t="s">
        <v>5520</v>
      </c>
      <c r="G587" s="310" t="s">
        <v>1275</v>
      </c>
      <c r="H587" s="309" t="s">
        <v>7605</v>
      </c>
    </row>
    <row r="588" spans="1:8">
      <c r="A588" s="309" t="s">
        <v>1861</v>
      </c>
      <c r="B588" s="309" t="s">
        <v>1279</v>
      </c>
      <c r="C588" s="309" t="s">
        <v>6636</v>
      </c>
      <c r="D588" s="309" t="s">
        <v>5521</v>
      </c>
      <c r="E588" s="309" t="s">
        <v>7857</v>
      </c>
      <c r="F588" s="310" t="s">
        <v>5522</v>
      </c>
      <c r="G588" s="310" t="s">
        <v>1282</v>
      </c>
      <c r="H588" s="309" t="s">
        <v>4507</v>
      </c>
    </row>
    <row r="589" spans="1:8">
      <c r="A589" s="309" t="s">
        <v>1861</v>
      </c>
      <c r="B589" s="309" t="s">
        <v>1279</v>
      </c>
      <c r="C589" s="309" t="s">
        <v>6637</v>
      </c>
      <c r="D589" s="309" t="s">
        <v>5523</v>
      </c>
      <c r="E589" s="309" t="s">
        <v>7858</v>
      </c>
      <c r="F589" s="310" t="s">
        <v>5524</v>
      </c>
      <c r="G589" s="310" t="s">
        <v>1284</v>
      </c>
      <c r="H589" s="309" t="s">
        <v>8715</v>
      </c>
    </row>
    <row r="590" spans="1:8">
      <c r="A590" s="309" t="s">
        <v>1861</v>
      </c>
      <c r="B590" s="309" t="s">
        <v>1279</v>
      </c>
      <c r="C590" s="309" t="s">
        <v>6639</v>
      </c>
      <c r="D590" s="309" t="s">
        <v>5527</v>
      </c>
      <c r="E590" s="309" t="s">
        <v>7859</v>
      </c>
      <c r="F590" s="310" t="s">
        <v>5526</v>
      </c>
      <c r="G590" s="310" t="s">
        <v>1282</v>
      </c>
      <c r="H590" s="309" t="s">
        <v>4507</v>
      </c>
    </row>
    <row r="591" spans="1:8">
      <c r="A591" s="309" t="s">
        <v>1861</v>
      </c>
      <c r="B591" s="309" t="s">
        <v>1279</v>
      </c>
      <c r="C591" s="309" t="s">
        <v>6641</v>
      </c>
      <c r="D591" s="309" t="s">
        <v>5525</v>
      </c>
      <c r="E591" s="309" t="s">
        <v>7860</v>
      </c>
      <c r="F591" s="310" t="s">
        <v>5528</v>
      </c>
      <c r="G591" s="310" t="s">
        <v>1278</v>
      </c>
      <c r="H591" s="309" t="s">
        <v>8674</v>
      </c>
    </row>
    <row r="592" spans="1:8">
      <c r="A592" s="309" t="s">
        <v>1861</v>
      </c>
      <c r="B592" s="309" t="s">
        <v>1279</v>
      </c>
      <c r="C592" s="309" t="s">
        <v>6643</v>
      </c>
      <c r="D592" s="309" t="s">
        <v>7861</v>
      </c>
      <c r="E592" s="309" t="s">
        <v>7862</v>
      </c>
      <c r="F592" s="310" t="s">
        <v>7863</v>
      </c>
      <c r="G592" s="310" t="s">
        <v>1280</v>
      </c>
      <c r="H592" s="309" t="s">
        <v>8675</v>
      </c>
    </row>
    <row r="593" spans="1:8">
      <c r="A593" s="309" t="s">
        <v>1861</v>
      </c>
      <c r="B593" s="309" t="s">
        <v>1279</v>
      </c>
      <c r="C593" s="309" t="s">
        <v>6645</v>
      </c>
      <c r="D593" s="309" t="s">
        <v>7864</v>
      </c>
      <c r="E593" s="309" t="s">
        <v>7865</v>
      </c>
      <c r="F593" s="310" t="s">
        <v>7866</v>
      </c>
      <c r="G593" s="310" t="s">
        <v>1281</v>
      </c>
      <c r="H593" s="309" t="s">
        <v>8676</v>
      </c>
    </row>
    <row r="594" spans="1:8">
      <c r="A594" s="309" t="s">
        <v>1861</v>
      </c>
      <c r="B594" s="309" t="s">
        <v>1279</v>
      </c>
      <c r="C594" s="309" t="s">
        <v>6647</v>
      </c>
      <c r="D594" s="309" t="s">
        <v>8752</v>
      </c>
      <c r="E594" s="309" t="s">
        <v>8753</v>
      </c>
      <c r="F594" s="310" t="s">
        <v>8754</v>
      </c>
      <c r="G594" s="310" t="s">
        <v>1277</v>
      </c>
      <c r="H594" s="309" t="s">
        <v>8680</v>
      </c>
    </row>
    <row r="595" spans="1:8">
      <c r="A595" s="309" t="s">
        <v>1861</v>
      </c>
      <c r="B595" s="309" t="s">
        <v>1279</v>
      </c>
      <c r="C595" s="309" t="s">
        <v>6649</v>
      </c>
      <c r="D595" s="309" t="s">
        <v>8755</v>
      </c>
      <c r="E595" s="309" t="s">
        <v>8756</v>
      </c>
      <c r="F595" s="310" t="s">
        <v>8757</v>
      </c>
      <c r="G595" s="310" t="s">
        <v>1282</v>
      </c>
      <c r="H595" s="309" t="s">
        <v>4507</v>
      </c>
    </row>
    <row r="596" spans="1:8">
      <c r="A596" s="309" t="s">
        <v>1861</v>
      </c>
      <c r="B596" s="309" t="s">
        <v>1279</v>
      </c>
      <c r="C596" s="309" t="s">
        <v>6651</v>
      </c>
      <c r="D596" s="309" t="s">
        <v>8758</v>
      </c>
      <c r="E596" s="309" t="s">
        <v>8759</v>
      </c>
      <c r="F596" s="310" t="s">
        <v>8760</v>
      </c>
      <c r="G596" s="310" t="s">
        <v>1280</v>
      </c>
      <c r="H596" s="309" t="s">
        <v>8675</v>
      </c>
    </row>
    <row r="597" spans="1:8">
      <c r="A597" s="309" t="s">
        <v>1861</v>
      </c>
      <c r="B597" s="309" t="s">
        <v>1279</v>
      </c>
      <c r="C597" s="309" t="s">
        <v>6653</v>
      </c>
      <c r="D597" s="309" t="s">
        <v>8761</v>
      </c>
      <c r="E597" s="309" t="s">
        <v>8762</v>
      </c>
      <c r="F597" s="310" t="s">
        <v>8763</v>
      </c>
      <c r="G597" s="310" t="s">
        <v>1280</v>
      </c>
      <c r="H597" s="309" t="s">
        <v>8675</v>
      </c>
    </row>
    <row r="598" spans="1:8">
      <c r="D598" s="309" t="s">
        <v>6184</v>
      </c>
    </row>
    <row r="599" spans="1:8">
      <c r="A599" s="309" t="s">
        <v>7867</v>
      </c>
      <c r="B599" s="309" t="s">
        <v>1276</v>
      </c>
      <c r="C599" s="309" t="s">
        <v>7530</v>
      </c>
      <c r="D599" s="309" t="s">
        <v>5529</v>
      </c>
      <c r="E599" s="309" t="s">
        <v>7868</v>
      </c>
      <c r="F599" s="310" t="s">
        <v>1157</v>
      </c>
      <c r="G599" s="310" t="s">
        <v>1272</v>
      </c>
      <c r="H599" s="309" t="s">
        <v>7532</v>
      </c>
    </row>
    <row r="600" spans="1:8">
      <c r="A600" s="309" t="s">
        <v>7867</v>
      </c>
      <c r="B600" s="309" t="s">
        <v>1276</v>
      </c>
      <c r="C600" s="309" t="s">
        <v>7533</v>
      </c>
      <c r="D600" s="309" t="s">
        <v>7869</v>
      </c>
      <c r="E600" s="309" t="s">
        <v>7870</v>
      </c>
      <c r="F600" s="310" t="s">
        <v>1158</v>
      </c>
      <c r="G600" s="310" t="s">
        <v>1272</v>
      </c>
      <c r="H600" s="309" t="s">
        <v>7532</v>
      </c>
    </row>
    <row r="601" spans="1:8">
      <c r="A601" s="309" t="s">
        <v>7867</v>
      </c>
      <c r="B601" s="309" t="s">
        <v>1276</v>
      </c>
      <c r="C601" s="309" t="s">
        <v>7535</v>
      </c>
      <c r="D601" s="309" t="s">
        <v>1160</v>
      </c>
      <c r="E601" s="309" t="s">
        <v>7871</v>
      </c>
      <c r="F601" s="310" t="s">
        <v>1159</v>
      </c>
      <c r="G601" s="310" t="s">
        <v>1273</v>
      </c>
      <c r="H601" s="309" t="s">
        <v>8651</v>
      </c>
    </row>
    <row r="602" spans="1:8">
      <c r="A602" s="309" t="s">
        <v>7867</v>
      </c>
      <c r="B602" s="309" t="s">
        <v>1276</v>
      </c>
      <c r="C602" s="309" t="s">
        <v>7540</v>
      </c>
      <c r="D602" s="309" t="s">
        <v>1162</v>
      </c>
      <c r="E602" s="309" t="s">
        <v>7872</v>
      </c>
      <c r="F602" s="310" t="s">
        <v>1161</v>
      </c>
      <c r="G602" s="310" t="s">
        <v>1274</v>
      </c>
      <c r="H602" s="309" t="s">
        <v>7537</v>
      </c>
    </row>
    <row r="603" spans="1:8">
      <c r="A603" s="309" t="s">
        <v>7867</v>
      </c>
      <c r="B603" s="309" t="s">
        <v>1276</v>
      </c>
      <c r="C603" s="309" t="s">
        <v>7542</v>
      </c>
      <c r="D603" s="309" t="s">
        <v>1164</v>
      </c>
      <c r="E603" s="309" t="s">
        <v>7873</v>
      </c>
      <c r="F603" s="310" t="s">
        <v>1163</v>
      </c>
      <c r="G603" s="310" t="s">
        <v>1274</v>
      </c>
      <c r="H603" s="309" t="s">
        <v>7537</v>
      </c>
    </row>
    <row r="604" spans="1:8">
      <c r="A604" s="309" t="s">
        <v>7867</v>
      </c>
      <c r="B604" s="309" t="s">
        <v>1276</v>
      </c>
      <c r="C604" s="309" t="s">
        <v>7544</v>
      </c>
      <c r="D604" s="309" t="s">
        <v>1166</v>
      </c>
      <c r="E604" s="309" t="s">
        <v>7874</v>
      </c>
      <c r="F604" s="310" t="s">
        <v>1165</v>
      </c>
      <c r="G604" s="310" t="s">
        <v>1274</v>
      </c>
      <c r="H604" s="309" t="s">
        <v>7537</v>
      </c>
    </row>
    <row r="605" spans="1:8">
      <c r="A605" s="309" t="s">
        <v>7867</v>
      </c>
      <c r="B605" s="309" t="s">
        <v>1276</v>
      </c>
      <c r="C605" s="309" t="s">
        <v>7548</v>
      </c>
      <c r="D605" s="309" t="s">
        <v>1168</v>
      </c>
      <c r="E605" s="309" t="s">
        <v>7875</v>
      </c>
      <c r="F605" s="310" t="s">
        <v>1167</v>
      </c>
      <c r="G605" s="310" t="s">
        <v>1274</v>
      </c>
      <c r="H605" s="309" t="s">
        <v>7537</v>
      </c>
    </row>
    <row r="606" spans="1:8">
      <c r="A606" s="309" t="s">
        <v>7867</v>
      </c>
      <c r="B606" s="309" t="s">
        <v>1276</v>
      </c>
      <c r="C606" s="309" t="s">
        <v>7550</v>
      </c>
      <c r="D606" s="309" t="s">
        <v>1170</v>
      </c>
      <c r="E606" s="309" t="s">
        <v>7876</v>
      </c>
      <c r="F606" s="310" t="s">
        <v>1169</v>
      </c>
      <c r="G606" s="310" t="s">
        <v>1274</v>
      </c>
      <c r="H606" s="309" t="s">
        <v>7537</v>
      </c>
    </row>
    <row r="607" spans="1:8">
      <c r="A607" s="309" t="s">
        <v>7867</v>
      </c>
      <c r="B607" s="309" t="s">
        <v>1276</v>
      </c>
      <c r="C607" s="309" t="s">
        <v>7552</v>
      </c>
      <c r="D607" s="309" t="s">
        <v>1172</v>
      </c>
      <c r="E607" s="309" t="s">
        <v>7877</v>
      </c>
      <c r="F607" s="310" t="s">
        <v>1171</v>
      </c>
      <c r="G607" s="310" t="s">
        <v>1274</v>
      </c>
      <c r="H607" s="309" t="s">
        <v>7537</v>
      </c>
    </row>
    <row r="608" spans="1:8">
      <c r="A608" s="309" t="s">
        <v>7867</v>
      </c>
      <c r="B608" s="309" t="s">
        <v>1276</v>
      </c>
      <c r="C608" s="309" t="s">
        <v>7554</v>
      </c>
      <c r="D608" s="309" t="s">
        <v>1174</v>
      </c>
      <c r="E608" s="309" t="s">
        <v>7878</v>
      </c>
      <c r="F608" s="310" t="s">
        <v>1173</v>
      </c>
      <c r="G608" s="310" t="s">
        <v>1274</v>
      </c>
      <c r="H608" s="309" t="s">
        <v>7537</v>
      </c>
    </row>
    <row r="609" spans="1:8">
      <c r="A609" s="309" t="s">
        <v>7867</v>
      </c>
      <c r="B609" s="309" t="s">
        <v>1276</v>
      </c>
      <c r="C609" s="309" t="s">
        <v>7556</v>
      </c>
      <c r="D609" s="309" t="s">
        <v>1176</v>
      </c>
      <c r="E609" s="309" t="s">
        <v>7879</v>
      </c>
      <c r="F609" s="310" t="s">
        <v>1175</v>
      </c>
      <c r="G609" s="310" t="s">
        <v>1274</v>
      </c>
      <c r="H609" s="309" t="s">
        <v>7537</v>
      </c>
    </row>
    <row r="610" spans="1:8">
      <c r="A610" s="309" t="s">
        <v>7867</v>
      </c>
      <c r="B610" s="309" t="s">
        <v>1276</v>
      </c>
      <c r="C610" s="309" t="s">
        <v>4689</v>
      </c>
      <c r="D610" s="309" t="s">
        <v>1178</v>
      </c>
      <c r="E610" s="309" t="s">
        <v>7880</v>
      </c>
      <c r="F610" s="310" t="s">
        <v>1177</v>
      </c>
      <c r="G610" s="310" t="s">
        <v>1274</v>
      </c>
      <c r="H610" s="309" t="s">
        <v>7537</v>
      </c>
    </row>
    <row r="611" spans="1:8">
      <c r="A611" s="309" t="s">
        <v>7867</v>
      </c>
      <c r="B611" s="309" t="s">
        <v>1276</v>
      </c>
      <c r="C611" s="309" t="s">
        <v>7587</v>
      </c>
      <c r="D611" s="309" t="s">
        <v>1180</v>
      </c>
      <c r="E611" s="309" t="s">
        <v>7881</v>
      </c>
      <c r="F611" s="310" t="s">
        <v>1179</v>
      </c>
      <c r="G611" s="310" t="s">
        <v>1275</v>
      </c>
      <c r="H611" s="309" t="s">
        <v>7605</v>
      </c>
    </row>
    <row r="612" spans="1:8">
      <c r="A612" s="309" t="s">
        <v>7867</v>
      </c>
      <c r="B612" s="309" t="s">
        <v>1276</v>
      </c>
      <c r="C612" s="309" t="s">
        <v>7589</v>
      </c>
      <c r="D612" s="309" t="s">
        <v>1182</v>
      </c>
      <c r="E612" s="309" t="s">
        <v>7882</v>
      </c>
      <c r="F612" s="310" t="s">
        <v>1181</v>
      </c>
      <c r="G612" s="310" t="s">
        <v>1275</v>
      </c>
      <c r="H612" s="309" t="s">
        <v>7605</v>
      </c>
    </row>
    <row r="613" spans="1:8">
      <c r="A613" s="309" t="s">
        <v>7867</v>
      </c>
      <c r="B613" s="309" t="s">
        <v>1276</v>
      </c>
      <c r="C613" s="309" t="s">
        <v>7603</v>
      </c>
      <c r="D613" s="309" t="s">
        <v>1184</v>
      </c>
      <c r="E613" s="309" t="s">
        <v>7883</v>
      </c>
      <c r="F613" s="310" t="s">
        <v>1183</v>
      </c>
      <c r="G613" s="310" t="s">
        <v>1275</v>
      </c>
      <c r="H613" s="309" t="s">
        <v>7605</v>
      </c>
    </row>
    <row r="614" spans="1:8">
      <c r="A614" s="309" t="s">
        <v>7867</v>
      </c>
      <c r="B614" s="309" t="s">
        <v>1276</v>
      </c>
      <c r="C614" s="309" t="s">
        <v>7608</v>
      </c>
      <c r="D614" s="309" t="s">
        <v>1186</v>
      </c>
      <c r="E614" s="309" t="s">
        <v>7884</v>
      </c>
      <c r="F614" s="310" t="s">
        <v>1185</v>
      </c>
      <c r="G614" s="310" t="s">
        <v>1275</v>
      </c>
      <c r="H614" s="309" t="s">
        <v>7605</v>
      </c>
    </row>
    <row r="615" spans="1:8">
      <c r="A615" s="309" t="s">
        <v>7867</v>
      </c>
      <c r="B615" s="309" t="s">
        <v>1276</v>
      </c>
      <c r="C615" s="309" t="s">
        <v>7612</v>
      </c>
      <c r="D615" s="309" t="s">
        <v>1188</v>
      </c>
      <c r="E615" s="309" t="s">
        <v>7885</v>
      </c>
      <c r="F615" s="310" t="s">
        <v>1187</v>
      </c>
      <c r="G615" s="310" t="s">
        <v>1275</v>
      </c>
      <c r="H615" s="309" t="s">
        <v>7605</v>
      </c>
    </row>
    <row r="616" spans="1:8">
      <c r="A616" s="309" t="s">
        <v>7867</v>
      </c>
      <c r="B616" s="309" t="s">
        <v>1276</v>
      </c>
      <c r="C616" s="309" t="s">
        <v>7614</v>
      </c>
      <c r="D616" s="309" t="s">
        <v>1190</v>
      </c>
      <c r="E616" s="309" t="s">
        <v>7886</v>
      </c>
      <c r="F616" s="310" t="s">
        <v>1189</v>
      </c>
      <c r="G616" s="310" t="s">
        <v>1275</v>
      </c>
      <c r="H616" s="309" t="s">
        <v>7605</v>
      </c>
    </row>
    <row r="617" spans="1:8">
      <c r="A617" s="309" t="s">
        <v>7867</v>
      </c>
      <c r="B617" s="309" t="s">
        <v>1276</v>
      </c>
      <c r="C617" s="309" t="s">
        <v>7616</v>
      </c>
      <c r="D617" s="309" t="s">
        <v>1192</v>
      </c>
      <c r="E617" s="309" t="s">
        <v>7887</v>
      </c>
      <c r="F617" s="310" t="s">
        <v>1191</v>
      </c>
      <c r="G617" s="310" t="s">
        <v>1275</v>
      </c>
      <c r="H617" s="309" t="s">
        <v>7605</v>
      </c>
    </row>
    <row r="618" spans="1:8">
      <c r="A618" s="309" t="s">
        <v>7867</v>
      </c>
      <c r="B618" s="309" t="s">
        <v>1276</v>
      </c>
      <c r="C618" s="309" t="s">
        <v>7618</v>
      </c>
      <c r="D618" s="309" t="s">
        <v>1194</v>
      </c>
      <c r="E618" s="309" t="s">
        <v>7888</v>
      </c>
      <c r="F618" s="310" t="s">
        <v>1193</v>
      </c>
      <c r="G618" s="310" t="s">
        <v>1275</v>
      </c>
      <c r="H618" s="309" t="s">
        <v>7605</v>
      </c>
    </row>
    <row r="619" spans="1:8">
      <c r="A619" s="309" t="s">
        <v>7867</v>
      </c>
      <c r="B619" s="309" t="s">
        <v>1276</v>
      </c>
      <c r="C619" s="309" t="s">
        <v>7626</v>
      </c>
      <c r="D619" s="309" t="s">
        <v>1196</v>
      </c>
      <c r="E619" s="309" t="s">
        <v>7889</v>
      </c>
      <c r="F619" s="310" t="s">
        <v>1195</v>
      </c>
      <c r="G619" s="310" t="s">
        <v>1275</v>
      </c>
      <c r="H619" s="309" t="s">
        <v>7605</v>
      </c>
    </row>
    <row r="620" spans="1:8">
      <c r="A620" s="309" t="s">
        <v>7867</v>
      </c>
      <c r="B620" s="309" t="s">
        <v>1276</v>
      </c>
      <c r="C620" s="309" t="s">
        <v>7628</v>
      </c>
      <c r="D620" s="309" t="s">
        <v>1198</v>
      </c>
      <c r="E620" s="309" t="s">
        <v>7890</v>
      </c>
      <c r="F620" s="310" t="s">
        <v>1197</v>
      </c>
      <c r="G620" s="310" t="s">
        <v>1275</v>
      </c>
      <c r="H620" s="309" t="s">
        <v>7605</v>
      </c>
    </row>
    <row r="621" spans="1:8">
      <c r="A621" s="309" t="s">
        <v>7867</v>
      </c>
      <c r="B621" s="309" t="s">
        <v>1276</v>
      </c>
      <c r="C621" s="309" t="s">
        <v>7634</v>
      </c>
      <c r="D621" s="309" t="s">
        <v>1200</v>
      </c>
      <c r="E621" s="309" t="s">
        <v>7891</v>
      </c>
      <c r="F621" s="310" t="s">
        <v>1199</v>
      </c>
      <c r="G621" s="310" t="s">
        <v>1275</v>
      </c>
      <c r="H621" s="309" t="s">
        <v>7605</v>
      </c>
    </row>
    <row r="622" spans="1:8">
      <c r="A622" s="309" t="s">
        <v>7867</v>
      </c>
      <c r="B622" s="309" t="s">
        <v>1276</v>
      </c>
      <c r="C622" s="309" t="s">
        <v>7638</v>
      </c>
      <c r="D622" s="309" t="s">
        <v>1202</v>
      </c>
      <c r="E622" s="309" t="s">
        <v>7892</v>
      </c>
      <c r="F622" s="310" t="s">
        <v>1201</v>
      </c>
      <c r="G622" s="310" t="s">
        <v>1275</v>
      </c>
      <c r="H622" s="309" t="s">
        <v>7605</v>
      </c>
    </row>
    <row r="623" spans="1:8">
      <c r="A623" s="309" t="s">
        <v>7867</v>
      </c>
      <c r="B623" s="309" t="s">
        <v>1276</v>
      </c>
      <c r="C623" s="309" t="s">
        <v>6673</v>
      </c>
      <c r="D623" s="309" t="s">
        <v>1204</v>
      </c>
      <c r="E623" s="309" t="s">
        <v>7893</v>
      </c>
      <c r="F623" s="310" t="s">
        <v>1203</v>
      </c>
      <c r="G623" s="310" t="s">
        <v>1274</v>
      </c>
      <c r="H623" s="309" t="s">
        <v>7537</v>
      </c>
    </row>
    <row r="624" spans="1:8">
      <c r="A624" s="309" t="s">
        <v>7867</v>
      </c>
      <c r="B624" s="309" t="s">
        <v>1276</v>
      </c>
      <c r="C624" s="309" t="s">
        <v>6675</v>
      </c>
      <c r="D624" s="309" t="s">
        <v>1206</v>
      </c>
      <c r="E624" s="309" t="s">
        <v>7894</v>
      </c>
      <c r="F624" s="310" t="s">
        <v>1205</v>
      </c>
      <c r="G624" s="310" t="s">
        <v>1275</v>
      </c>
      <c r="H624" s="309" t="s">
        <v>7605</v>
      </c>
    </row>
    <row r="625" spans="1:8">
      <c r="A625" s="309" t="s">
        <v>7867</v>
      </c>
      <c r="B625" s="309" t="s">
        <v>1276</v>
      </c>
      <c r="C625" s="309" t="s">
        <v>6676</v>
      </c>
      <c r="D625" s="309" t="s">
        <v>1208</v>
      </c>
      <c r="E625" s="309" t="s">
        <v>7895</v>
      </c>
      <c r="F625" s="310" t="s">
        <v>1207</v>
      </c>
      <c r="G625" s="310" t="s">
        <v>1275</v>
      </c>
      <c r="H625" s="309" t="s">
        <v>7605</v>
      </c>
    </row>
    <row r="626" spans="1:8">
      <c r="A626" s="309" t="s">
        <v>7867</v>
      </c>
      <c r="B626" s="309" t="s">
        <v>1276</v>
      </c>
      <c r="C626" s="309" t="s">
        <v>6682</v>
      </c>
      <c r="D626" s="309" t="s">
        <v>1210</v>
      </c>
      <c r="E626" s="309" t="s">
        <v>7896</v>
      </c>
      <c r="F626" s="310" t="s">
        <v>1209</v>
      </c>
      <c r="G626" s="310" t="s">
        <v>1278</v>
      </c>
      <c r="H626" s="309" t="s">
        <v>8674</v>
      </c>
    </row>
    <row r="627" spans="1:8">
      <c r="A627" s="309" t="s">
        <v>7867</v>
      </c>
      <c r="B627" s="309" t="s">
        <v>1276</v>
      </c>
      <c r="C627" s="309" t="s">
        <v>6684</v>
      </c>
      <c r="D627" s="309" t="s">
        <v>1212</v>
      </c>
      <c r="E627" s="309" t="s">
        <v>7897</v>
      </c>
      <c r="F627" s="310" t="s">
        <v>1211</v>
      </c>
      <c r="G627" s="310" t="s">
        <v>1281</v>
      </c>
      <c r="H627" s="309" t="s">
        <v>8676</v>
      </c>
    </row>
    <row r="628" spans="1:8">
      <c r="A628" s="309" t="s">
        <v>7867</v>
      </c>
      <c r="B628" s="309" t="s">
        <v>1276</v>
      </c>
      <c r="C628" s="309" t="s">
        <v>6689</v>
      </c>
      <c r="D628" s="309" t="s">
        <v>3971</v>
      </c>
      <c r="E628" s="309" t="s">
        <v>7898</v>
      </c>
      <c r="F628" s="310" t="s">
        <v>1213</v>
      </c>
      <c r="G628" s="310" t="s">
        <v>1276</v>
      </c>
      <c r="H628" s="309" t="s">
        <v>8669</v>
      </c>
    </row>
    <row r="629" spans="1:8">
      <c r="A629" s="309" t="s">
        <v>7867</v>
      </c>
      <c r="B629" s="309" t="s">
        <v>1276</v>
      </c>
      <c r="C629" s="309" t="s">
        <v>6691</v>
      </c>
      <c r="D629" s="309" t="s">
        <v>3973</v>
      </c>
      <c r="E629" s="309" t="s">
        <v>7899</v>
      </c>
      <c r="F629" s="310" t="s">
        <v>3972</v>
      </c>
      <c r="G629" s="310" t="s">
        <v>1275</v>
      </c>
      <c r="H629" s="309" t="s">
        <v>7605</v>
      </c>
    </row>
    <row r="630" spans="1:8">
      <c r="A630" s="309" t="s">
        <v>7867</v>
      </c>
      <c r="B630" s="309" t="s">
        <v>1276</v>
      </c>
      <c r="C630" s="309" t="s">
        <v>6695</v>
      </c>
      <c r="D630" s="309" t="s">
        <v>3975</v>
      </c>
      <c r="E630" s="309" t="s">
        <v>7900</v>
      </c>
      <c r="F630" s="310" t="s">
        <v>3974</v>
      </c>
      <c r="G630" s="310" t="s">
        <v>1281</v>
      </c>
      <c r="H630" s="309" t="s">
        <v>8676</v>
      </c>
    </row>
    <row r="631" spans="1:8">
      <c r="A631" s="309" t="s">
        <v>7867</v>
      </c>
      <c r="B631" s="309" t="s">
        <v>1276</v>
      </c>
      <c r="C631" s="309" t="s">
        <v>6697</v>
      </c>
      <c r="D631" s="309" t="s">
        <v>7901</v>
      </c>
      <c r="E631" s="309" t="s">
        <v>7902</v>
      </c>
      <c r="F631" s="310" t="s">
        <v>3976</v>
      </c>
      <c r="G631" s="310" t="s">
        <v>1280</v>
      </c>
      <c r="H631" s="309" t="s">
        <v>8675</v>
      </c>
    </row>
    <row r="632" spans="1:8">
      <c r="A632" s="309" t="s">
        <v>7867</v>
      </c>
      <c r="B632" s="309" t="s">
        <v>1276</v>
      </c>
      <c r="C632" s="309" t="s">
        <v>6699</v>
      </c>
      <c r="D632" s="309" t="s">
        <v>3978</v>
      </c>
      <c r="E632" s="309" t="s">
        <v>7903</v>
      </c>
      <c r="F632" s="310" t="s">
        <v>3977</v>
      </c>
      <c r="G632" s="310" t="s">
        <v>1280</v>
      </c>
      <c r="H632" s="309" t="s">
        <v>8675</v>
      </c>
    </row>
    <row r="633" spans="1:8">
      <c r="A633" s="309" t="s">
        <v>7867</v>
      </c>
      <c r="B633" s="309" t="s">
        <v>1276</v>
      </c>
      <c r="C633" s="309" t="s">
        <v>4760</v>
      </c>
      <c r="D633" s="309" t="s">
        <v>4196</v>
      </c>
      <c r="E633" s="309" t="s">
        <v>7904</v>
      </c>
      <c r="F633" s="310" t="s">
        <v>4195</v>
      </c>
      <c r="G633" s="310" t="s">
        <v>1280</v>
      </c>
      <c r="H633" s="309" t="s">
        <v>8675</v>
      </c>
    </row>
    <row r="634" spans="1:8">
      <c r="A634" s="309" t="s">
        <v>7867</v>
      </c>
      <c r="B634" s="309" t="s">
        <v>1276</v>
      </c>
      <c r="C634" s="309" t="s">
        <v>3016</v>
      </c>
      <c r="D634" s="309" t="s">
        <v>4198</v>
      </c>
      <c r="E634" s="309" t="s">
        <v>7905</v>
      </c>
      <c r="F634" s="310" t="s">
        <v>4197</v>
      </c>
      <c r="G634" s="310" t="s">
        <v>1277</v>
      </c>
      <c r="H634" s="309" t="s">
        <v>8680</v>
      </c>
    </row>
    <row r="635" spans="1:8">
      <c r="A635" s="309" t="s">
        <v>7867</v>
      </c>
      <c r="B635" s="309" t="s">
        <v>1276</v>
      </c>
      <c r="C635" s="309" t="s">
        <v>3018</v>
      </c>
      <c r="D635" s="309" t="s">
        <v>4200</v>
      </c>
      <c r="E635" s="309" t="s">
        <v>7906</v>
      </c>
      <c r="F635" s="310" t="s">
        <v>4199</v>
      </c>
      <c r="G635" s="310" t="s">
        <v>1277</v>
      </c>
      <c r="H635" s="309" t="s">
        <v>8680</v>
      </c>
    </row>
    <row r="636" spans="1:8">
      <c r="A636" s="309" t="s">
        <v>7867</v>
      </c>
      <c r="B636" s="309" t="s">
        <v>1276</v>
      </c>
      <c r="C636" s="309" t="s">
        <v>3019</v>
      </c>
      <c r="D636" s="309" t="s">
        <v>4202</v>
      </c>
      <c r="E636" s="309" t="s">
        <v>7907</v>
      </c>
      <c r="F636" s="310" t="s">
        <v>4201</v>
      </c>
      <c r="G636" s="310" t="s">
        <v>1277</v>
      </c>
      <c r="H636" s="309" t="s">
        <v>8680</v>
      </c>
    </row>
    <row r="637" spans="1:8">
      <c r="A637" s="309" t="s">
        <v>7867</v>
      </c>
      <c r="B637" s="309" t="s">
        <v>1276</v>
      </c>
      <c r="C637" s="309" t="s">
        <v>3023</v>
      </c>
      <c r="D637" s="309" t="s">
        <v>4204</v>
      </c>
      <c r="E637" s="309" t="s">
        <v>7908</v>
      </c>
      <c r="F637" s="310" t="s">
        <v>4203</v>
      </c>
      <c r="G637" s="310" t="s">
        <v>1281</v>
      </c>
      <c r="H637" s="309" t="s">
        <v>8676</v>
      </c>
    </row>
    <row r="638" spans="1:8">
      <c r="A638" s="309" t="s">
        <v>7867</v>
      </c>
      <c r="B638" s="309" t="s">
        <v>1276</v>
      </c>
      <c r="C638" s="309" t="s">
        <v>3027</v>
      </c>
      <c r="D638" s="309" t="s">
        <v>4206</v>
      </c>
      <c r="E638" s="309" t="s">
        <v>7909</v>
      </c>
      <c r="F638" s="310" t="s">
        <v>4205</v>
      </c>
      <c r="G638" s="310" t="s">
        <v>1282</v>
      </c>
      <c r="H638" s="309" t="s">
        <v>4507</v>
      </c>
    </row>
    <row r="639" spans="1:8">
      <c r="A639" s="309" t="s">
        <v>7867</v>
      </c>
      <c r="B639" s="309" t="s">
        <v>1276</v>
      </c>
      <c r="C639" s="309" t="s">
        <v>3029</v>
      </c>
      <c r="D639" s="309" t="s">
        <v>5530</v>
      </c>
      <c r="E639" s="309" t="s">
        <v>7910</v>
      </c>
      <c r="F639" s="310" t="s">
        <v>5531</v>
      </c>
      <c r="G639" s="310" t="s">
        <v>1280</v>
      </c>
      <c r="H639" s="309" t="s">
        <v>8675</v>
      </c>
    </row>
    <row r="640" spans="1:8">
      <c r="A640" s="309" t="s">
        <v>7867</v>
      </c>
      <c r="B640" s="309" t="s">
        <v>1276</v>
      </c>
      <c r="C640" s="309" t="s">
        <v>3031</v>
      </c>
      <c r="D640" s="309" t="s">
        <v>5532</v>
      </c>
      <c r="E640" s="309" t="s">
        <v>7911</v>
      </c>
      <c r="F640" s="310" t="s">
        <v>5533</v>
      </c>
      <c r="G640" s="310" t="s">
        <v>1281</v>
      </c>
      <c r="H640" s="309" t="s">
        <v>8676</v>
      </c>
    </row>
    <row r="641" spans="1:8">
      <c r="A641" s="309" t="s">
        <v>7867</v>
      </c>
      <c r="B641" s="309" t="s">
        <v>1276</v>
      </c>
      <c r="C641" s="309" t="s">
        <v>3032</v>
      </c>
      <c r="D641" s="309" t="s">
        <v>8764</v>
      </c>
      <c r="E641" s="309" t="s">
        <v>8765</v>
      </c>
      <c r="F641" s="310" t="s">
        <v>5534</v>
      </c>
      <c r="G641" s="310" t="s">
        <v>1281</v>
      </c>
      <c r="H641" s="309" t="s">
        <v>8676</v>
      </c>
    </row>
    <row r="642" spans="1:8">
      <c r="A642" s="309" t="s">
        <v>7867</v>
      </c>
      <c r="B642" s="309" t="s">
        <v>1276</v>
      </c>
      <c r="C642" s="309" t="s">
        <v>4769</v>
      </c>
      <c r="D642" s="309" t="s">
        <v>5535</v>
      </c>
      <c r="E642" s="309" t="s">
        <v>7912</v>
      </c>
      <c r="F642" s="310" t="s">
        <v>5536</v>
      </c>
      <c r="G642" s="310" t="s">
        <v>1281</v>
      </c>
      <c r="H642" s="309" t="s">
        <v>8676</v>
      </c>
    </row>
    <row r="643" spans="1:8">
      <c r="A643" s="309" t="s">
        <v>7867</v>
      </c>
      <c r="B643" s="309" t="s">
        <v>1276</v>
      </c>
      <c r="C643" s="309" t="s">
        <v>7913</v>
      </c>
      <c r="D643" s="309" t="s">
        <v>5537</v>
      </c>
      <c r="E643" s="309" t="s">
        <v>7914</v>
      </c>
      <c r="F643" s="310" t="s">
        <v>5538</v>
      </c>
      <c r="G643" s="310" t="s">
        <v>1284</v>
      </c>
      <c r="H643" s="309" t="s">
        <v>8715</v>
      </c>
    </row>
    <row r="644" spans="1:8">
      <c r="A644" s="309" t="s">
        <v>7867</v>
      </c>
      <c r="B644" s="309" t="s">
        <v>1276</v>
      </c>
      <c r="C644" s="309" t="s">
        <v>4882</v>
      </c>
      <c r="D644" s="309" t="s">
        <v>5539</v>
      </c>
      <c r="E644" s="309" t="s">
        <v>7915</v>
      </c>
      <c r="F644" s="310" t="s">
        <v>5540</v>
      </c>
      <c r="G644" s="310" t="s">
        <v>1282</v>
      </c>
      <c r="H644" s="309" t="s">
        <v>4507</v>
      </c>
    </row>
    <row r="645" spans="1:8">
      <c r="A645" s="309" t="s">
        <v>7867</v>
      </c>
      <c r="B645" s="309" t="s">
        <v>1276</v>
      </c>
      <c r="C645" s="309" t="s">
        <v>1890</v>
      </c>
      <c r="D645" s="309" t="s">
        <v>7916</v>
      </c>
      <c r="E645" s="309" t="s">
        <v>7917</v>
      </c>
      <c r="F645" s="310" t="s">
        <v>7918</v>
      </c>
      <c r="G645" s="310" t="s">
        <v>1282</v>
      </c>
      <c r="H645" s="309" t="s">
        <v>4507</v>
      </c>
    </row>
    <row r="646" spans="1:8">
      <c r="A646" s="309" t="s">
        <v>7867</v>
      </c>
      <c r="B646" s="309" t="s">
        <v>1276</v>
      </c>
      <c r="C646" s="309" t="s">
        <v>3036</v>
      </c>
      <c r="D646" s="309" t="s">
        <v>7919</v>
      </c>
      <c r="E646" s="309" t="s">
        <v>7920</v>
      </c>
      <c r="F646" s="310" t="s">
        <v>7921</v>
      </c>
      <c r="G646" s="310" t="s">
        <v>1280</v>
      </c>
      <c r="H646" s="309" t="s">
        <v>8675</v>
      </c>
    </row>
    <row r="647" spans="1:8">
      <c r="A647" s="309" t="s">
        <v>7867</v>
      </c>
      <c r="B647" s="309" t="s">
        <v>1276</v>
      </c>
      <c r="C647" s="309" t="s">
        <v>3038</v>
      </c>
      <c r="D647" s="309" t="s">
        <v>7922</v>
      </c>
      <c r="E647" s="309" t="s">
        <v>7923</v>
      </c>
      <c r="F647" s="310" t="s">
        <v>7924</v>
      </c>
      <c r="G647" s="310" t="s">
        <v>1281</v>
      </c>
      <c r="H647" s="309" t="s">
        <v>8676</v>
      </c>
    </row>
    <row r="648" spans="1:8">
      <c r="A648" s="309" t="s">
        <v>7867</v>
      </c>
      <c r="B648" s="309" t="s">
        <v>1276</v>
      </c>
      <c r="C648" s="309" t="s">
        <v>3040</v>
      </c>
      <c r="D648" s="309" t="s">
        <v>8766</v>
      </c>
      <c r="E648" s="309" t="s">
        <v>8767</v>
      </c>
      <c r="F648" s="310" t="s">
        <v>8768</v>
      </c>
      <c r="G648" s="310" t="s">
        <v>1279</v>
      </c>
      <c r="H648" s="309" t="s">
        <v>526</v>
      </c>
    </row>
    <row r="649" spans="1:8">
      <c r="D649" s="309" t="s">
        <v>6184</v>
      </c>
    </row>
    <row r="650" spans="1:8">
      <c r="A650" s="309" t="s">
        <v>7925</v>
      </c>
      <c r="B650" s="309" t="s">
        <v>1278</v>
      </c>
      <c r="C650" s="309" t="s">
        <v>7530</v>
      </c>
      <c r="D650" s="309" t="s">
        <v>4208</v>
      </c>
      <c r="E650" s="309" t="s">
        <v>7926</v>
      </c>
      <c r="F650" s="310" t="s">
        <v>4207</v>
      </c>
      <c r="G650" s="310" t="s">
        <v>1272</v>
      </c>
      <c r="H650" s="309" t="s">
        <v>7532</v>
      </c>
    </row>
    <row r="651" spans="1:8">
      <c r="A651" s="309" t="s">
        <v>7925</v>
      </c>
      <c r="B651" s="309" t="s">
        <v>1278</v>
      </c>
      <c r="C651" s="309" t="s">
        <v>7533</v>
      </c>
      <c r="D651" s="309" t="s">
        <v>4210</v>
      </c>
      <c r="E651" s="309" t="s">
        <v>7927</v>
      </c>
      <c r="F651" s="310" t="s">
        <v>4209</v>
      </c>
      <c r="G651" s="310" t="s">
        <v>1274</v>
      </c>
      <c r="H651" s="309" t="s">
        <v>7537</v>
      </c>
    </row>
    <row r="652" spans="1:8">
      <c r="A652" s="309" t="s">
        <v>7925</v>
      </c>
      <c r="B652" s="309" t="s">
        <v>1278</v>
      </c>
      <c r="C652" s="309" t="s">
        <v>7538</v>
      </c>
      <c r="D652" s="309" t="s">
        <v>4212</v>
      </c>
      <c r="E652" s="309" t="s">
        <v>7928</v>
      </c>
      <c r="F652" s="310" t="s">
        <v>4211</v>
      </c>
      <c r="G652" s="310" t="s">
        <v>1275</v>
      </c>
      <c r="H652" s="309" t="s">
        <v>7605</v>
      </c>
    </row>
    <row r="653" spans="1:8">
      <c r="A653" s="309" t="s">
        <v>7925</v>
      </c>
      <c r="B653" s="309" t="s">
        <v>1278</v>
      </c>
      <c r="C653" s="309" t="s">
        <v>7542</v>
      </c>
      <c r="D653" s="309" t="s">
        <v>4214</v>
      </c>
      <c r="E653" s="309" t="s">
        <v>7929</v>
      </c>
      <c r="F653" s="310" t="s">
        <v>4213</v>
      </c>
      <c r="G653" s="310" t="s">
        <v>1274</v>
      </c>
      <c r="H653" s="309" t="s">
        <v>7537</v>
      </c>
    </row>
    <row r="654" spans="1:8">
      <c r="A654" s="309" t="s">
        <v>7925</v>
      </c>
      <c r="B654" s="309" t="s">
        <v>1278</v>
      </c>
      <c r="C654" s="309" t="s">
        <v>7544</v>
      </c>
      <c r="D654" s="309" t="s">
        <v>4216</v>
      </c>
      <c r="E654" s="309" t="s">
        <v>7930</v>
      </c>
      <c r="F654" s="310" t="s">
        <v>4215</v>
      </c>
      <c r="G654" s="310" t="s">
        <v>1275</v>
      </c>
      <c r="H654" s="309" t="s">
        <v>7605</v>
      </c>
    </row>
    <row r="655" spans="1:8">
      <c r="A655" s="309" t="s">
        <v>7925</v>
      </c>
      <c r="B655" s="309" t="s">
        <v>1278</v>
      </c>
      <c r="C655" s="309" t="s">
        <v>7546</v>
      </c>
      <c r="D655" s="309" t="s">
        <v>5541</v>
      </c>
      <c r="E655" s="309" t="s">
        <v>7931</v>
      </c>
      <c r="F655" s="310" t="s">
        <v>1479</v>
      </c>
      <c r="G655" s="310" t="s">
        <v>1274</v>
      </c>
      <c r="H655" s="309" t="s">
        <v>7537</v>
      </c>
    </row>
    <row r="656" spans="1:8">
      <c r="A656" s="309" t="s">
        <v>7925</v>
      </c>
      <c r="B656" s="309" t="s">
        <v>1278</v>
      </c>
      <c r="C656" s="309" t="s">
        <v>7548</v>
      </c>
      <c r="D656" s="309" t="s">
        <v>5542</v>
      </c>
      <c r="E656" s="309" t="s">
        <v>7932</v>
      </c>
      <c r="F656" s="310" t="s">
        <v>1480</v>
      </c>
      <c r="G656" s="310" t="s">
        <v>1274</v>
      </c>
      <c r="H656" s="309" t="s">
        <v>7537</v>
      </c>
    </row>
    <row r="657" spans="1:8">
      <c r="A657" s="309" t="s">
        <v>7925</v>
      </c>
      <c r="B657" s="309" t="s">
        <v>1278</v>
      </c>
      <c r="C657" s="309" t="s">
        <v>7550</v>
      </c>
      <c r="D657" s="309" t="s">
        <v>1482</v>
      </c>
      <c r="E657" s="309" t="s">
        <v>7933</v>
      </c>
      <c r="F657" s="310" t="s">
        <v>1481</v>
      </c>
      <c r="G657" s="310" t="s">
        <v>1274</v>
      </c>
      <c r="H657" s="309" t="s">
        <v>7537</v>
      </c>
    </row>
    <row r="658" spans="1:8">
      <c r="A658" s="309" t="s">
        <v>7925</v>
      </c>
      <c r="B658" s="309" t="s">
        <v>1278</v>
      </c>
      <c r="C658" s="309" t="s">
        <v>7552</v>
      </c>
      <c r="D658" s="309" t="s">
        <v>1484</v>
      </c>
      <c r="E658" s="309" t="s">
        <v>7934</v>
      </c>
      <c r="F658" s="310" t="s">
        <v>1483</v>
      </c>
      <c r="G658" s="310" t="s">
        <v>1274</v>
      </c>
      <c r="H658" s="309" t="s">
        <v>7537</v>
      </c>
    </row>
    <row r="659" spans="1:8">
      <c r="A659" s="309" t="s">
        <v>7925</v>
      </c>
      <c r="B659" s="309" t="s">
        <v>1278</v>
      </c>
      <c r="C659" s="309" t="s">
        <v>7556</v>
      </c>
      <c r="D659" s="309" t="s">
        <v>1486</v>
      </c>
      <c r="E659" s="309" t="s">
        <v>7935</v>
      </c>
      <c r="F659" s="310" t="s">
        <v>1485</v>
      </c>
      <c r="G659" s="310" t="s">
        <v>1272</v>
      </c>
      <c r="H659" s="309" t="s">
        <v>7532</v>
      </c>
    </row>
    <row r="660" spans="1:8">
      <c r="A660" s="309" t="s">
        <v>7925</v>
      </c>
      <c r="B660" s="309" t="s">
        <v>1278</v>
      </c>
      <c r="C660" s="309" t="s">
        <v>7567</v>
      </c>
      <c r="D660" s="309" t="s">
        <v>7685</v>
      </c>
      <c r="E660" s="309" t="s">
        <v>7936</v>
      </c>
      <c r="F660" s="310" t="s">
        <v>1487</v>
      </c>
      <c r="G660" s="310" t="s">
        <v>1274</v>
      </c>
      <c r="H660" s="309" t="s">
        <v>7537</v>
      </c>
    </row>
    <row r="661" spans="1:8">
      <c r="A661" s="309" t="s">
        <v>7925</v>
      </c>
      <c r="B661" s="309" t="s">
        <v>1278</v>
      </c>
      <c r="C661" s="309" t="s">
        <v>7568</v>
      </c>
      <c r="D661" s="309" t="s">
        <v>5543</v>
      </c>
      <c r="E661" s="309" t="s">
        <v>7937</v>
      </c>
      <c r="F661" s="310" t="s">
        <v>7686</v>
      </c>
      <c r="G661" s="310" t="s">
        <v>1275</v>
      </c>
      <c r="H661" s="309" t="s">
        <v>7605</v>
      </c>
    </row>
    <row r="662" spans="1:8">
      <c r="A662" s="309" t="s">
        <v>7925</v>
      </c>
      <c r="B662" s="309" t="s">
        <v>1278</v>
      </c>
      <c r="C662" s="309" t="s">
        <v>7574</v>
      </c>
      <c r="D662" s="309" t="s">
        <v>5544</v>
      </c>
      <c r="E662" s="309" t="s">
        <v>7938</v>
      </c>
      <c r="F662" s="310" t="s">
        <v>5545</v>
      </c>
      <c r="G662" s="310" t="s">
        <v>1274</v>
      </c>
      <c r="H662" s="309" t="s">
        <v>7537</v>
      </c>
    </row>
    <row r="663" spans="1:8">
      <c r="A663" s="309" t="s">
        <v>7925</v>
      </c>
      <c r="B663" s="309" t="s">
        <v>1278</v>
      </c>
      <c r="C663" s="309" t="s">
        <v>7579</v>
      </c>
      <c r="D663" s="309" t="s">
        <v>5546</v>
      </c>
      <c r="E663" s="309" t="s">
        <v>7939</v>
      </c>
      <c r="F663" s="310" t="s">
        <v>7688</v>
      </c>
      <c r="G663" s="310" t="s">
        <v>1274</v>
      </c>
      <c r="H663" s="309" t="s">
        <v>7537</v>
      </c>
    </row>
    <row r="664" spans="1:8">
      <c r="A664" s="309" t="s">
        <v>7925</v>
      </c>
      <c r="B664" s="309" t="s">
        <v>1278</v>
      </c>
      <c r="C664" s="309" t="s">
        <v>7581</v>
      </c>
      <c r="D664" s="309" t="s">
        <v>5547</v>
      </c>
      <c r="E664" s="309" t="s">
        <v>7940</v>
      </c>
      <c r="F664" s="310" t="s">
        <v>7689</v>
      </c>
      <c r="G664" s="310" t="s">
        <v>1274</v>
      </c>
      <c r="H664" s="309" t="s">
        <v>7537</v>
      </c>
    </row>
    <row r="665" spans="1:8">
      <c r="A665" s="309" t="s">
        <v>7925</v>
      </c>
      <c r="B665" s="309" t="s">
        <v>1278</v>
      </c>
      <c r="C665" s="309" t="s">
        <v>7583</v>
      </c>
      <c r="D665" s="309" t="s">
        <v>7691</v>
      </c>
      <c r="E665" s="309" t="s">
        <v>7941</v>
      </c>
      <c r="F665" s="310" t="s">
        <v>7690</v>
      </c>
      <c r="G665" s="310" t="s">
        <v>1273</v>
      </c>
      <c r="H665" s="309" t="s">
        <v>8651</v>
      </c>
    </row>
    <row r="666" spans="1:8">
      <c r="A666" s="309" t="s">
        <v>7925</v>
      </c>
      <c r="B666" s="309" t="s">
        <v>1278</v>
      </c>
      <c r="C666" s="309" t="s">
        <v>7590</v>
      </c>
      <c r="D666" s="309" t="s">
        <v>7693</v>
      </c>
      <c r="E666" s="309" t="s">
        <v>7942</v>
      </c>
      <c r="F666" s="310" t="s">
        <v>7692</v>
      </c>
      <c r="G666" s="310" t="s">
        <v>1275</v>
      </c>
      <c r="H666" s="309" t="s">
        <v>7605</v>
      </c>
    </row>
    <row r="667" spans="1:8">
      <c r="A667" s="309" t="s">
        <v>7925</v>
      </c>
      <c r="B667" s="309" t="s">
        <v>1278</v>
      </c>
      <c r="C667" s="309" t="s">
        <v>7592</v>
      </c>
      <c r="D667" s="309" t="s">
        <v>7695</v>
      </c>
      <c r="E667" s="309" t="s">
        <v>7943</v>
      </c>
      <c r="F667" s="310" t="s">
        <v>7694</v>
      </c>
      <c r="G667" s="310" t="s">
        <v>1274</v>
      </c>
      <c r="H667" s="309" t="s">
        <v>7537</v>
      </c>
    </row>
    <row r="668" spans="1:8">
      <c r="A668" s="309" t="s">
        <v>7925</v>
      </c>
      <c r="B668" s="309" t="s">
        <v>1278</v>
      </c>
      <c r="C668" s="309" t="s">
        <v>7593</v>
      </c>
      <c r="D668" s="309" t="s">
        <v>7697</v>
      </c>
      <c r="E668" s="309" t="s">
        <v>7944</v>
      </c>
      <c r="F668" s="310" t="s">
        <v>7696</v>
      </c>
      <c r="G668" s="310" t="s">
        <v>1276</v>
      </c>
      <c r="H668" s="309" t="s">
        <v>8669</v>
      </c>
    </row>
    <row r="669" spans="1:8">
      <c r="A669" s="309" t="s">
        <v>7925</v>
      </c>
      <c r="B669" s="309" t="s">
        <v>1278</v>
      </c>
      <c r="C669" s="309" t="s">
        <v>7597</v>
      </c>
      <c r="D669" s="309" t="s">
        <v>7699</v>
      </c>
      <c r="E669" s="309" t="s">
        <v>7945</v>
      </c>
      <c r="F669" s="310" t="s">
        <v>7698</v>
      </c>
      <c r="G669" s="310" t="s">
        <v>1281</v>
      </c>
      <c r="H669" s="309" t="s">
        <v>8676</v>
      </c>
    </row>
    <row r="670" spans="1:8">
      <c r="A670" s="309" t="s">
        <v>7925</v>
      </c>
      <c r="B670" s="309" t="s">
        <v>1278</v>
      </c>
      <c r="C670" s="309" t="s">
        <v>7599</v>
      </c>
      <c r="D670" s="309" t="s">
        <v>7701</v>
      </c>
      <c r="E670" s="309" t="s">
        <v>7946</v>
      </c>
      <c r="F670" s="310" t="s">
        <v>7700</v>
      </c>
      <c r="G670" s="310" t="s">
        <v>1281</v>
      </c>
      <c r="H670" s="309" t="s">
        <v>8676</v>
      </c>
    </row>
    <row r="671" spans="1:8">
      <c r="A671" s="309" t="s">
        <v>7925</v>
      </c>
      <c r="B671" s="309" t="s">
        <v>1278</v>
      </c>
      <c r="C671" s="309" t="s">
        <v>7601</v>
      </c>
      <c r="D671" s="309" t="s">
        <v>7703</v>
      </c>
      <c r="E671" s="309" t="s">
        <v>7947</v>
      </c>
      <c r="F671" s="310" t="s">
        <v>7702</v>
      </c>
      <c r="G671" s="310" t="s">
        <v>1275</v>
      </c>
      <c r="H671" s="309" t="s">
        <v>7605</v>
      </c>
    </row>
    <row r="672" spans="1:8">
      <c r="A672" s="309" t="s">
        <v>7925</v>
      </c>
      <c r="B672" s="309" t="s">
        <v>1278</v>
      </c>
      <c r="C672" s="309" t="s">
        <v>7603</v>
      </c>
      <c r="D672" s="309" t="s">
        <v>5548</v>
      </c>
      <c r="E672" s="309" t="s">
        <v>7948</v>
      </c>
      <c r="F672" s="310" t="s">
        <v>7704</v>
      </c>
      <c r="G672" s="310" t="s">
        <v>1275</v>
      </c>
      <c r="H672" s="309" t="s">
        <v>7605</v>
      </c>
    </row>
    <row r="673" spans="1:8">
      <c r="A673" s="309" t="s">
        <v>7925</v>
      </c>
      <c r="B673" s="309" t="s">
        <v>1278</v>
      </c>
      <c r="C673" s="309" t="s">
        <v>7606</v>
      </c>
      <c r="D673" s="309" t="s">
        <v>4051</v>
      </c>
      <c r="E673" s="309" t="s">
        <v>7949</v>
      </c>
      <c r="F673" s="310" t="s">
        <v>7705</v>
      </c>
      <c r="G673" s="310" t="s">
        <v>1274</v>
      </c>
      <c r="H673" s="309" t="s">
        <v>7537</v>
      </c>
    </row>
    <row r="674" spans="1:8">
      <c r="A674" s="309" t="s">
        <v>7925</v>
      </c>
      <c r="B674" s="309" t="s">
        <v>1278</v>
      </c>
      <c r="C674" s="309" t="s">
        <v>7608</v>
      </c>
      <c r="D674" s="309" t="s">
        <v>4053</v>
      </c>
      <c r="E674" s="309" t="s">
        <v>7950</v>
      </c>
      <c r="F674" s="310" t="s">
        <v>4052</v>
      </c>
      <c r="G674" s="310" t="s">
        <v>1275</v>
      </c>
      <c r="H674" s="309" t="s">
        <v>7605</v>
      </c>
    </row>
    <row r="675" spans="1:8">
      <c r="A675" s="309" t="s">
        <v>7925</v>
      </c>
      <c r="B675" s="309" t="s">
        <v>1278</v>
      </c>
      <c r="C675" s="309" t="s">
        <v>7610</v>
      </c>
      <c r="D675" s="309" t="s">
        <v>4055</v>
      </c>
      <c r="E675" s="309" t="s">
        <v>7951</v>
      </c>
      <c r="F675" s="310" t="s">
        <v>4054</v>
      </c>
      <c r="G675" s="310" t="s">
        <v>1275</v>
      </c>
      <c r="H675" s="309" t="s">
        <v>7605</v>
      </c>
    </row>
    <row r="676" spans="1:8">
      <c r="A676" s="309" t="s">
        <v>7925</v>
      </c>
      <c r="B676" s="309" t="s">
        <v>1278</v>
      </c>
      <c r="C676" s="309" t="s">
        <v>7612</v>
      </c>
      <c r="D676" s="309" t="s">
        <v>4057</v>
      </c>
      <c r="E676" s="309" t="s">
        <v>7952</v>
      </c>
      <c r="F676" s="310" t="s">
        <v>4056</v>
      </c>
      <c r="G676" s="310" t="s">
        <v>1275</v>
      </c>
      <c r="H676" s="309" t="s">
        <v>7605</v>
      </c>
    </row>
    <row r="677" spans="1:8">
      <c r="A677" s="309" t="s">
        <v>7925</v>
      </c>
      <c r="B677" s="309" t="s">
        <v>1278</v>
      </c>
      <c r="C677" s="309" t="s">
        <v>7614</v>
      </c>
      <c r="D677" s="309" t="s">
        <v>4059</v>
      </c>
      <c r="E677" s="309" t="s">
        <v>7953</v>
      </c>
      <c r="F677" s="310" t="s">
        <v>4058</v>
      </c>
      <c r="G677" s="310" t="s">
        <v>1278</v>
      </c>
      <c r="H677" s="309" t="s">
        <v>8674</v>
      </c>
    </row>
    <row r="678" spans="1:8">
      <c r="A678" s="309" t="s">
        <v>7925</v>
      </c>
      <c r="B678" s="309" t="s">
        <v>1278</v>
      </c>
      <c r="C678" s="309" t="s">
        <v>7616</v>
      </c>
      <c r="D678" s="309" t="s">
        <v>4061</v>
      </c>
      <c r="E678" s="309" t="s">
        <v>7954</v>
      </c>
      <c r="F678" s="310" t="s">
        <v>4060</v>
      </c>
      <c r="G678" s="310" t="s">
        <v>1281</v>
      </c>
      <c r="H678" s="309" t="s">
        <v>8676</v>
      </c>
    </row>
    <row r="679" spans="1:8">
      <c r="A679" s="309" t="s">
        <v>7925</v>
      </c>
      <c r="B679" s="309" t="s">
        <v>1278</v>
      </c>
      <c r="C679" s="309" t="s">
        <v>7620</v>
      </c>
      <c r="D679" s="309" t="s">
        <v>5549</v>
      </c>
      <c r="E679" s="309" t="s">
        <v>7955</v>
      </c>
      <c r="F679" s="310" t="s">
        <v>4062</v>
      </c>
      <c r="G679" s="310" t="s">
        <v>1279</v>
      </c>
      <c r="H679" s="309" t="s">
        <v>526</v>
      </c>
    </row>
    <row r="680" spans="1:8">
      <c r="A680" s="309" t="s">
        <v>7925</v>
      </c>
      <c r="B680" s="309" t="s">
        <v>1278</v>
      </c>
      <c r="C680" s="309" t="s">
        <v>7622</v>
      </c>
      <c r="D680" s="309" t="s">
        <v>8769</v>
      </c>
      <c r="E680" s="309" t="s">
        <v>8770</v>
      </c>
      <c r="F680" s="310" t="s">
        <v>4063</v>
      </c>
      <c r="G680" s="310" t="s">
        <v>1281</v>
      </c>
      <c r="H680" s="309" t="s">
        <v>8676</v>
      </c>
    </row>
    <row r="681" spans="1:8">
      <c r="A681" s="309" t="s">
        <v>7925</v>
      </c>
      <c r="B681" s="309" t="s">
        <v>1278</v>
      </c>
      <c r="C681" s="309" t="s">
        <v>7624</v>
      </c>
      <c r="D681" s="309" t="s">
        <v>4286</v>
      </c>
      <c r="E681" s="309" t="s">
        <v>7956</v>
      </c>
      <c r="F681" s="310" t="s">
        <v>4285</v>
      </c>
      <c r="G681" s="310" t="s">
        <v>1281</v>
      </c>
      <c r="H681" s="309" t="s">
        <v>8676</v>
      </c>
    </row>
    <row r="682" spans="1:8">
      <c r="A682" s="309" t="s">
        <v>7925</v>
      </c>
      <c r="B682" s="309" t="s">
        <v>1278</v>
      </c>
      <c r="C682" s="309" t="s">
        <v>7626</v>
      </c>
      <c r="D682" s="309" t="s">
        <v>4288</v>
      </c>
      <c r="E682" s="309" t="s">
        <v>7957</v>
      </c>
      <c r="F682" s="310" t="s">
        <v>4287</v>
      </c>
      <c r="G682" s="310" t="s">
        <v>1281</v>
      </c>
      <c r="H682" s="309" t="s">
        <v>8676</v>
      </c>
    </row>
    <row r="683" spans="1:8">
      <c r="A683" s="309" t="s">
        <v>7925</v>
      </c>
      <c r="B683" s="309" t="s">
        <v>1278</v>
      </c>
      <c r="C683" s="309" t="s">
        <v>7628</v>
      </c>
      <c r="D683" s="309" t="s">
        <v>7958</v>
      </c>
      <c r="E683" s="309" t="s">
        <v>7959</v>
      </c>
      <c r="F683" s="310" t="s">
        <v>4289</v>
      </c>
      <c r="G683" s="310" t="s">
        <v>1281</v>
      </c>
      <c r="H683" s="309" t="s">
        <v>8676</v>
      </c>
    </row>
    <row r="684" spans="1:8">
      <c r="A684" s="309" t="s">
        <v>7925</v>
      </c>
      <c r="B684" s="309" t="s">
        <v>1278</v>
      </c>
      <c r="C684" s="309" t="s">
        <v>7630</v>
      </c>
      <c r="D684" s="309" t="s">
        <v>4291</v>
      </c>
      <c r="E684" s="309" t="s">
        <v>7960</v>
      </c>
      <c r="F684" s="310" t="s">
        <v>4290</v>
      </c>
      <c r="G684" s="310" t="s">
        <v>1281</v>
      </c>
      <c r="H684" s="309" t="s">
        <v>8676</v>
      </c>
    </row>
    <row r="685" spans="1:8">
      <c r="A685" s="309" t="s">
        <v>7925</v>
      </c>
      <c r="B685" s="309" t="s">
        <v>1278</v>
      </c>
      <c r="C685" s="309" t="s">
        <v>7632</v>
      </c>
      <c r="D685" s="309" t="s">
        <v>7961</v>
      </c>
      <c r="E685" s="309" t="s">
        <v>7962</v>
      </c>
      <c r="F685" s="310" t="s">
        <v>4292</v>
      </c>
      <c r="G685" s="310" t="s">
        <v>1281</v>
      </c>
      <c r="H685" s="309" t="s">
        <v>8676</v>
      </c>
    </row>
    <row r="686" spans="1:8">
      <c r="A686" s="309" t="s">
        <v>7925</v>
      </c>
      <c r="B686" s="309" t="s">
        <v>1278</v>
      </c>
      <c r="C686" s="309" t="s">
        <v>4618</v>
      </c>
      <c r="D686" s="309" t="s">
        <v>4294</v>
      </c>
      <c r="E686" s="309" t="s">
        <v>7963</v>
      </c>
      <c r="F686" s="310" t="s">
        <v>4293</v>
      </c>
      <c r="G686" s="310" t="s">
        <v>1281</v>
      </c>
      <c r="H686" s="309" t="s">
        <v>8676</v>
      </c>
    </row>
    <row r="687" spans="1:8">
      <c r="A687" s="309" t="s">
        <v>7925</v>
      </c>
      <c r="B687" s="309" t="s">
        <v>1278</v>
      </c>
      <c r="C687" s="309" t="s">
        <v>6671</v>
      </c>
      <c r="D687" s="309" t="s">
        <v>4296</v>
      </c>
      <c r="E687" s="309" t="s">
        <v>7964</v>
      </c>
      <c r="F687" s="310" t="s">
        <v>4295</v>
      </c>
      <c r="G687" s="310" t="s">
        <v>1280</v>
      </c>
      <c r="H687" s="309" t="s">
        <v>8675</v>
      </c>
    </row>
    <row r="688" spans="1:8">
      <c r="A688" s="309" t="s">
        <v>7925</v>
      </c>
      <c r="B688" s="309" t="s">
        <v>1278</v>
      </c>
      <c r="C688" s="309" t="s">
        <v>6673</v>
      </c>
      <c r="D688" s="309" t="s">
        <v>5550</v>
      </c>
      <c r="E688" s="309" t="s">
        <v>7965</v>
      </c>
      <c r="F688" s="310" t="s">
        <v>4297</v>
      </c>
      <c r="G688" s="310" t="s">
        <v>1281</v>
      </c>
      <c r="H688" s="309" t="s">
        <v>8676</v>
      </c>
    </row>
    <row r="689" spans="1:8">
      <c r="A689" s="309" t="s">
        <v>7925</v>
      </c>
      <c r="B689" s="309" t="s">
        <v>1278</v>
      </c>
      <c r="C689" s="309" t="s">
        <v>6675</v>
      </c>
      <c r="D689" s="309" t="s">
        <v>5551</v>
      </c>
      <c r="E689" s="309" t="s">
        <v>7966</v>
      </c>
      <c r="F689" s="310" t="s">
        <v>5552</v>
      </c>
      <c r="G689" s="310" t="s">
        <v>1281</v>
      </c>
      <c r="H689" s="309" t="s">
        <v>8676</v>
      </c>
    </row>
    <row r="690" spans="1:8">
      <c r="A690" s="309" t="s">
        <v>7925</v>
      </c>
      <c r="B690" s="309" t="s">
        <v>1278</v>
      </c>
      <c r="C690" s="309" t="s">
        <v>4629</v>
      </c>
      <c r="D690" s="309" t="s">
        <v>5553</v>
      </c>
      <c r="E690" s="309" t="s">
        <v>7967</v>
      </c>
      <c r="F690" s="310" t="s">
        <v>5554</v>
      </c>
      <c r="G690" s="310" t="s">
        <v>1281</v>
      </c>
      <c r="H690" s="309" t="s">
        <v>8676</v>
      </c>
    </row>
    <row r="691" spans="1:8">
      <c r="A691" s="309" t="s">
        <v>7925</v>
      </c>
      <c r="B691" s="309" t="s">
        <v>1278</v>
      </c>
      <c r="C691" s="309" t="s">
        <v>6686</v>
      </c>
      <c r="D691" s="309" t="s">
        <v>5555</v>
      </c>
      <c r="E691" s="309" t="s">
        <v>7968</v>
      </c>
      <c r="F691" s="310" t="s">
        <v>5556</v>
      </c>
      <c r="G691" s="310" t="s">
        <v>1280</v>
      </c>
      <c r="H691" s="309" t="s">
        <v>8675</v>
      </c>
    </row>
    <row r="692" spans="1:8">
      <c r="A692" s="309" t="s">
        <v>7925</v>
      </c>
      <c r="B692" s="309" t="s">
        <v>1278</v>
      </c>
      <c r="C692" s="309" t="s">
        <v>6687</v>
      </c>
      <c r="D692" s="309" t="s">
        <v>5557</v>
      </c>
      <c r="E692" s="309" t="s">
        <v>7969</v>
      </c>
      <c r="F692" s="310" t="s">
        <v>5558</v>
      </c>
      <c r="G692" s="310" t="s">
        <v>1284</v>
      </c>
      <c r="H692" s="309" t="s">
        <v>8715</v>
      </c>
    </row>
    <row r="693" spans="1:8">
      <c r="A693" s="309" t="s">
        <v>7925</v>
      </c>
      <c r="B693" s="309" t="s">
        <v>1278</v>
      </c>
      <c r="C693" s="309" t="s">
        <v>6695</v>
      </c>
      <c r="D693" s="309" t="s">
        <v>7970</v>
      </c>
      <c r="E693" s="309" t="s">
        <v>7971</v>
      </c>
      <c r="F693" s="310" t="s">
        <v>7972</v>
      </c>
      <c r="G693" s="310" t="s">
        <v>1282</v>
      </c>
      <c r="H693" s="309" t="s">
        <v>4507</v>
      </c>
    </row>
    <row r="694" spans="1:8">
      <c r="A694" s="309" t="s">
        <v>7925</v>
      </c>
      <c r="B694" s="309" t="s">
        <v>1278</v>
      </c>
      <c r="C694" s="309" t="s">
        <v>6697</v>
      </c>
      <c r="D694" s="309" t="s">
        <v>7973</v>
      </c>
      <c r="E694" s="309" t="s">
        <v>7974</v>
      </c>
      <c r="F694" s="310" t="s">
        <v>7975</v>
      </c>
      <c r="G694" s="310" t="s">
        <v>1282</v>
      </c>
      <c r="H694" s="309" t="s">
        <v>4507</v>
      </c>
    </row>
    <row r="695" spans="1:8">
      <c r="A695" s="309" t="s">
        <v>7925</v>
      </c>
      <c r="B695" s="309" t="s">
        <v>1278</v>
      </c>
      <c r="C695" s="309" t="s">
        <v>4667</v>
      </c>
      <c r="D695" s="309" t="s">
        <v>8771</v>
      </c>
      <c r="E695" s="309" t="s">
        <v>8772</v>
      </c>
      <c r="F695" s="310" t="s">
        <v>8773</v>
      </c>
      <c r="G695" s="310" t="s">
        <v>1280</v>
      </c>
      <c r="H695" s="309" t="s">
        <v>8675</v>
      </c>
    </row>
    <row r="696" spans="1:8">
      <c r="D696" s="309" t="s">
        <v>6184</v>
      </c>
    </row>
    <row r="697" spans="1:8">
      <c r="A697" s="309" t="s">
        <v>7976</v>
      </c>
      <c r="B697" s="309" t="s">
        <v>1284</v>
      </c>
      <c r="C697" s="309" t="s">
        <v>7530</v>
      </c>
      <c r="D697" s="309" t="s">
        <v>7977</v>
      </c>
      <c r="E697" s="309" t="s">
        <v>7978</v>
      </c>
      <c r="F697" s="310" t="s">
        <v>4298</v>
      </c>
      <c r="G697" s="310" t="s">
        <v>1272</v>
      </c>
      <c r="H697" s="309" t="s">
        <v>7532</v>
      </c>
    </row>
    <row r="698" spans="1:8">
      <c r="A698" s="309" t="s">
        <v>7976</v>
      </c>
      <c r="B698" s="309" t="s">
        <v>1284</v>
      </c>
      <c r="C698" s="309" t="s">
        <v>7533</v>
      </c>
      <c r="D698" s="309" t="s">
        <v>4300</v>
      </c>
      <c r="E698" s="309" t="s">
        <v>7979</v>
      </c>
      <c r="F698" s="310" t="s">
        <v>4299</v>
      </c>
      <c r="G698" s="310" t="s">
        <v>1273</v>
      </c>
      <c r="H698" s="309" t="s">
        <v>8651</v>
      </c>
    </row>
    <row r="699" spans="1:8">
      <c r="A699" s="309" t="s">
        <v>7976</v>
      </c>
      <c r="B699" s="309" t="s">
        <v>1284</v>
      </c>
      <c r="C699" s="309" t="s">
        <v>7535</v>
      </c>
      <c r="D699" s="309" t="s">
        <v>4302</v>
      </c>
      <c r="E699" s="309" t="s">
        <v>7980</v>
      </c>
      <c r="F699" s="310" t="s">
        <v>4301</v>
      </c>
      <c r="G699" s="310" t="s">
        <v>1274</v>
      </c>
      <c r="H699" s="309" t="s">
        <v>7537</v>
      </c>
    </row>
    <row r="700" spans="1:8">
      <c r="A700" s="309" t="s">
        <v>7976</v>
      </c>
      <c r="B700" s="309" t="s">
        <v>1284</v>
      </c>
      <c r="C700" s="309" t="s">
        <v>7538</v>
      </c>
      <c r="D700" s="309" t="s">
        <v>4304</v>
      </c>
      <c r="E700" s="309" t="s">
        <v>7981</v>
      </c>
      <c r="F700" s="310" t="s">
        <v>4303</v>
      </c>
      <c r="G700" s="310" t="s">
        <v>1274</v>
      </c>
      <c r="H700" s="309" t="s">
        <v>7537</v>
      </c>
    </row>
    <row r="701" spans="1:8">
      <c r="A701" s="309" t="s">
        <v>7976</v>
      </c>
      <c r="B701" s="309" t="s">
        <v>1284</v>
      </c>
      <c r="C701" s="309" t="s">
        <v>7540</v>
      </c>
      <c r="D701" s="309" t="s">
        <v>4306</v>
      </c>
      <c r="E701" s="309" t="s">
        <v>7982</v>
      </c>
      <c r="F701" s="310" t="s">
        <v>4305</v>
      </c>
      <c r="G701" s="310" t="s">
        <v>1274</v>
      </c>
      <c r="H701" s="309" t="s">
        <v>7537</v>
      </c>
    </row>
    <row r="702" spans="1:8">
      <c r="A702" s="309" t="s">
        <v>7976</v>
      </c>
      <c r="B702" s="309" t="s">
        <v>1284</v>
      </c>
      <c r="C702" s="309" t="s">
        <v>7542</v>
      </c>
      <c r="D702" s="309" t="s">
        <v>5559</v>
      </c>
      <c r="E702" s="309" t="s">
        <v>7983</v>
      </c>
      <c r="F702" s="310" t="s">
        <v>4307</v>
      </c>
      <c r="G702" s="310" t="s">
        <v>1274</v>
      </c>
      <c r="H702" s="309" t="s">
        <v>7537</v>
      </c>
    </row>
    <row r="703" spans="1:8">
      <c r="A703" s="309" t="s">
        <v>7976</v>
      </c>
      <c r="B703" s="309" t="s">
        <v>1284</v>
      </c>
      <c r="C703" s="309" t="s">
        <v>7546</v>
      </c>
      <c r="D703" s="309" t="s">
        <v>4309</v>
      </c>
      <c r="E703" s="309" t="s">
        <v>7984</v>
      </c>
      <c r="F703" s="310" t="s">
        <v>4308</v>
      </c>
      <c r="G703" s="310" t="s">
        <v>1274</v>
      </c>
      <c r="H703" s="309" t="s">
        <v>7537</v>
      </c>
    </row>
    <row r="704" spans="1:8">
      <c r="A704" s="309" t="s">
        <v>7976</v>
      </c>
      <c r="B704" s="309" t="s">
        <v>1284</v>
      </c>
      <c r="C704" s="309" t="s">
        <v>7556</v>
      </c>
      <c r="D704" s="309" t="s">
        <v>4311</v>
      </c>
      <c r="E704" s="309" t="s">
        <v>7985</v>
      </c>
      <c r="F704" s="310" t="s">
        <v>4310</v>
      </c>
      <c r="G704" s="310" t="s">
        <v>1275</v>
      </c>
      <c r="H704" s="309" t="s">
        <v>7605</v>
      </c>
    </row>
    <row r="705" spans="1:8">
      <c r="A705" s="309" t="s">
        <v>7976</v>
      </c>
      <c r="B705" s="309" t="s">
        <v>1284</v>
      </c>
      <c r="C705" s="309" t="s">
        <v>7558</v>
      </c>
      <c r="D705" s="309" t="s">
        <v>4313</v>
      </c>
      <c r="E705" s="309" t="s">
        <v>7986</v>
      </c>
      <c r="F705" s="310" t="s">
        <v>4312</v>
      </c>
      <c r="G705" s="310" t="s">
        <v>1274</v>
      </c>
      <c r="H705" s="309" t="s">
        <v>7537</v>
      </c>
    </row>
    <row r="706" spans="1:8">
      <c r="A706" s="309" t="s">
        <v>7976</v>
      </c>
      <c r="B706" s="309" t="s">
        <v>1284</v>
      </c>
      <c r="C706" s="309" t="s">
        <v>7581</v>
      </c>
      <c r="D706" s="309" t="s">
        <v>4315</v>
      </c>
      <c r="E706" s="309" t="s">
        <v>7987</v>
      </c>
      <c r="F706" s="310" t="s">
        <v>4314</v>
      </c>
      <c r="G706" s="310" t="s">
        <v>1275</v>
      </c>
      <c r="H706" s="309" t="s">
        <v>7605</v>
      </c>
    </row>
    <row r="707" spans="1:8">
      <c r="A707" s="309" t="s">
        <v>7976</v>
      </c>
      <c r="B707" s="309" t="s">
        <v>1284</v>
      </c>
      <c r="C707" s="309" t="s">
        <v>7583</v>
      </c>
      <c r="D707" s="309" t="s">
        <v>4317</v>
      </c>
      <c r="E707" s="309" t="s">
        <v>7988</v>
      </c>
      <c r="F707" s="310" t="s">
        <v>4316</v>
      </c>
      <c r="G707" s="310" t="s">
        <v>1274</v>
      </c>
      <c r="H707" s="309" t="s">
        <v>7537</v>
      </c>
    </row>
    <row r="708" spans="1:8">
      <c r="A708" s="309" t="s">
        <v>7976</v>
      </c>
      <c r="B708" s="309" t="s">
        <v>1284</v>
      </c>
      <c r="C708" s="309" t="s">
        <v>7587</v>
      </c>
      <c r="D708" s="309" t="s">
        <v>4319</v>
      </c>
      <c r="E708" s="309" t="s">
        <v>7989</v>
      </c>
      <c r="F708" s="310" t="s">
        <v>4318</v>
      </c>
      <c r="G708" s="310" t="s">
        <v>1275</v>
      </c>
      <c r="H708" s="309" t="s">
        <v>7605</v>
      </c>
    </row>
    <row r="709" spans="1:8">
      <c r="A709" s="309" t="s">
        <v>7976</v>
      </c>
      <c r="B709" s="309" t="s">
        <v>1284</v>
      </c>
      <c r="C709" s="309" t="s">
        <v>7599</v>
      </c>
      <c r="D709" s="309" t="s">
        <v>5560</v>
      </c>
      <c r="E709" s="309" t="s">
        <v>7990</v>
      </c>
      <c r="F709" s="310" t="s">
        <v>4320</v>
      </c>
      <c r="G709" s="310" t="s">
        <v>1274</v>
      </c>
      <c r="H709" s="309" t="s">
        <v>7537</v>
      </c>
    </row>
    <row r="710" spans="1:8">
      <c r="A710" s="309" t="s">
        <v>7976</v>
      </c>
      <c r="B710" s="309" t="s">
        <v>1284</v>
      </c>
      <c r="C710" s="309" t="s">
        <v>7606</v>
      </c>
      <c r="D710" s="309" t="s">
        <v>7991</v>
      </c>
      <c r="E710" s="309" t="s">
        <v>7992</v>
      </c>
      <c r="F710" s="310" t="s">
        <v>4321</v>
      </c>
      <c r="G710" s="310" t="s">
        <v>1274</v>
      </c>
      <c r="H710" s="309" t="s">
        <v>7537</v>
      </c>
    </row>
    <row r="711" spans="1:8">
      <c r="A711" s="309" t="s">
        <v>7976</v>
      </c>
      <c r="B711" s="309" t="s">
        <v>1284</v>
      </c>
      <c r="C711" s="309" t="s">
        <v>7610</v>
      </c>
      <c r="D711" s="309" t="s">
        <v>4323</v>
      </c>
      <c r="E711" s="309" t="s">
        <v>7993</v>
      </c>
      <c r="F711" s="310" t="s">
        <v>4322</v>
      </c>
      <c r="G711" s="310" t="s">
        <v>1274</v>
      </c>
      <c r="H711" s="309" t="s">
        <v>7537</v>
      </c>
    </row>
    <row r="712" spans="1:8">
      <c r="A712" s="309" t="s">
        <v>7976</v>
      </c>
      <c r="B712" s="309" t="s">
        <v>1284</v>
      </c>
      <c r="C712" s="309" t="s">
        <v>7616</v>
      </c>
      <c r="D712" s="309" t="s">
        <v>4325</v>
      </c>
      <c r="E712" s="309" t="s">
        <v>7994</v>
      </c>
      <c r="F712" s="310" t="s">
        <v>4324</v>
      </c>
      <c r="G712" s="310" t="s">
        <v>1274</v>
      </c>
      <c r="H712" s="309" t="s">
        <v>7537</v>
      </c>
    </row>
    <row r="713" spans="1:8">
      <c r="A713" s="309" t="s">
        <v>7976</v>
      </c>
      <c r="B713" s="309" t="s">
        <v>1284</v>
      </c>
      <c r="C713" s="309" t="s">
        <v>7620</v>
      </c>
      <c r="D713" s="309" t="s">
        <v>4327</v>
      </c>
      <c r="E713" s="309" t="s">
        <v>7995</v>
      </c>
      <c r="F713" s="310" t="s">
        <v>4326</v>
      </c>
      <c r="G713" s="310" t="s">
        <v>1274</v>
      </c>
      <c r="H713" s="309" t="s">
        <v>7537</v>
      </c>
    </row>
    <row r="714" spans="1:8">
      <c r="A714" s="309" t="s">
        <v>7976</v>
      </c>
      <c r="B714" s="309" t="s">
        <v>1284</v>
      </c>
      <c r="C714" s="309" t="s">
        <v>7624</v>
      </c>
      <c r="D714" s="309" t="s">
        <v>5561</v>
      </c>
      <c r="E714" s="309" t="s">
        <v>7996</v>
      </c>
      <c r="F714" s="310" t="s">
        <v>4328</v>
      </c>
      <c r="G714" s="310" t="s">
        <v>1274</v>
      </c>
      <c r="H714" s="309" t="s">
        <v>7537</v>
      </c>
    </row>
    <row r="715" spans="1:8">
      <c r="A715" s="309" t="s">
        <v>7976</v>
      </c>
      <c r="B715" s="309" t="s">
        <v>1284</v>
      </c>
      <c r="C715" s="309" t="s">
        <v>7628</v>
      </c>
      <c r="D715" s="309" t="s">
        <v>4330</v>
      </c>
      <c r="E715" s="309" t="s">
        <v>7997</v>
      </c>
      <c r="F715" s="310" t="s">
        <v>4329</v>
      </c>
      <c r="G715" s="310" t="s">
        <v>1274</v>
      </c>
      <c r="H715" s="309" t="s">
        <v>7537</v>
      </c>
    </row>
    <row r="716" spans="1:8">
      <c r="A716" s="309" t="s">
        <v>7976</v>
      </c>
      <c r="B716" s="309" t="s">
        <v>1284</v>
      </c>
      <c r="C716" s="309" t="s">
        <v>7630</v>
      </c>
      <c r="D716" s="309" t="s">
        <v>4332</v>
      </c>
      <c r="E716" s="309" t="s">
        <v>7998</v>
      </c>
      <c r="F716" s="310" t="s">
        <v>4331</v>
      </c>
      <c r="G716" s="310" t="s">
        <v>1275</v>
      </c>
      <c r="H716" s="309" t="s">
        <v>7605</v>
      </c>
    </row>
    <row r="717" spans="1:8">
      <c r="A717" s="309" t="s">
        <v>7976</v>
      </c>
      <c r="B717" s="309" t="s">
        <v>1284</v>
      </c>
      <c r="C717" s="309" t="s">
        <v>7634</v>
      </c>
      <c r="D717" s="309" t="s">
        <v>4334</v>
      </c>
      <c r="E717" s="309" t="s">
        <v>7999</v>
      </c>
      <c r="F717" s="310" t="s">
        <v>4333</v>
      </c>
      <c r="G717" s="310" t="s">
        <v>1274</v>
      </c>
      <c r="H717" s="309" t="s">
        <v>7537</v>
      </c>
    </row>
    <row r="718" spans="1:8">
      <c r="A718" s="309" t="s">
        <v>7976</v>
      </c>
      <c r="B718" s="309" t="s">
        <v>1284</v>
      </c>
      <c r="C718" s="309" t="s">
        <v>4655</v>
      </c>
      <c r="D718" s="309" t="s">
        <v>4336</v>
      </c>
      <c r="E718" s="309" t="s">
        <v>8000</v>
      </c>
      <c r="F718" s="310" t="s">
        <v>4335</v>
      </c>
      <c r="G718" s="310" t="s">
        <v>1274</v>
      </c>
      <c r="H718" s="309" t="s">
        <v>7537</v>
      </c>
    </row>
    <row r="719" spans="1:8">
      <c r="A719" s="309" t="s">
        <v>7976</v>
      </c>
      <c r="B719" s="309" t="s">
        <v>1284</v>
      </c>
      <c r="C719" s="309" t="s">
        <v>4618</v>
      </c>
      <c r="D719" s="309" t="s">
        <v>4338</v>
      </c>
      <c r="E719" s="309" t="s">
        <v>8001</v>
      </c>
      <c r="F719" s="310" t="s">
        <v>4337</v>
      </c>
      <c r="G719" s="310" t="s">
        <v>1274</v>
      </c>
      <c r="H719" s="309" t="s">
        <v>7537</v>
      </c>
    </row>
    <row r="720" spans="1:8">
      <c r="A720" s="309" t="s">
        <v>7976</v>
      </c>
      <c r="B720" s="309" t="s">
        <v>1284</v>
      </c>
      <c r="C720" s="309" t="s">
        <v>7640</v>
      </c>
      <c r="D720" s="309" t="s">
        <v>4340</v>
      </c>
      <c r="E720" s="309" t="s">
        <v>8002</v>
      </c>
      <c r="F720" s="310" t="s">
        <v>4339</v>
      </c>
      <c r="G720" s="310" t="s">
        <v>1274</v>
      </c>
      <c r="H720" s="309" t="s">
        <v>7537</v>
      </c>
    </row>
    <row r="721" spans="1:8">
      <c r="A721" s="309" t="s">
        <v>7976</v>
      </c>
      <c r="B721" s="309" t="s">
        <v>1284</v>
      </c>
      <c r="C721" s="309" t="s">
        <v>6676</v>
      </c>
      <c r="D721" s="309" t="s">
        <v>4342</v>
      </c>
      <c r="E721" s="309" t="s">
        <v>8003</v>
      </c>
      <c r="F721" s="310" t="s">
        <v>4341</v>
      </c>
      <c r="G721" s="310" t="s">
        <v>1275</v>
      </c>
      <c r="H721" s="309" t="s">
        <v>7605</v>
      </c>
    </row>
    <row r="722" spans="1:8">
      <c r="A722" s="309" t="s">
        <v>7976</v>
      </c>
      <c r="B722" s="309" t="s">
        <v>1284</v>
      </c>
      <c r="C722" s="309" t="s">
        <v>6680</v>
      </c>
      <c r="D722" s="309" t="s">
        <v>5562</v>
      </c>
      <c r="E722" s="309" t="s">
        <v>8004</v>
      </c>
      <c r="F722" s="310" t="s">
        <v>4343</v>
      </c>
      <c r="G722" s="310" t="s">
        <v>1274</v>
      </c>
      <c r="H722" s="309" t="s">
        <v>7537</v>
      </c>
    </row>
    <row r="723" spans="1:8">
      <c r="A723" s="309" t="s">
        <v>7976</v>
      </c>
      <c r="B723" s="309" t="s">
        <v>1284</v>
      </c>
      <c r="C723" s="309" t="s">
        <v>6682</v>
      </c>
      <c r="D723" s="309" t="s">
        <v>4345</v>
      </c>
      <c r="E723" s="309" t="s">
        <v>8005</v>
      </c>
      <c r="F723" s="310" t="s">
        <v>4344</v>
      </c>
      <c r="G723" s="310" t="s">
        <v>1275</v>
      </c>
      <c r="H723" s="309" t="s">
        <v>7605</v>
      </c>
    </row>
    <row r="724" spans="1:8">
      <c r="A724" s="309" t="s">
        <v>7976</v>
      </c>
      <c r="B724" s="309" t="s">
        <v>1284</v>
      </c>
      <c r="C724" s="309" t="s">
        <v>6689</v>
      </c>
      <c r="D724" s="309" t="s">
        <v>4347</v>
      </c>
      <c r="E724" s="309" t="s">
        <v>8006</v>
      </c>
      <c r="F724" s="310" t="s">
        <v>4346</v>
      </c>
      <c r="G724" s="310" t="s">
        <v>1275</v>
      </c>
      <c r="H724" s="309" t="s">
        <v>7605</v>
      </c>
    </row>
    <row r="725" spans="1:8">
      <c r="A725" s="309" t="s">
        <v>7976</v>
      </c>
      <c r="B725" s="309" t="s">
        <v>1284</v>
      </c>
      <c r="C725" s="309" t="s">
        <v>6697</v>
      </c>
      <c r="D725" s="309" t="s">
        <v>4349</v>
      </c>
      <c r="E725" s="309" t="s">
        <v>8007</v>
      </c>
      <c r="F725" s="310" t="s">
        <v>4348</v>
      </c>
      <c r="G725" s="310" t="s">
        <v>1275</v>
      </c>
      <c r="H725" s="309" t="s">
        <v>7605</v>
      </c>
    </row>
    <row r="726" spans="1:8">
      <c r="A726" s="309" t="s">
        <v>7976</v>
      </c>
      <c r="B726" s="309" t="s">
        <v>1284</v>
      </c>
      <c r="C726" s="309" t="s">
        <v>4668</v>
      </c>
      <c r="D726" s="309" t="s">
        <v>4351</v>
      </c>
      <c r="E726" s="309" t="s">
        <v>8008</v>
      </c>
      <c r="F726" s="310" t="s">
        <v>4350</v>
      </c>
      <c r="G726" s="310" t="s">
        <v>1278</v>
      </c>
      <c r="H726" s="309" t="s">
        <v>8674</v>
      </c>
    </row>
    <row r="727" spans="1:8">
      <c r="A727" s="309" t="s">
        <v>7976</v>
      </c>
      <c r="B727" s="309" t="s">
        <v>1284</v>
      </c>
      <c r="C727" s="309" t="s">
        <v>3014</v>
      </c>
      <c r="D727" s="309" t="s">
        <v>4353</v>
      </c>
      <c r="E727" s="309" t="s">
        <v>8009</v>
      </c>
      <c r="F727" s="310" t="s">
        <v>4352</v>
      </c>
      <c r="G727" s="310" t="s">
        <v>1274</v>
      </c>
      <c r="H727" s="309" t="s">
        <v>7537</v>
      </c>
    </row>
    <row r="728" spans="1:8">
      <c r="A728" s="309" t="s">
        <v>7976</v>
      </c>
      <c r="B728" s="309" t="s">
        <v>1284</v>
      </c>
      <c r="C728" s="309" t="s">
        <v>3021</v>
      </c>
      <c r="D728" s="309" t="s">
        <v>4355</v>
      </c>
      <c r="E728" s="309" t="s">
        <v>8010</v>
      </c>
      <c r="F728" s="310" t="s">
        <v>4354</v>
      </c>
      <c r="G728" s="310" t="s">
        <v>1274</v>
      </c>
      <c r="H728" s="309" t="s">
        <v>7537</v>
      </c>
    </row>
    <row r="729" spans="1:8">
      <c r="A729" s="309" t="s">
        <v>7976</v>
      </c>
      <c r="B729" s="309" t="s">
        <v>1284</v>
      </c>
      <c r="C729" s="309" t="s">
        <v>3025</v>
      </c>
      <c r="D729" s="309" t="s">
        <v>4357</v>
      </c>
      <c r="E729" s="309" t="s">
        <v>8011</v>
      </c>
      <c r="F729" s="310" t="s">
        <v>4356</v>
      </c>
      <c r="G729" s="310" t="s">
        <v>1276</v>
      </c>
      <c r="H729" s="309" t="s">
        <v>8669</v>
      </c>
    </row>
    <row r="730" spans="1:8">
      <c r="A730" s="309" t="s">
        <v>7976</v>
      </c>
      <c r="B730" s="309" t="s">
        <v>1284</v>
      </c>
      <c r="C730" s="309" t="s">
        <v>3027</v>
      </c>
      <c r="D730" s="309" t="s">
        <v>4359</v>
      </c>
      <c r="E730" s="309" t="s">
        <v>8012</v>
      </c>
      <c r="F730" s="310" t="s">
        <v>4358</v>
      </c>
      <c r="G730" s="310" t="s">
        <v>1274</v>
      </c>
      <c r="H730" s="309" t="s">
        <v>7537</v>
      </c>
    </row>
    <row r="731" spans="1:8">
      <c r="A731" s="309" t="s">
        <v>7976</v>
      </c>
      <c r="B731" s="309" t="s">
        <v>1284</v>
      </c>
      <c r="C731" s="309" t="s">
        <v>3029</v>
      </c>
      <c r="D731" s="309" t="s">
        <v>5563</v>
      </c>
      <c r="E731" s="309" t="s">
        <v>8013</v>
      </c>
      <c r="F731" s="310" t="s">
        <v>4360</v>
      </c>
      <c r="G731" s="310" t="s">
        <v>1274</v>
      </c>
      <c r="H731" s="309" t="s">
        <v>7537</v>
      </c>
    </row>
    <row r="732" spans="1:8">
      <c r="A732" s="309" t="s">
        <v>7976</v>
      </c>
      <c r="B732" s="309" t="s">
        <v>1284</v>
      </c>
      <c r="C732" s="309" t="s">
        <v>3031</v>
      </c>
      <c r="D732" s="309" t="s">
        <v>4362</v>
      </c>
      <c r="E732" s="309" t="s">
        <v>8014</v>
      </c>
      <c r="F732" s="310" t="s">
        <v>4361</v>
      </c>
      <c r="G732" s="310" t="s">
        <v>1277</v>
      </c>
      <c r="H732" s="309" t="s">
        <v>8680</v>
      </c>
    </row>
    <row r="733" spans="1:8">
      <c r="A733" s="309" t="s">
        <v>7976</v>
      </c>
      <c r="B733" s="309" t="s">
        <v>1284</v>
      </c>
      <c r="C733" s="309" t="s">
        <v>3032</v>
      </c>
      <c r="D733" s="309" t="s">
        <v>5564</v>
      </c>
      <c r="E733" s="309" t="s">
        <v>8015</v>
      </c>
      <c r="F733" s="310" t="s">
        <v>4975</v>
      </c>
      <c r="G733" s="310" t="s">
        <v>1281</v>
      </c>
      <c r="H733" s="309" t="s">
        <v>8676</v>
      </c>
    </row>
    <row r="734" spans="1:8">
      <c r="A734" s="309" t="s">
        <v>7976</v>
      </c>
      <c r="B734" s="309" t="s">
        <v>1284</v>
      </c>
      <c r="C734" s="309" t="s">
        <v>4769</v>
      </c>
      <c r="D734" s="309" t="s">
        <v>4977</v>
      </c>
      <c r="E734" s="309" t="s">
        <v>8016</v>
      </c>
      <c r="F734" s="310" t="s">
        <v>4976</v>
      </c>
      <c r="G734" s="310" t="s">
        <v>1280</v>
      </c>
      <c r="H734" s="309" t="s">
        <v>8675</v>
      </c>
    </row>
    <row r="735" spans="1:8">
      <c r="A735" s="309" t="s">
        <v>7976</v>
      </c>
      <c r="B735" s="309" t="s">
        <v>1284</v>
      </c>
      <c r="C735" s="309" t="s">
        <v>3034</v>
      </c>
      <c r="D735" s="309" t="s">
        <v>4979</v>
      </c>
      <c r="E735" s="309" t="s">
        <v>8017</v>
      </c>
      <c r="F735" s="310" t="s">
        <v>4978</v>
      </c>
      <c r="G735" s="310" t="s">
        <v>1277</v>
      </c>
      <c r="H735" s="309" t="s">
        <v>8680</v>
      </c>
    </row>
    <row r="736" spans="1:8">
      <c r="A736" s="309" t="s">
        <v>7976</v>
      </c>
      <c r="B736" s="309" t="s">
        <v>1284</v>
      </c>
      <c r="C736" s="309" t="s">
        <v>7913</v>
      </c>
      <c r="D736" s="309" t="s">
        <v>5565</v>
      </c>
      <c r="E736" s="309" t="s">
        <v>8018</v>
      </c>
      <c r="F736" s="310" t="s">
        <v>4980</v>
      </c>
      <c r="G736" s="310" t="s">
        <v>1282</v>
      </c>
      <c r="H736" s="309" t="s">
        <v>4507</v>
      </c>
    </row>
    <row r="737" spans="1:8">
      <c r="A737" s="309" t="s">
        <v>7976</v>
      </c>
      <c r="B737" s="309" t="s">
        <v>1284</v>
      </c>
      <c r="C737" s="309" t="s">
        <v>4882</v>
      </c>
      <c r="D737" s="309" t="s">
        <v>4982</v>
      </c>
      <c r="E737" s="309" t="s">
        <v>8019</v>
      </c>
      <c r="F737" s="310" t="s">
        <v>4981</v>
      </c>
      <c r="G737" s="310" t="s">
        <v>1281</v>
      </c>
      <c r="H737" s="309" t="s">
        <v>8676</v>
      </c>
    </row>
    <row r="738" spans="1:8">
      <c r="A738" s="309" t="s">
        <v>7976</v>
      </c>
      <c r="B738" s="309" t="s">
        <v>1284</v>
      </c>
      <c r="C738" s="309" t="s">
        <v>1890</v>
      </c>
      <c r="D738" s="309" t="s">
        <v>4984</v>
      </c>
      <c r="E738" s="309" t="s">
        <v>8020</v>
      </c>
      <c r="F738" s="310" t="s">
        <v>4983</v>
      </c>
      <c r="G738" s="310" t="s">
        <v>1282</v>
      </c>
      <c r="H738" s="309" t="s">
        <v>4507</v>
      </c>
    </row>
    <row r="739" spans="1:8">
      <c r="A739" s="309" t="s">
        <v>7976</v>
      </c>
      <c r="B739" s="309" t="s">
        <v>1284</v>
      </c>
      <c r="C739" s="309" t="s">
        <v>3036</v>
      </c>
      <c r="D739" s="309" t="s">
        <v>4986</v>
      </c>
      <c r="E739" s="309" t="s">
        <v>8021</v>
      </c>
      <c r="F739" s="310" t="s">
        <v>4985</v>
      </c>
      <c r="G739" s="310" t="s">
        <v>1282</v>
      </c>
      <c r="H739" s="309" t="s">
        <v>4507</v>
      </c>
    </row>
    <row r="740" spans="1:8">
      <c r="A740" s="309" t="s">
        <v>7976</v>
      </c>
      <c r="B740" s="309" t="s">
        <v>1284</v>
      </c>
      <c r="C740" s="309" t="s">
        <v>3038</v>
      </c>
      <c r="D740" s="309" t="s">
        <v>4988</v>
      </c>
      <c r="E740" s="309" t="s">
        <v>8022</v>
      </c>
      <c r="F740" s="310" t="s">
        <v>4987</v>
      </c>
      <c r="G740" s="310" t="s">
        <v>1283</v>
      </c>
      <c r="H740" s="309" t="s">
        <v>8677</v>
      </c>
    </row>
    <row r="741" spans="1:8">
      <c r="A741" s="309" t="s">
        <v>7976</v>
      </c>
      <c r="B741" s="309" t="s">
        <v>1284</v>
      </c>
      <c r="C741" s="309" t="s">
        <v>3042</v>
      </c>
      <c r="D741" s="309" t="s">
        <v>4990</v>
      </c>
      <c r="E741" s="309" t="s">
        <v>8023</v>
      </c>
      <c r="F741" s="310" t="s">
        <v>4989</v>
      </c>
      <c r="G741" s="310" t="s">
        <v>1280</v>
      </c>
      <c r="H741" s="309" t="s">
        <v>8675</v>
      </c>
    </row>
    <row r="742" spans="1:8">
      <c r="A742" s="309" t="s">
        <v>7976</v>
      </c>
      <c r="B742" s="309" t="s">
        <v>1284</v>
      </c>
      <c r="C742" s="309" t="s">
        <v>1895</v>
      </c>
      <c r="D742" s="309" t="s">
        <v>5566</v>
      </c>
      <c r="E742" s="309" t="s">
        <v>8024</v>
      </c>
      <c r="F742" s="310" t="s">
        <v>5567</v>
      </c>
      <c r="G742" s="310" t="s">
        <v>1281</v>
      </c>
      <c r="H742" s="309" t="s">
        <v>8676</v>
      </c>
    </row>
    <row r="743" spans="1:8">
      <c r="A743" s="309" t="s">
        <v>7976</v>
      </c>
      <c r="B743" s="309" t="s">
        <v>1284</v>
      </c>
      <c r="C743" s="309" t="s">
        <v>3044</v>
      </c>
      <c r="D743" s="309" t="s">
        <v>5568</v>
      </c>
      <c r="E743" s="309" t="s">
        <v>8025</v>
      </c>
      <c r="F743" s="310" t="s">
        <v>5569</v>
      </c>
      <c r="G743" s="310" t="s">
        <v>1280</v>
      </c>
      <c r="H743" s="309" t="s">
        <v>8675</v>
      </c>
    </row>
    <row r="744" spans="1:8">
      <c r="A744" s="309" t="s">
        <v>7976</v>
      </c>
      <c r="B744" s="309" t="s">
        <v>1284</v>
      </c>
      <c r="C744" s="309" t="s">
        <v>4889</v>
      </c>
      <c r="D744" s="309" t="s">
        <v>5570</v>
      </c>
      <c r="E744" s="309" t="s">
        <v>8026</v>
      </c>
      <c r="F744" s="310" t="s">
        <v>5571</v>
      </c>
      <c r="G744" s="310" t="s">
        <v>1279</v>
      </c>
      <c r="H744" s="309" t="s">
        <v>526</v>
      </c>
    </row>
    <row r="745" spans="1:8">
      <c r="A745" s="309" t="s">
        <v>7976</v>
      </c>
      <c r="B745" s="309" t="s">
        <v>1284</v>
      </c>
      <c r="C745" s="309" t="s">
        <v>3048</v>
      </c>
      <c r="D745" s="309" t="s">
        <v>5572</v>
      </c>
      <c r="E745" s="309" t="s">
        <v>8027</v>
      </c>
      <c r="F745" s="310" t="s">
        <v>5573</v>
      </c>
      <c r="G745" s="310" t="s">
        <v>1278</v>
      </c>
      <c r="H745" s="309" t="s">
        <v>8674</v>
      </c>
    </row>
    <row r="746" spans="1:8">
      <c r="A746" s="309" t="s">
        <v>7976</v>
      </c>
      <c r="B746" s="309" t="s">
        <v>1284</v>
      </c>
      <c r="C746" s="309" t="s">
        <v>8028</v>
      </c>
      <c r="D746" s="309" t="s">
        <v>5574</v>
      </c>
      <c r="E746" s="309" t="s">
        <v>8029</v>
      </c>
      <c r="F746" s="310" t="s">
        <v>5575</v>
      </c>
      <c r="G746" s="310" t="s">
        <v>1283</v>
      </c>
      <c r="H746" s="309" t="s">
        <v>8677</v>
      </c>
    </row>
    <row r="747" spans="1:8">
      <c r="A747" s="309" t="s">
        <v>7976</v>
      </c>
      <c r="B747" s="309" t="s">
        <v>1284</v>
      </c>
      <c r="C747" s="309" t="s">
        <v>3050</v>
      </c>
      <c r="D747" s="309" t="s">
        <v>8030</v>
      </c>
      <c r="E747" s="309" t="s">
        <v>8031</v>
      </c>
      <c r="F747" s="310" t="s">
        <v>8032</v>
      </c>
      <c r="G747" s="310" t="s">
        <v>1281</v>
      </c>
      <c r="H747" s="309" t="s">
        <v>8676</v>
      </c>
    </row>
    <row r="748" spans="1:8">
      <c r="A748" s="309" t="s">
        <v>7976</v>
      </c>
      <c r="B748" s="309" t="s">
        <v>1284</v>
      </c>
      <c r="C748" s="309" t="s">
        <v>3052</v>
      </c>
      <c r="D748" s="309" t="s">
        <v>8033</v>
      </c>
      <c r="E748" s="309" t="s">
        <v>8034</v>
      </c>
      <c r="F748" s="310" t="s">
        <v>8035</v>
      </c>
      <c r="G748" s="310" t="s">
        <v>1283</v>
      </c>
      <c r="H748" s="309" t="s">
        <v>8677</v>
      </c>
    </row>
    <row r="749" spans="1:8">
      <c r="D749" s="309" t="s">
        <v>6184</v>
      </c>
    </row>
    <row r="750" spans="1:8">
      <c r="A750" s="309" t="s">
        <v>8036</v>
      </c>
      <c r="B750" s="309" t="s">
        <v>1280</v>
      </c>
      <c r="C750" s="309" t="s">
        <v>7540</v>
      </c>
      <c r="D750" s="309" t="s">
        <v>4992</v>
      </c>
      <c r="E750" s="309" t="s">
        <v>8037</v>
      </c>
      <c r="F750" s="310" t="s">
        <v>4991</v>
      </c>
      <c r="G750" s="310" t="s">
        <v>1274</v>
      </c>
      <c r="H750" s="309" t="s">
        <v>7537</v>
      </c>
    </row>
    <row r="751" spans="1:8">
      <c r="A751" s="309" t="s">
        <v>8036</v>
      </c>
      <c r="B751" s="309" t="s">
        <v>1280</v>
      </c>
      <c r="C751" s="309" t="s">
        <v>7550</v>
      </c>
      <c r="D751" s="309" t="s">
        <v>5576</v>
      </c>
      <c r="E751" s="309" t="s">
        <v>8038</v>
      </c>
      <c r="F751" s="310" t="s">
        <v>4993</v>
      </c>
      <c r="G751" s="310" t="s">
        <v>1275</v>
      </c>
      <c r="H751" s="309" t="s">
        <v>7605</v>
      </c>
    </row>
    <row r="752" spans="1:8">
      <c r="A752" s="309" t="s">
        <v>8036</v>
      </c>
      <c r="B752" s="309" t="s">
        <v>1280</v>
      </c>
      <c r="C752" s="309" t="s">
        <v>7554</v>
      </c>
      <c r="D752" s="309" t="s">
        <v>4995</v>
      </c>
      <c r="E752" s="309" t="s">
        <v>8039</v>
      </c>
      <c r="F752" s="310" t="s">
        <v>4994</v>
      </c>
      <c r="G752" s="310" t="s">
        <v>1275</v>
      </c>
      <c r="H752" s="309" t="s">
        <v>7605</v>
      </c>
    </row>
    <row r="753" spans="1:8">
      <c r="A753" s="309" t="s">
        <v>8036</v>
      </c>
      <c r="B753" s="309" t="s">
        <v>1280</v>
      </c>
      <c r="C753" s="309" t="s">
        <v>7556</v>
      </c>
      <c r="D753" s="309" t="s">
        <v>4997</v>
      </c>
      <c r="E753" s="309" t="s">
        <v>8040</v>
      </c>
      <c r="F753" s="310" t="s">
        <v>4996</v>
      </c>
      <c r="G753" s="310" t="s">
        <v>1275</v>
      </c>
      <c r="H753" s="309" t="s">
        <v>7605</v>
      </c>
    </row>
    <row r="754" spans="1:8">
      <c r="A754" s="309" t="s">
        <v>8036</v>
      </c>
      <c r="B754" s="309" t="s">
        <v>1280</v>
      </c>
      <c r="C754" s="309" t="s">
        <v>7562</v>
      </c>
      <c r="D754" s="309" t="s">
        <v>4999</v>
      </c>
      <c r="E754" s="309" t="s">
        <v>8041</v>
      </c>
      <c r="F754" s="310" t="s">
        <v>4998</v>
      </c>
      <c r="G754" s="310" t="s">
        <v>1275</v>
      </c>
      <c r="H754" s="309" t="s">
        <v>7605</v>
      </c>
    </row>
    <row r="755" spans="1:8">
      <c r="A755" s="309" t="s">
        <v>8036</v>
      </c>
      <c r="B755" s="309" t="s">
        <v>1280</v>
      </c>
      <c r="C755" s="309" t="s">
        <v>7579</v>
      </c>
      <c r="D755" s="309" t="s">
        <v>5001</v>
      </c>
      <c r="E755" s="309" t="s">
        <v>8042</v>
      </c>
      <c r="F755" s="310" t="s">
        <v>5000</v>
      </c>
      <c r="G755" s="310" t="s">
        <v>1273</v>
      </c>
      <c r="H755" s="309" t="s">
        <v>8651</v>
      </c>
    </row>
    <row r="756" spans="1:8">
      <c r="A756" s="309" t="s">
        <v>8036</v>
      </c>
      <c r="B756" s="309" t="s">
        <v>1280</v>
      </c>
      <c r="C756" s="309" t="s">
        <v>7581</v>
      </c>
      <c r="D756" s="309" t="s">
        <v>5003</v>
      </c>
      <c r="E756" s="309" t="s">
        <v>8043</v>
      </c>
      <c r="F756" s="310" t="s">
        <v>5002</v>
      </c>
      <c r="G756" s="310" t="s">
        <v>1274</v>
      </c>
      <c r="H756" s="309" t="s">
        <v>7537</v>
      </c>
    </row>
    <row r="757" spans="1:8">
      <c r="A757" s="309" t="s">
        <v>8036</v>
      </c>
      <c r="B757" s="309" t="s">
        <v>1280</v>
      </c>
      <c r="C757" s="309" t="s">
        <v>7587</v>
      </c>
      <c r="D757" s="309" t="s">
        <v>5005</v>
      </c>
      <c r="E757" s="309" t="s">
        <v>8044</v>
      </c>
      <c r="F757" s="310" t="s">
        <v>5004</v>
      </c>
      <c r="G757" s="310" t="s">
        <v>1274</v>
      </c>
      <c r="H757" s="309" t="s">
        <v>7537</v>
      </c>
    </row>
    <row r="758" spans="1:8">
      <c r="A758" s="309" t="s">
        <v>8036</v>
      </c>
      <c r="B758" s="309" t="s">
        <v>1280</v>
      </c>
      <c r="C758" s="309" t="s">
        <v>7599</v>
      </c>
      <c r="D758" s="309" t="s">
        <v>5007</v>
      </c>
      <c r="E758" s="309" t="s">
        <v>8045</v>
      </c>
      <c r="F758" s="310" t="s">
        <v>5006</v>
      </c>
      <c r="G758" s="310" t="s">
        <v>1274</v>
      </c>
      <c r="H758" s="309" t="s">
        <v>7537</v>
      </c>
    </row>
    <row r="759" spans="1:8">
      <c r="A759" s="309" t="s">
        <v>8036</v>
      </c>
      <c r="B759" s="309" t="s">
        <v>1280</v>
      </c>
      <c r="C759" s="309" t="s">
        <v>7606</v>
      </c>
      <c r="D759" s="309" t="s">
        <v>5009</v>
      </c>
      <c r="E759" s="309" t="s">
        <v>8046</v>
      </c>
      <c r="F759" s="310" t="s">
        <v>5008</v>
      </c>
      <c r="G759" s="310" t="s">
        <v>1274</v>
      </c>
      <c r="H759" s="309" t="s">
        <v>7537</v>
      </c>
    </row>
    <row r="760" spans="1:8">
      <c r="A760" s="309" t="s">
        <v>8036</v>
      </c>
      <c r="B760" s="309" t="s">
        <v>1280</v>
      </c>
      <c r="C760" s="309" t="s">
        <v>7608</v>
      </c>
      <c r="D760" s="309" t="s">
        <v>5011</v>
      </c>
      <c r="E760" s="309" t="s">
        <v>8047</v>
      </c>
      <c r="F760" s="310" t="s">
        <v>5010</v>
      </c>
      <c r="G760" s="310" t="s">
        <v>1274</v>
      </c>
      <c r="H760" s="309" t="s">
        <v>7537</v>
      </c>
    </row>
    <row r="761" spans="1:8">
      <c r="A761" s="309" t="s">
        <v>8036</v>
      </c>
      <c r="B761" s="309" t="s">
        <v>1280</v>
      </c>
      <c r="C761" s="309" t="s">
        <v>7624</v>
      </c>
      <c r="D761" s="309" t="s">
        <v>5013</v>
      </c>
      <c r="E761" s="309" t="s">
        <v>8048</v>
      </c>
      <c r="F761" s="310" t="s">
        <v>5012</v>
      </c>
      <c r="G761" s="310" t="s">
        <v>1275</v>
      </c>
      <c r="H761" s="309" t="s">
        <v>7605</v>
      </c>
    </row>
    <row r="762" spans="1:8">
      <c r="A762" s="309" t="s">
        <v>8036</v>
      </c>
      <c r="B762" s="309" t="s">
        <v>1280</v>
      </c>
      <c r="C762" s="309" t="s">
        <v>7634</v>
      </c>
      <c r="D762" s="309" t="s">
        <v>5015</v>
      </c>
      <c r="E762" s="309" t="s">
        <v>8049</v>
      </c>
      <c r="F762" s="310" t="s">
        <v>5014</v>
      </c>
      <c r="G762" s="310" t="s">
        <v>1276</v>
      </c>
      <c r="H762" s="309" t="s">
        <v>8669</v>
      </c>
    </row>
    <row r="763" spans="1:8">
      <c r="A763" s="309" t="s">
        <v>8036</v>
      </c>
      <c r="B763" s="309" t="s">
        <v>1280</v>
      </c>
      <c r="C763" s="309" t="s">
        <v>6669</v>
      </c>
      <c r="D763" s="309" t="s">
        <v>5017</v>
      </c>
      <c r="E763" s="309" t="s">
        <v>8050</v>
      </c>
      <c r="F763" s="310" t="s">
        <v>5016</v>
      </c>
      <c r="G763" s="310" t="s">
        <v>1274</v>
      </c>
      <c r="H763" s="309" t="s">
        <v>7537</v>
      </c>
    </row>
    <row r="764" spans="1:8">
      <c r="A764" s="309" t="s">
        <v>8036</v>
      </c>
      <c r="B764" s="309" t="s">
        <v>1280</v>
      </c>
      <c r="C764" s="309" t="s">
        <v>6691</v>
      </c>
      <c r="D764" s="309" t="s">
        <v>5577</v>
      </c>
      <c r="E764" s="309" t="s">
        <v>8051</v>
      </c>
      <c r="F764" s="310" t="s">
        <v>5018</v>
      </c>
      <c r="G764" s="310" t="s">
        <v>1275</v>
      </c>
      <c r="H764" s="309" t="s">
        <v>7605</v>
      </c>
    </row>
    <row r="765" spans="1:8">
      <c r="A765" s="309" t="s">
        <v>8036</v>
      </c>
      <c r="B765" s="309" t="s">
        <v>1280</v>
      </c>
      <c r="C765" s="309" t="s">
        <v>6695</v>
      </c>
      <c r="D765" s="309" t="s">
        <v>5020</v>
      </c>
      <c r="E765" s="309" t="s">
        <v>8052</v>
      </c>
      <c r="F765" s="310" t="s">
        <v>5019</v>
      </c>
      <c r="G765" s="310" t="s">
        <v>1274</v>
      </c>
      <c r="H765" s="309" t="s">
        <v>7537</v>
      </c>
    </row>
    <row r="766" spans="1:8">
      <c r="A766" s="309" t="s">
        <v>8036</v>
      </c>
      <c r="B766" s="309" t="s">
        <v>1280</v>
      </c>
      <c r="C766" s="309" t="s">
        <v>4760</v>
      </c>
      <c r="D766" s="309" t="s">
        <v>5022</v>
      </c>
      <c r="E766" s="309" t="s">
        <v>8053</v>
      </c>
      <c r="F766" s="310" t="s">
        <v>5021</v>
      </c>
      <c r="G766" s="310" t="s">
        <v>1275</v>
      </c>
      <c r="H766" s="309" t="s">
        <v>7605</v>
      </c>
    </row>
    <row r="767" spans="1:8">
      <c r="A767" s="309" t="s">
        <v>8036</v>
      </c>
      <c r="B767" s="309" t="s">
        <v>1280</v>
      </c>
      <c r="C767" s="309" t="s">
        <v>3027</v>
      </c>
      <c r="D767" s="309" t="s">
        <v>5024</v>
      </c>
      <c r="E767" s="309" t="s">
        <v>8054</v>
      </c>
      <c r="F767" s="310" t="s">
        <v>5023</v>
      </c>
      <c r="G767" s="310" t="s">
        <v>1274</v>
      </c>
      <c r="H767" s="309" t="s">
        <v>7537</v>
      </c>
    </row>
    <row r="768" spans="1:8">
      <c r="A768" s="309" t="s">
        <v>8036</v>
      </c>
      <c r="B768" s="309" t="s">
        <v>1280</v>
      </c>
      <c r="C768" s="309" t="s">
        <v>4766</v>
      </c>
      <c r="D768" s="309" t="s">
        <v>5026</v>
      </c>
      <c r="E768" s="309" t="s">
        <v>8055</v>
      </c>
      <c r="F768" s="310" t="s">
        <v>5025</v>
      </c>
      <c r="G768" s="310" t="s">
        <v>1275</v>
      </c>
      <c r="H768" s="309" t="s">
        <v>7605</v>
      </c>
    </row>
    <row r="769" spans="1:8">
      <c r="A769" s="309" t="s">
        <v>8036</v>
      </c>
      <c r="B769" s="309" t="s">
        <v>1280</v>
      </c>
      <c r="C769" s="309" t="s">
        <v>1890</v>
      </c>
      <c r="D769" s="309" t="s">
        <v>5028</v>
      </c>
      <c r="E769" s="309" t="s">
        <v>8056</v>
      </c>
      <c r="F769" s="310" t="s">
        <v>5027</v>
      </c>
      <c r="G769" s="310" t="s">
        <v>1274</v>
      </c>
      <c r="H769" s="309" t="s">
        <v>7537</v>
      </c>
    </row>
    <row r="770" spans="1:8">
      <c r="A770" s="309" t="s">
        <v>8036</v>
      </c>
      <c r="B770" s="309" t="s">
        <v>1280</v>
      </c>
      <c r="C770" s="309" t="s">
        <v>3036</v>
      </c>
      <c r="D770" s="309" t="s">
        <v>5030</v>
      </c>
      <c r="E770" s="309" t="s">
        <v>8057</v>
      </c>
      <c r="F770" s="310" t="s">
        <v>5029</v>
      </c>
      <c r="G770" s="310" t="s">
        <v>1274</v>
      </c>
      <c r="H770" s="309" t="s">
        <v>7537</v>
      </c>
    </row>
    <row r="771" spans="1:8">
      <c r="A771" s="309" t="s">
        <v>8036</v>
      </c>
      <c r="B771" s="309" t="s">
        <v>1280</v>
      </c>
      <c r="C771" s="309" t="s">
        <v>3038</v>
      </c>
      <c r="D771" s="309" t="s">
        <v>5032</v>
      </c>
      <c r="E771" s="309" t="s">
        <v>8058</v>
      </c>
      <c r="F771" s="310" t="s">
        <v>5031</v>
      </c>
      <c r="G771" s="310" t="s">
        <v>1278</v>
      </c>
      <c r="H771" s="309" t="s">
        <v>8674</v>
      </c>
    </row>
    <row r="772" spans="1:8">
      <c r="A772" s="309" t="s">
        <v>8036</v>
      </c>
      <c r="B772" s="309" t="s">
        <v>1280</v>
      </c>
      <c r="C772" s="309" t="s">
        <v>3040</v>
      </c>
      <c r="D772" s="309" t="s">
        <v>5034</v>
      </c>
      <c r="E772" s="309" t="s">
        <v>8059</v>
      </c>
      <c r="F772" s="310" t="s">
        <v>5033</v>
      </c>
      <c r="G772" s="310" t="s">
        <v>1272</v>
      </c>
      <c r="H772" s="309" t="s">
        <v>7532</v>
      </c>
    </row>
    <row r="773" spans="1:8">
      <c r="A773" s="309" t="s">
        <v>8036</v>
      </c>
      <c r="B773" s="309" t="s">
        <v>1280</v>
      </c>
      <c r="C773" s="309" t="s">
        <v>3042</v>
      </c>
      <c r="D773" s="309" t="s">
        <v>5036</v>
      </c>
      <c r="E773" s="309" t="s">
        <v>8060</v>
      </c>
      <c r="F773" s="310" t="s">
        <v>5035</v>
      </c>
      <c r="G773" s="310" t="s">
        <v>1274</v>
      </c>
      <c r="H773" s="309" t="s">
        <v>7537</v>
      </c>
    </row>
    <row r="774" spans="1:8">
      <c r="A774" s="309" t="s">
        <v>8036</v>
      </c>
      <c r="B774" s="309" t="s">
        <v>1280</v>
      </c>
      <c r="C774" s="309" t="s">
        <v>1895</v>
      </c>
      <c r="D774" s="309" t="s">
        <v>5038</v>
      </c>
      <c r="E774" s="309" t="s">
        <v>8061</v>
      </c>
      <c r="F774" s="310" t="s">
        <v>5037</v>
      </c>
      <c r="G774" s="310" t="s">
        <v>1274</v>
      </c>
      <c r="H774" s="309" t="s">
        <v>7537</v>
      </c>
    </row>
    <row r="775" spans="1:8">
      <c r="A775" s="309" t="s">
        <v>8036</v>
      </c>
      <c r="B775" s="309" t="s">
        <v>1280</v>
      </c>
      <c r="C775" s="309" t="s">
        <v>3044</v>
      </c>
      <c r="D775" s="309" t="s">
        <v>5040</v>
      </c>
      <c r="E775" s="309" t="s">
        <v>8062</v>
      </c>
      <c r="F775" s="310" t="s">
        <v>5039</v>
      </c>
      <c r="G775" s="310" t="s">
        <v>1280</v>
      </c>
      <c r="H775" s="309" t="s">
        <v>8675</v>
      </c>
    </row>
    <row r="776" spans="1:8">
      <c r="A776" s="309" t="s">
        <v>8036</v>
      </c>
      <c r="B776" s="309" t="s">
        <v>1280</v>
      </c>
      <c r="C776" s="309" t="s">
        <v>3046</v>
      </c>
      <c r="D776" s="309" t="s">
        <v>5042</v>
      </c>
      <c r="E776" s="309" t="s">
        <v>8063</v>
      </c>
      <c r="F776" s="310" t="s">
        <v>5041</v>
      </c>
      <c r="G776" s="310" t="s">
        <v>1274</v>
      </c>
      <c r="H776" s="309" t="s">
        <v>7537</v>
      </c>
    </row>
    <row r="777" spans="1:8">
      <c r="A777" s="309" t="s">
        <v>8036</v>
      </c>
      <c r="B777" s="309" t="s">
        <v>1280</v>
      </c>
      <c r="C777" s="309" t="s">
        <v>4887</v>
      </c>
      <c r="D777" s="309" t="s">
        <v>5044</v>
      </c>
      <c r="E777" s="309" t="s">
        <v>8064</v>
      </c>
      <c r="F777" s="310" t="s">
        <v>5043</v>
      </c>
      <c r="G777" s="310" t="s">
        <v>1281</v>
      </c>
      <c r="H777" s="309" t="s">
        <v>8676</v>
      </c>
    </row>
    <row r="778" spans="1:8">
      <c r="A778" s="309" t="s">
        <v>8036</v>
      </c>
      <c r="B778" s="309" t="s">
        <v>1280</v>
      </c>
      <c r="C778" s="309" t="s">
        <v>8028</v>
      </c>
      <c r="D778" s="309" t="s">
        <v>5046</v>
      </c>
      <c r="E778" s="309" t="s">
        <v>8065</v>
      </c>
      <c r="F778" s="310" t="s">
        <v>5045</v>
      </c>
      <c r="G778" s="310" t="s">
        <v>1280</v>
      </c>
      <c r="H778" s="309" t="s">
        <v>8675</v>
      </c>
    </row>
    <row r="779" spans="1:8">
      <c r="A779" s="309" t="s">
        <v>8036</v>
      </c>
      <c r="B779" s="309" t="s">
        <v>1280</v>
      </c>
      <c r="C779" s="309" t="s">
        <v>3050</v>
      </c>
      <c r="D779" s="309" t="s">
        <v>5048</v>
      </c>
      <c r="E779" s="309" t="s">
        <v>8066</v>
      </c>
      <c r="F779" s="310" t="s">
        <v>5047</v>
      </c>
      <c r="G779" s="310" t="s">
        <v>1280</v>
      </c>
      <c r="H779" s="309" t="s">
        <v>8675</v>
      </c>
    </row>
    <row r="780" spans="1:8">
      <c r="A780" s="309" t="s">
        <v>8036</v>
      </c>
      <c r="B780" s="309" t="s">
        <v>1280</v>
      </c>
      <c r="C780" s="309" t="s">
        <v>3052</v>
      </c>
      <c r="D780" s="309" t="s">
        <v>822</v>
      </c>
      <c r="E780" s="309" t="s">
        <v>8067</v>
      </c>
      <c r="F780" s="310" t="s">
        <v>807</v>
      </c>
      <c r="G780" s="310" t="s">
        <v>1280</v>
      </c>
      <c r="H780" s="309" t="s">
        <v>8675</v>
      </c>
    </row>
    <row r="781" spans="1:8">
      <c r="A781" s="309" t="s">
        <v>8036</v>
      </c>
      <c r="B781" s="309" t="s">
        <v>1280</v>
      </c>
      <c r="C781" s="309" t="s">
        <v>3054</v>
      </c>
      <c r="D781" s="309" t="s">
        <v>5578</v>
      </c>
      <c r="E781" s="309" t="s">
        <v>8068</v>
      </c>
      <c r="F781" s="310" t="s">
        <v>823</v>
      </c>
      <c r="G781" s="310" t="s">
        <v>1283</v>
      </c>
      <c r="H781" s="309" t="s">
        <v>8677</v>
      </c>
    </row>
    <row r="782" spans="1:8">
      <c r="A782" s="309" t="s">
        <v>8036</v>
      </c>
      <c r="B782" s="309" t="s">
        <v>1280</v>
      </c>
      <c r="C782" s="309" t="s">
        <v>3056</v>
      </c>
      <c r="D782" s="309" t="s">
        <v>825</v>
      </c>
      <c r="E782" s="309" t="s">
        <v>8069</v>
      </c>
      <c r="F782" s="310" t="s">
        <v>824</v>
      </c>
      <c r="G782" s="310" t="s">
        <v>1281</v>
      </c>
      <c r="H782" s="309" t="s">
        <v>8676</v>
      </c>
    </row>
    <row r="783" spans="1:8">
      <c r="A783" s="309" t="s">
        <v>8036</v>
      </c>
      <c r="B783" s="309" t="s">
        <v>1280</v>
      </c>
      <c r="C783" s="309" t="s">
        <v>3058</v>
      </c>
      <c r="D783" s="309" t="s">
        <v>5579</v>
      </c>
      <c r="E783" s="309" t="s">
        <v>8070</v>
      </c>
      <c r="F783" s="310" t="s">
        <v>826</v>
      </c>
      <c r="G783" s="310" t="s">
        <v>1279</v>
      </c>
      <c r="H783" s="309" t="s">
        <v>526</v>
      </c>
    </row>
    <row r="784" spans="1:8">
      <c r="A784" s="309" t="s">
        <v>8036</v>
      </c>
      <c r="B784" s="309" t="s">
        <v>1280</v>
      </c>
      <c r="C784" s="309" t="s">
        <v>1900</v>
      </c>
      <c r="D784" s="309" t="s">
        <v>5580</v>
      </c>
      <c r="E784" s="309" t="s">
        <v>8071</v>
      </c>
      <c r="F784" s="310" t="s">
        <v>827</v>
      </c>
      <c r="G784" s="310" t="s">
        <v>1280</v>
      </c>
      <c r="H784" s="309" t="s">
        <v>8675</v>
      </c>
    </row>
    <row r="785" spans="1:8">
      <c r="A785" s="309" t="s">
        <v>8036</v>
      </c>
      <c r="B785" s="309" t="s">
        <v>1280</v>
      </c>
      <c r="C785" s="309" t="s">
        <v>8072</v>
      </c>
      <c r="D785" s="309" t="s">
        <v>829</v>
      </c>
      <c r="E785" s="309" t="s">
        <v>8073</v>
      </c>
      <c r="F785" s="310" t="s">
        <v>828</v>
      </c>
      <c r="G785" s="310" t="s">
        <v>1275</v>
      </c>
      <c r="H785" s="309" t="s">
        <v>7605</v>
      </c>
    </row>
    <row r="786" spans="1:8">
      <c r="A786" s="309" t="s">
        <v>8036</v>
      </c>
      <c r="B786" s="309" t="s">
        <v>1280</v>
      </c>
      <c r="C786" s="309" t="s">
        <v>8074</v>
      </c>
      <c r="D786" s="309" t="s">
        <v>831</v>
      </c>
      <c r="E786" s="309" t="s">
        <v>8075</v>
      </c>
      <c r="F786" s="310" t="s">
        <v>830</v>
      </c>
      <c r="G786" s="310" t="s">
        <v>1280</v>
      </c>
      <c r="H786" s="309" t="s">
        <v>8675</v>
      </c>
    </row>
    <row r="787" spans="1:8">
      <c r="A787" s="309" t="s">
        <v>8036</v>
      </c>
      <c r="B787" s="309" t="s">
        <v>1280</v>
      </c>
      <c r="C787" s="309" t="s">
        <v>3062</v>
      </c>
      <c r="D787" s="309" t="s">
        <v>5581</v>
      </c>
      <c r="E787" s="309" t="s">
        <v>8076</v>
      </c>
      <c r="F787" s="310" t="s">
        <v>832</v>
      </c>
      <c r="G787" s="310" t="s">
        <v>1282</v>
      </c>
      <c r="H787" s="309" t="s">
        <v>4507</v>
      </c>
    </row>
    <row r="788" spans="1:8">
      <c r="A788" s="309" t="s">
        <v>8036</v>
      </c>
      <c r="B788" s="309" t="s">
        <v>1280</v>
      </c>
      <c r="C788" s="309" t="s">
        <v>6614</v>
      </c>
      <c r="D788" s="309" t="s">
        <v>834</v>
      </c>
      <c r="E788" s="309" t="s">
        <v>8077</v>
      </c>
      <c r="F788" s="310" t="s">
        <v>833</v>
      </c>
      <c r="G788" s="310" t="s">
        <v>1280</v>
      </c>
      <c r="H788" s="309" t="s">
        <v>8675</v>
      </c>
    </row>
    <row r="789" spans="1:8">
      <c r="A789" s="309" t="s">
        <v>8036</v>
      </c>
      <c r="B789" s="309" t="s">
        <v>1280</v>
      </c>
      <c r="C789" s="309" t="s">
        <v>6616</v>
      </c>
      <c r="D789" s="309" t="s">
        <v>836</v>
      </c>
      <c r="E789" s="309" t="s">
        <v>8078</v>
      </c>
      <c r="F789" s="310" t="s">
        <v>835</v>
      </c>
      <c r="G789" s="310" t="s">
        <v>1281</v>
      </c>
      <c r="H789" s="309" t="s">
        <v>8676</v>
      </c>
    </row>
    <row r="790" spans="1:8">
      <c r="A790" s="309" t="s">
        <v>8036</v>
      </c>
      <c r="B790" s="309" t="s">
        <v>1280</v>
      </c>
      <c r="C790" s="309" t="s">
        <v>6622</v>
      </c>
      <c r="D790" s="309" t="s">
        <v>838</v>
      </c>
      <c r="E790" s="309" t="s">
        <v>8079</v>
      </c>
      <c r="F790" s="310" t="s">
        <v>837</v>
      </c>
      <c r="G790" s="310" t="s">
        <v>1282</v>
      </c>
      <c r="H790" s="309" t="s">
        <v>4507</v>
      </c>
    </row>
    <row r="791" spans="1:8">
      <c r="A791" s="309" t="s">
        <v>8036</v>
      </c>
      <c r="B791" s="309" t="s">
        <v>1280</v>
      </c>
      <c r="C791" s="309" t="s">
        <v>6628</v>
      </c>
      <c r="D791" s="309" t="s">
        <v>840</v>
      </c>
      <c r="E791" s="309" t="s">
        <v>8080</v>
      </c>
      <c r="F791" s="310" t="s">
        <v>839</v>
      </c>
      <c r="G791" s="310" t="s">
        <v>1282</v>
      </c>
      <c r="H791" s="309" t="s">
        <v>4507</v>
      </c>
    </row>
    <row r="792" spans="1:8">
      <c r="A792" s="309" t="s">
        <v>8036</v>
      </c>
      <c r="B792" s="309" t="s">
        <v>1280</v>
      </c>
      <c r="C792" s="309" t="s">
        <v>6634</v>
      </c>
      <c r="D792" s="309" t="s">
        <v>842</v>
      </c>
      <c r="E792" s="309" t="s">
        <v>8081</v>
      </c>
      <c r="F792" s="310" t="s">
        <v>841</v>
      </c>
      <c r="G792" s="310" t="s">
        <v>1275</v>
      </c>
      <c r="H792" s="309" t="s">
        <v>7605</v>
      </c>
    </row>
    <row r="793" spans="1:8">
      <c r="A793" s="309" t="s">
        <v>8036</v>
      </c>
      <c r="B793" s="309" t="s">
        <v>1280</v>
      </c>
      <c r="C793" s="309" t="s">
        <v>6636</v>
      </c>
      <c r="D793" s="309" t="s">
        <v>844</v>
      </c>
      <c r="E793" s="309" t="s">
        <v>8082</v>
      </c>
      <c r="F793" s="310" t="s">
        <v>843</v>
      </c>
      <c r="G793" s="310" t="s">
        <v>1280</v>
      </c>
      <c r="H793" s="309" t="s">
        <v>8675</v>
      </c>
    </row>
    <row r="794" spans="1:8">
      <c r="A794" s="309" t="s">
        <v>8036</v>
      </c>
      <c r="B794" s="309" t="s">
        <v>1280</v>
      </c>
      <c r="C794" s="309" t="s">
        <v>1847</v>
      </c>
      <c r="D794" s="309" t="s">
        <v>846</v>
      </c>
      <c r="E794" s="309" t="s">
        <v>8083</v>
      </c>
      <c r="F794" s="310" t="s">
        <v>845</v>
      </c>
      <c r="G794" s="310" t="s">
        <v>1283</v>
      </c>
      <c r="H794" s="309" t="s">
        <v>8677</v>
      </c>
    </row>
    <row r="795" spans="1:8">
      <c r="A795" s="309" t="s">
        <v>8036</v>
      </c>
      <c r="B795" s="309" t="s">
        <v>1280</v>
      </c>
      <c r="C795" s="309" t="s">
        <v>6637</v>
      </c>
      <c r="D795" s="309" t="s">
        <v>848</v>
      </c>
      <c r="E795" s="309" t="s">
        <v>8084</v>
      </c>
      <c r="F795" s="310" t="s">
        <v>847</v>
      </c>
      <c r="G795" s="310" t="s">
        <v>1283</v>
      </c>
      <c r="H795" s="309" t="s">
        <v>8677</v>
      </c>
    </row>
    <row r="796" spans="1:8">
      <c r="A796" s="309" t="s">
        <v>8036</v>
      </c>
      <c r="B796" s="309" t="s">
        <v>1280</v>
      </c>
      <c r="C796" s="309" t="s">
        <v>6639</v>
      </c>
      <c r="D796" s="309" t="s">
        <v>850</v>
      </c>
      <c r="E796" s="309" t="s">
        <v>8085</v>
      </c>
      <c r="F796" s="310" t="s">
        <v>849</v>
      </c>
      <c r="G796" s="310" t="s">
        <v>1280</v>
      </c>
      <c r="H796" s="309" t="s">
        <v>8675</v>
      </c>
    </row>
    <row r="797" spans="1:8">
      <c r="A797" s="309" t="s">
        <v>8036</v>
      </c>
      <c r="B797" s="309" t="s">
        <v>1280</v>
      </c>
      <c r="C797" s="309" t="s">
        <v>6643</v>
      </c>
      <c r="D797" s="309" t="s">
        <v>852</v>
      </c>
      <c r="E797" s="309" t="s">
        <v>8086</v>
      </c>
      <c r="F797" s="310" t="s">
        <v>851</v>
      </c>
      <c r="G797" s="310" t="s">
        <v>1281</v>
      </c>
      <c r="H797" s="309" t="s">
        <v>8676</v>
      </c>
    </row>
    <row r="798" spans="1:8">
      <c r="A798" s="309" t="s">
        <v>8036</v>
      </c>
      <c r="B798" s="309" t="s">
        <v>1280</v>
      </c>
      <c r="C798" s="309" t="s">
        <v>6645</v>
      </c>
      <c r="D798" s="309" t="s">
        <v>854</v>
      </c>
      <c r="E798" s="309" t="s">
        <v>3879</v>
      </c>
      <c r="F798" s="310" t="s">
        <v>853</v>
      </c>
      <c r="G798" s="310" t="s">
        <v>1281</v>
      </c>
      <c r="H798" s="309" t="s">
        <v>8676</v>
      </c>
    </row>
    <row r="799" spans="1:8">
      <c r="A799" s="309" t="s">
        <v>8036</v>
      </c>
      <c r="B799" s="309" t="s">
        <v>1280</v>
      </c>
      <c r="C799" s="309" t="s">
        <v>6647</v>
      </c>
      <c r="D799" s="309" t="s">
        <v>5582</v>
      </c>
      <c r="E799" s="309" t="s">
        <v>3880</v>
      </c>
      <c r="F799" s="310" t="s">
        <v>5583</v>
      </c>
      <c r="G799" s="310" t="s">
        <v>1280</v>
      </c>
      <c r="H799" s="309" t="s">
        <v>8675</v>
      </c>
    </row>
    <row r="800" spans="1:8">
      <c r="A800" s="309" t="s">
        <v>8036</v>
      </c>
      <c r="B800" s="309" t="s">
        <v>1280</v>
      </c>
      <c r="C800" s="309" t="s">
        <v>6649</v>
      </c>
      <c r="D800" s="309" t="s">
        <v>5584</v>
      </c>
      <c r="E800" s="309" t="s">
        <v>3881</v>
      </c>
      <c r="F800" s="310" t="s">
        <v>5585</v>
      </c>
      <c r="G800" s="310" t="s">
        <v>1280</v>
      </c>
      <c r="H800" s="309" t="s">
        <v>8675</v>
      </c>
    </row>
    <row r="801" spans="1:8">
      <c r="A801" s="309" t="s">
        <v>8036</v>
      </c>
      <c r="B801" s="309" t="s">
        <v>1280</v>
      </c>
      <c r="C801" s="309" t="s">
        <v>6653</v>
      </c>
      <c r="D801" s="309" t="s">
        <v>3882</v>
      </c>
      <c r="E801" s="309" t="s">
        <v>3883</v>
      </c>
      <c r="F801" s="310" t="s">
        <v>3884</v>
      </c>
      <c r="G801" s="310" t="s">
        <v>1282</v>
      </c>
      <c r="H801" s="309" t="s">
        <v>4507</v>
      </c>
    </row>
    <row r="802" spans="1:8">
      <c r="A802" s="309" t="s">
        <v>8036</v>
      </c>
      <c r="B802" s="309" t="s">
        <v>1280</v>
      </c>
      <c r="C802" s="309" t="s">
        <v>6655</v>
      </c>
      <c r="D802" s="309" t="s">
        <v>3885</v>
      </c>
      <c r="E802" s="309" t="s">
        <v>3886</v>
      </c>
      <c r="F802" s="310" t="s">
        <v>3887</v>
      </c>
      <c r="G802" s="310" t="s">
        <v>1283</v>
      </c>
      <c r="H802" s="309" t="s">
        <v>8677</v>
      </c>
    </row>
    <row r="803" spans="1:8">
      <c r="A803" s="309" t="s">
        <v>8036</v>
      </c>
      <c r="B803" s="309" t="s">
        <v>1280</v>
      </c>
      <c r="C803" s="309" t="s">
        <v>6657</v>
      </c>
      <c r="D803" s="309" t="s">
        <v>3888</v>
      </c>
      <c r="E803" s="309" t="s">
        <v>3889</v>
      </c>
      <c r="F803" s="310" t="s">
        <v>3890</v>
      </c>
      <c r="G803" s="310" t="s">
        <v>1282</v>
      </c>
      <c r="H803" s="309" t="s">
        <v>4507</v>
      </c>
    </row>
    <row r="804" spans="1:8">
      <c r="A804" s="309" t="s">
        <v>8036</v>
      </c>
      <c r="B804" s="309" t="s">
        <v>1280</v>
      </c>
      <c r="C804" s="309" t="s">
        <v>6661</v>
      </c>
      <c r="D804" s="309" t="s">
        <v>3891</v>
      </c>
      <c r="E804" s="309" t="s">
        <v>3892</v>
      </c>
      <c r="F804" s="310" t="s">
        <v>3893</v>
      </c>
      <c r="G804" s="310" t="s">
        <v>1280</v>
      </c>
      <c r="H804" s="309" t="s">
        <v>8675</v>
      </c>
    </row>
    <row r="805" spans="1:8">
      <c r="A805" s="309" t="s">
        <v>8036</v>
      </c>
      <c r="B805" s="309" t="s">
        <v>1280</v>
      </c>
      <c r="C805" s="309" t="s">
        <v>6663</v>
      </c>
      <c r="D805" s="309" t="s">
        <v>8774</v>
      </c>
      <c r="E805" s="309" t="s">
        <v>8775</v>
      </c>
      <c r="F805" s="310" t="s">
        <v>8776</v>
      </c>
      <c r="G805" s="310" t="s">
        <v>1280</v>
      </c>
      <c r="H805" s="309" t="s">
        <v>8675</v>
      </c>
    </row>
    <row r="806" spans="1:8">
      <c r="A806" s="309" t="s">
        <v>8036</v>
      </c>
      <c r="B806" s="309" t="s">
        <v>1280</v>
      </c>
      <c r="C806" s="309" t="s">
        <v>6665</v>
      </c>
      <c r="D806" s="309" t="s">
        <v>8777</v>
      </c>
      <c r="E806" s="309" t="s">
        <v>8778</v>
      </c>
      <c r="F806" s="310" t="s">
        <v>8779</v>
      </c>
      <c r="G806" s="310" t="s">
        <v>1283</v>
      </c>
      <c r="H806" s="309" t="s">
        <v>8677</v>
      </c>
    </row>
    <row r="807" spans="1:8">
      <c r="A807" s="309" t="s">
        <v>8036</v>
      </c>
      <c r="B807" s="309" t="s">
        <v>1280</v>
      </c>
      <c r="C807" s="309" t="s">
        <v>6667</v>
      </c>
      <c r="D807" s="309" t="s">
        <v>8780</v>
      </c>
      <c r="E807" s="309" t="s">
        <v>8781</v>
      </c>
      <c r="F807" s="310" t="s">
        <v>8782</v>
      </c>
      <c r="G807" s="310" t="s">
        <v>1275</v>
      </c>
      <c r="H807" s="309" t="s">
        <v>7605</v>
      </c>
    </row>
    <row r="808" spans="1:8">
      <c r="A808" s="309" t="s">
        <v>8036</v>
      </c>
      <c r="B808" s="309" t="s">
        <v>1280</v>
      </c>
      <c r="C808" s="309" t="s">
        <v>448</v>
      </c>
      <c r="D808" s="309" t="s">
        <v>8783</v>
      </c>
      <c r="E808" s="309" t="s">
        <v>8784</v>
      </c>
      <c r="F808" s="310" t="s">
        <v>8785</v>
      </c>
      <c r="G808" s="310" t="s">
        <v>1280</v>
      </c>
      <c r="H808" s="309" t="s">
        <v>8675</v>
      </c>
    </row>
    <row r="809" spans="1:8">
      <c r="A809" s="309" t="s">
        <v>8036</v>
      </c>
      <c r="B809" s="309" t="s">
        <v>1280</v>
      </c>
      <c r="C809" s="309" t="s">
        <v>450</v>
      </c>
      <c r="D809" s="309" t="s">
        <v>8786</v>
      </c>
      <c r="E809" s="309" t="s">
        <v>8787</v>
      </c>
      <c r="F809" s="310" t="s">
        <v>8788</v>
      </c>
      <c r="G809" s="310" t="s">
        <v>1280</v>
      </c>
      <c r="H809" s="309" t="s">
        <v>8675</v>
      </c>
    </row>
    <row r="810" spans="1:8">
      <c r="D810" s="309" t="s">
        <v>6184</v>
      </c>
    </row>
    <row r="811" spans="1:8">
      <c r="A811" s="309" t="s">
        <v>8789</v>
      </c>
      <c r="B811" s="309" t="s">
        <v>7482</v>
      </c>
      <c r="C811" s="309" t="s">
        <v>7530</v>
      </c>
      <c r="D811" s="309" t="s">
        <v>5586</v>
      </c>
      <c r="E811" s="309" t="s">
        <v>3894</v>
      </c>
      <c r="F811" s="310" t="s">
        <v>855</v>
      </c>
      <c r="G811" s="310" t="s">
        <v>1272</v>
      </c>
      <c r="H811" s="309" t="s">
        <v>7532</v>
      </c>
    </row>
    <row r="812" spans="1:8">
      <c r="A812" s="309" t="s">
        <v>8789</v>
      </c>
      <c r="B812" s="309" t="s">
        <v>7482</v>
      </c>
      <c r="C812" s="309" t="s">
        <v>7533</v>
      </c>
      <c r="D812" s="309" t="s">
        <v>857</v>
      </c>
      <c r="E812" s="309" t="s">
        <v>3895</v>
      </c>
      <c r="F812" s="310" t="s">
        <v>856</v>
      </c>
      <c r="G812" s="310" t="s">
        <v>1274</v>
      </c>
      <c r="H812" s="309" t="s">
        <v>7537</v>
      </c>
    </row>
    <row r="813" spans="1:8">
      <c r="A813" s="309" t="s">
        <v>8789</v>
      </c>
      <c r="B813" s="309" t="s">
        <v>7482</v>
      </c>
      <c r="C813" s="309" t="s">
        <v>7535</v>
      </c>
      <c r="D813" s="309" t="s">
        <v>859</v>
      </c>
      <c r="E813" s="309" t="s">
        <v>3896</v>
      </c>
      <c r="F813" s="310" t="s">
        <v>858</v>
      </c>
      <c r="G813" s="310" t="s">
        <v>1274</v>
      </c>
      <c r="H813" s="309" t="s">
        <v>7537</v>
      </c>
    </row>
    <row r="814" spans="1:8">
      <c r="A814" s="309" t="s">
        <v>8789</v>
      </c>
      <c r="B814" s="309" t="s">
        <v>7482</v>
      </c>
      <c r="C814" s="309" t="s">
        <v>7538</v>
      </c>
      <c r="D814" s="309" t="s">
        <v>861</v>
      </c>
      <c r="E814" s="309" t="s">
        <v>3897</v>
      </c>
      <c r="F814" s="310" t="s">
        <v>860</v>
      </c>
      <c r="G814" s="310" t="s">
        <v>1274</v>
      </c>
      <c r="H814" s="309" t="s">
        <v>7537</v>
      </c>
    </row>
    <row r="815" spans="1:8">
      <c r="A815" s="309" t="s">
        <v>8789</v>
      </c>
      <c r="B815" s="309" t="s">
        <v>7482</v>
      </c>
      <c r="C815" s="309" t="s">
        <v>7540</v>
      </c>
      <c r="D815" s="309" t="s">
        <v>863</v>
      </c>
      <c r="E815" s="309" t="s">
        <v>3898</v>
      </c>
      <c r="F815" s="310" t="s">
        <v>862</v>
      </c>
      <c r="G815" s="310" t="s">
        <v>1274</v>
      </c>
      <c r="H815" s="309" t="s">
        <v>7537</v>
      </c>
    </row>
    <row r="816" spans="1:8">
      <c r="A816" s="309" t="s">
        <v>8789</v>
      </c>
      <c r="B816" s="309" t="s">
        <v>7482</v>
      </c>
      <c r="C816" s="309" t="s">
        <v>7542</v>
      </c>
      <c r="D816" s="309" t="s">
        <v>865</v>
      </c>
      <c r="E816" s="309" t="s">
        <v>3899</v>
      </c>
      <c r="F816" s="310" t="s">
        <v>864</v>
      </c>
      <c r="G816" s="310" t="s">
        <v>1274</v>
      </c>
      <c r="H816" s="309" t="s">
        <v>7537</v>
      </c>
    </row>
    <row r="817" spans="1:8">
      <c r="A817" s="309" t="s">
        <v>8789</v>
      </c>
      <c r="B817" s="309" t="s">
        <v>7482</v>
      </c>
      <c r="C817" s="309" t="s">
        <v>7544</v>
      </c>
      <c r="D817" s="309" t="s">
        <v>867</v>
      </c>
      <c r="E817" s="309" t="s">
        <v>3900</v>
      </c>
      <c r="F817" s="310" t="s">
        <v>866</v>
      </c>
      <c r="G817" s="310" t="s">
        <v>1274</v>
      </c>
      <c r="H817" s="309" t="s">
        <v>7537</v>
      </c>
    </row>
    <row r="818" spans="1:8">
      <c r="A818" s="309" t="s">
        <v>8789</v>
      </c>
      <c r="B818" s="309" t="s">
        <v>7482</v>
      </c>
      <c r="C818" s="309" t="s">
        <v>7546</v>
      </c>
      <c r="D818" s="309" t="s">
        <v>869</v>
      </c>
      <c r="E818" s="309" t="s">
        <v>3901</v>
      </c>
      <c r="F818" s="310" t="s">
        <v>868</v>
      </c>
      <c r="G818" s="310" t="s">
        <v>1274</v>
      </c>
      <c r="H818" s="309" t="s">
        <v>7537</v>
      </c>
    </row>
    <row r="819" spans="1:8">
      <c r="A819" s="309" t="s">
        <v>8789</v>
      </c>
      <c r="B819" s="309" t="s">
        <v>7482</v>
      </c>
      <c r="C819" s="309" t="s">
        <v>7548</v>
      </c>
      <c r="D819" s="309" t="s">
        <v>871</v>
      </c>
      <c r="E819" s="309" t="s">
        <v>3902</v>
      </c>
      <c r="F819" s="310" t="s">
        <v>870</v>
      </c>
      <c r="G819" s="310" t="s">
        <v>1274</v>
      </c>
      <c r="H819" s="309" t="s">
        <v>7537</v>
      </c>
    </row>
    <row r="820" spans="1:8">
      <c r="A820" s="309" t="s">
        <v>8789</v>
      </c>
      <c r="B820" s="309" t="s">
        <v>7482</v>
      </c>
      <c r="C820" s="309" t="s">
        <v>7550</v>
      </c>
      <c r="D820" s="309" t="s">
        <v>873</v>
      </c>
      <c r="E820" s="309" t="s">
        <v>3903</v>
      </c>
      <c r="F820" s="310" t="s">
        <v>872</v>
      </c>
      <c r="G820" s="310" t="s">
        <v>1274</v>
      </c>
      <c r="H820" s="309" t="s">
        <v>7537</v>
      </c>
    </row>
    <row r="821" spans="1:8">
      <c r="A821" s="309" t="s">
        <v>8789</v>
      </c>
      <c r="B821" s="309" t="s">
        <v>7482</v>
      </c>
      <c r="C821" s="309" t="s">
        <v>7552</v>
      </c>
      <c r="D821" s="309" t="s">
        <v>875</v>
      </c>
      <c r="E821" s="309" t="s">
        <v>3904</v>
      </c>
      <c r="F821" s="310" t="s">
        <v>874</v>
      </c>
      <c r="G821" s="310" t="s">
        <v>1274</v>
      </c>
      <c r="H821" s="309" t="s">
        <v>7537</v>
      </c>
    </row>
    <row r="822" spans="1:8">
      <c r="A822" s="309" t="s">
        <v>8789</v>
      </c>
      <c r="B822" s="309" t="s">
        <v>7482</v>
      </c>
      <c r="C822" s="309" t="s">
        <v>7556</v>
      </c>
      <c r="D822" s="309" t="s">
        <v>877</v>
      </c>
      <c r="E822" s="309" t="s">
        <v>3905</v>
      </c>
      <c r="F822" s="310" t="s">
        <v>876</v>
      </c>
      <c r="G822" s="310" t="s">
        <v>1274</v>
      </c>
      <c r="H822" s="309" t="s">
        <v>7537</v>
      </c>
    </row>
    <row r="823" spans="1:8">
      <c r="A823" s="309" t="s">
        <v>8789</v>
      </c>
      <c r="B823" s="309" t="s">
        <v>7482</v>
      </c>
      <c r="C823" s="309" t="s">
        <v>7558</v>
      </c>
      <c r="D823" s="309" t="s">
        <v>879</v>
      </c>
      <c r="E823" s="309" t="s">
        <v>3906</v>
      </c>
      <c r="F823" s="310" t="s">
        <v>878</v>
      </c>
      <c r="G823" s="310" t="s">
        <v>1274</v>
      </c>
      <c r="H823" s="309" t="s">
        <v>7537</v>
      </c>
    </row>
    <row r="824" spans="1:8">
      <c r="A824" s="309" t="s">
        <v>8789</v>
      </c>
      <c r="B824" s="309" t="s">
        <v>7482</v>
      </c>
      <c r="C824" s="309" t="s">
        <v>7564</v>
      </c>
      <c r="D824" s="309" t="s">
        <v>881</v>
      </c>
      <c r="E824" s="309" t="s">
        <v>3907</v>
      </c>
      <c r="F824" s="310" t="s">
        <v>880</v>
      </c>
      <c r="G824" s="310" t="s">
        <v>1274</v>
      </c>
      <c r="H824" s="309" t="s">
        <v>7537</v>
      </c>
    </row>
    <row r="825" spans="1:8">
      <c r="A825" s="309" t="s">
        <v>8789</v>
      </c>
      <c r="B825" s="309" t="s">
        <v>7482</v>
      </c>
      <c r="C825" s="309" t="s">
        <v>7566</v>
      </c>
      <c r="D825" s="309" t="s">
        <v>883</v>
      </c>
      <c r="E825" s="309" t="s">
        <v>3908</v>
      </c>
      <c r="F825" s="310" t="s">
        <v>882</v>
      </c>
      <c r="G825" s="310" t="s">
        <v>1274</v>
      </c>
      <c r="H825" s="309" t="s">
        <v>7537</v>
      </c>
    </row>
    <row r="826" spans="1:8">
      <c r="A826" s="309" t="s">
        <v>8789</v>
      </c>
      <c r="B826" s="309" t="s">
        <v>7482</v>
      </c>
      <c r="C826" s="309" t="s">
        <v>7567</v>
      </c>
      <c r="D826" s="309" t="s">
        <v>5587</v>
      </c>
      <c r="E826" s="309" t="s">
        <v>3909</v>
      </c>
      <c r="F826" s="310" t="s">
        <v>884</v>
      </c>
      <c r="G826" s="310" t="s">
        <v>1274</v>
      </c>
      <c r="H826" s="309" t="s">
        <v>7537</v>
      </c>
    </row>
    <row r="827" spans="1:8">
      <c r="A827" s="309" t="s">
        <v>8789</v>
      </c>
      <c r="B827" s="309" t="s">
        <v>7482</v>
      </c>
      <c r="C827" s="309" t="s">
        <v>7568</v>
      </c>
      <c r="D827" s="309" t="s">
        <v>886</v>
      </c>
      <c r="E827" s="309" t="s">
        <v>3910</v>
      </c>
      <c r="F827" s="310" t="s">
        <v>885</v>
      </c>
      <c r="G827" s="310" t="s">
        <v>1274</v>
      </c>
      <c r="H827" s="309" t="s">
        <v>7537</v>
      </c>
    </row>
    <row r="828" spans="1:8">
      <c r="A828" s="309" t="s">
        <v>8789</v>
      </c>
      <c r="B828" s="309" t="s">
        <v>7482</v>
      </c>
      <c r="C828" s="309" t="s">
        <v>7570</v>
      </c>
      <c r="D828" s="309" t="s">
        <v>888</v>
      </c>
      <c r="E828" s="309" t="s">
        <v>3911</v>
      </c>
      <c r="F828" s="310" t="s">
        <v>887</v>
      </c>
      <c r="G828" s="310" t="s">
        <v>1276</v>
      </c>
      <c r="H828" s="309" t="s">
        <v>8669</v>
      </c>
    </row>
    <row r="829" spans="1:8">
      <c r="A829" s="309" t="s">
        <v>8789</v>
      </c>
      <c r="B829" s="309" t="s">
        <v>7482</v>
      </c>
      <c r="C829" s="309" t="s">
        <v>7572</v>
      </c>
      <c r="D829" s="309" t="s">
        <v>890</v>
      </c>
      <c r="E829" s="309" t="s">
        <v>3912</v>
      </c>
      <c r="F829" s="310" t="s">
        <v>889</v>
      </c>
      <c r="G829" s="310" t="s">
        <v>1277</v>
      </c>
      <c r="H829" s="309" t="s">
        <v>8680</v>
      </c>
    </row>
    <row r="830" spans="1:8">
      <c r="A830" s="309" t="s">
        <v>8789</v>
      </c>
      <c r="B830" s="309" t="s">
        <v>7482</v>
      </c>
      <c r="C830" s="309" t="s">
        <v>7574</v>
      </c>
      <c r="D830" s="309" t="s">
        <v>892</v>
      </c>
      <c r="E830" s="309" t="s">
        <v>3913</v>
      </c>
      <c r="F830" s="310" t="s">
        <v>891</v>
      </c>
      <c r="G830" s="310" t="s">
        <v>1274</v>
      </c>
      <c r="H830" s="309" t="s">
        <v>7537</v>
      </c>
    </row>
    <row r="831" spans="1:8">
      <c r="A831" s="309" t="s">
        <v>8789</v>
      </c>
      <c r="B831" s="309" t="s">
        <v>7482</v>
      </c>
      <c r="C831" s="309" t="s">
        <v>7575</v>
      </c>
      <c r="D831" s="309" t="s">
        <v>894</v>
      </c>
      <c r="E831" s="309" t="s">
        <v>3914</v>
      </c>
      <c r="F831" s="310" t="s">
        <v>893</v>
      </c>
      <c r="G831" s="310" t="s">
        <v>1274</v>
      </c>
      <c r="H831" s="309" t="s">
        <v>7537</v>
      </c>
    </row>
    <row r="832" spans="1:8">
      <c r="A832" s="309" t="s">
        <v>8789</v>
      </c>
      <c r="B832" s="309" t="s">
        <v>7482</v>
      </c>
      <c r="C832" s="309" t="s">
        <v>7581</v>
      </c>
      <c r="D832" s="309" t="s">
        <v>896</v>
      </c>
      <c r="E832" s="309" t="s">
        <v>3915</v>
      </c>
      <c r="F832" s="310" t="s">
        <v>895</v>
      </c>
      <c r="G832" s="310" t="s">
        <v>1275</v>
      </c>
      <c r="H832" s="309" t="s">
        <v>7605</v>
      </c>
    </row>
    <row r="833" spans="1:8">
      <c r="A833" s="309" t="s">
        <v>8789</v>
      </c>
      <c r="B833" s="309" t="s">
        <v>7482</v>
      </c>
      <c r="C833" s="309" t="s">
        <v>7583</v>
      </c>
      <c r="D833" s="309" t="s">
        <v>5588</v>
      </c>
      <c r="E833" s="309" t="s">
        <v>3916</v>
      </c>
      <c r="F833" s="310" t="s">
        <v>897</v>
      </c>
      <c r="G833" s="310" t="s">
        <v>1274</v>
      </c>
      <c r="H833" s="309" t="s">
        <v>7537</v>
      </c>
    </row>
    <row r="834" spans="1:8">
      <c r="A834" s="309" t="s">
        <v>8789</v>
      </c>
      <c r="B834" s="309" t="s">
        <v>7482</v>
      </c>
      <c r="C834" s="309" t="s">
        <v>7589</v>
      </c>
      <c r="D834" s="309" t="s">
        <v>899</v>
      </c>
      <c r="E834" s="309" t="s">
        <v>3917</v>
      </c>
      <c r="F834" s="310" t="s">
        <v>898</v>
      </c>
      <c r="G834" s="310" t="s">
        <v>1274</v>
      </c>
      <c r="H834" s="309" t="s">
        <v>7537</v>
      </c>
    </row>
    <row r="835" spans="1:8">
      <c r="A835" s="309" t="s">
        <v>8789</v>
      </c>
      <c r="B835" s="309" t="s">
        <v>7482</v>
      </c>
      <c r="C835" s="309" t="s">
        <v>7590</v>
      </c>
      <c r="D835" s="309" t="s">
        <v>901</v>
      </c>
      <c r="E835" s="309" t="s">
        <v>3918</v>
      </c>
      <c r="F835" s="310" t="s">
        <v>900</v>
      </c>
      <c r="G835" s="310" t="s">
        <v>1274</v>
      </c>
      <c r="H835" s="309" t="s">
        <v>7537</v>
      </c>
    </row>
    <row r="836" spans="1:8">
      <c r="A836" s="309" t="s">
        <v>8789</v>
      </c>
      <c r="B836" s="309" t="s">
        <v>7482</v>
      </c>
      <c r="C836" s="309" t="s">
        <v>7595</v>
      </c>
      <c r="D836" s="309" t="s">
        <v>903</v>
      </c>
      <c r="E836" s="309" t="s">
        <v>3919</v>
      </c>
      <c r="F836" s="310" t="s">
        <v>902</v>
      </c>
      <c r="G836" s="310" t="s">
        <v>1278</v>
      </c>
      <c r="H836" s="309" t="s">
        <v>8674</v>
      </c>
    </row>
    <row r="837" spans="1:8">
      <c r="A837" s="309" t="s">
        <v>8789</v>
      </c>
      <c r="B837" s="309" t="s">
        <v>7482</v>
      </c>
      <c r="C837" s="309" t="s">
        <v>7599</v>
      </c>
      <c r="D837" s="309" t="s">
        <v>905</v>
      </c>
      <c r="E837" s="309" t="s">
        <v>3920</v>
      </c>
      <c r="F837" s="310" t="s">
        <v>904</v>
      </c>
      <c r="G837" s="310" t="s">
        <v>1276</v>
      </c>
      <c r="H837" s="309" t="s">
        <v>8669</v>
      </c>
    </row>
    <row r="838" spans="1:8">
      <c r="A838" s="309" t="s">
        <v>8789</v>
      </c>
      <c r="B838" s="309" t="s">
        <v>7482</v>
      </c>
      <c r="C838" s="309" t="s">
        <v>7606</v>
      </c>
      <c r="D838" s="309" t="s">
        <v>907</v>
      </c>
      <c r="E838" s="309" t="s">
        <v>3921</v>
      </c>
      <c r="F838" s="310" t="s">
        <v>906</v>
      </c>
      <c r="G838" s="310" t="s">
        <v>1279</v>
      </c>
      <c r="H838" s="309" t="s">
        <v>526</v>
      </c>
    </row>
    <row r="839" spans="1:8">
      <c r="A839" s="309" t="s">
        <v>8789</v>
      </c>
      <c r="B839" s="309" t="s">
        <v>7482</v>
      </c>
      <c r="C839" s="309" t="s">
        <v>7608</v>
      </c>
      <c r="D839" s="309" t="s">
        <v>7837</v>
      </c>
      <c r="E839" s="309" t="s">
        <v>3922</v>
      </c>
      <c r="F839" s="310" t="s">
        <v>7836</v>
      </c>
      <c r="G839" s="310" t="s">
        <v>1282</v>
      </c>
      <c r="H839" s="309" t="s">
        <v>4507</v>
      </c>
    </row>
    <row r="840" spans="1:8">
      <c r="A840" s="309" t="s">
        <v>8789</v>
      </c>
      <c r="B840" s="309" t="s">
        <v>7482</v>
      </c>
      <c r="C840" s="309" t="s">
        <v>7610</v>
      </c>
      <c r="D840" s="309" t="s">
        <v>5589</v>
      </c>
      <c r="E840" s="309" t="s">
        <v>3923</v>
      </c>
      <c r="F840" s="310" t="s">
        <v>7838</v>
      </c>
      <c r="G840" s="310" t="s">
        <v>1281</v>
      </c>
      <c r="H840" s="309" t="s">
        <v>8676</v>
      </c>
    </row>
    <row r="841" spans="1:8">
      <c r="A841" s="309" t="s">
        <v>8789</v>
      </c>
      <c r="B841" s="309" t="s">
        <v>7482</v>
      </c>
      <c r="C841" s="309" t="s">
        <v>7612</v>
      </c>
      <c r="D841" s="309" t="s">
        <v>7840</v>
      </c>
      <c r="E841" s="309" t="s">
        <v>3924</v>
      </c>
      <c r="F841" s="310" t="s">
        <v>7839</v>
      </c>
      <c r="G841" s="310" t="s">
        <v>1281</v>
      </c>
      <c r="H841" s="309" t="s">
        <v>8676</v>
      </c>
    </row>
    <row r="842" spans="1:8">
      <c r="A842" s="309" t="s">
        <v>8789</v>
      </c>
      <c r="B842" s="309" t="s">
        <v>7482</v>
      </c>
      <c r="C842" s="309" t="s">
        <v>7614</v>
      </c>
      <c r="D842" s="309" t="s">
        <v>5590</v>
      </c>
      <c r="E842" s="309" t="s">
        <v>3925</v>
      </c>
      <c r="F842" s="310" t="s">
        <v>7841</v>
      </c>
      <c r="G842" s="310" t="s">
        <v>1282</v>
      </c>
      <c r="H842" s="309" t="s">
        <v>4507</v>
      </c>
    </row>
    <row r="843" spans="1:8">
      <c r="A843" s="309" t="s">
        <v>8789</v>
      </c>
      <c r="B843" s="309" t="s">
        <v>7482</v>
      </c>
      <c r="C843" s="309" t="s">
        <v>7616</v>
      </c>
      <c r="D843" s="309" t="s">
        <v>7843</v>
      </c>
      <c r="E843" s="309" t="s">
        <v>3926</v>
      </c>
      <c r="F843" s="310" t="s">
        <v>7842</v>
      </c>
      <c r="G843" s="310" t="s">
        <v>1281</v>
      </c>
      <c r="H843" s="309" t="s">
        <v>8676</v>
      </c>
    </row>
    <row r="844" spans="1:8">
      <c r="A844" s="309" t="s">
        <v>8789</v>
      </c>
      <c r="B844" s="309" t="s">
        <v>7482</v>
      </c>
      <c r="C844" s="309" t="s">
        <v>7620</v>
      </c>
      <c r="D844" s="309" t="s">
        <v>5591</v>
      </c>
      <c r="E844" s="309" t="s">
        <v>3927</v>
      </c>
      <c r="F844" s="310" t="s">
        <v>7844</v>
      </c>
      <c r="G844" s="310" t="s">
        <v>1283</v>
      </c>
      <c r="H844" s="309" t="s">
        <v>8677</v>
      </c>
    </row>
    <row r="845" spans="1:8">
      <c r="A845" s="309" t="s">
        <v>8789</v>
      </c>
      <c r="B845" s="309" t="s">
        <v>7482</v>
      </c>
      <c r="C845" s="309" t="s">
        <v>7622</v>
      </c>
      <c r="D845" s="309" t="s">
        <v>4218</v>
      </c>
      <c r="E845" s="309" t="s">
        <v>3928</v>
      </c>
      <c r="F845" s="310" t="s">
        <v>4217</v>
      </c>
      <c r="G845" s="310" t="s">
        <v>1281</v>
      </c>
      <c r="H845" s="309" t="s">
        <v>8676</v>
      </c>
    </row>
    <row r="846" spans="1:8">
      <c r="A846" s="309" t="s">
        <v>8789</v>
      </c>
      <c r="B846" s="309" t="s">
        <v>7482</v>
      </c>
      <c r="C846" s="309" t="s">
        <v>7628</v>
      </c>
      <c r="D846" s="309" t="s">
        <v>4220</v>
      </c>
      <c r="E846" s="309" t="s">
        <v>3929</v>
      </c>
      <c r="F846" s="310" t="s">
        <v>4219</v>
      </c>
      <c r="G846" s="310" t="s">
        <v>1280</v>
      </c>
      <c r="H846" s="309" t="s">
        <v>8675</v>
      </c>
    </row>
    <row r="847" spans="1:8">
      <c r="A847" s="309" t="s">
        <v>8789</v>
      </c>
      <c r="B847" s="309" t="s">
        <v>7482</v>
      </c>
      <c r="C847" s="309" t="s">
        <v>7632</v>
      </c>
      <c r="D847" s="309" t="s">
        <v>4222</v>
      </c>
      <c r="E847" s="309" t="s">
        <v>3930</v>
      </c>
      <c r="F847" s="310" t="s">
        <v>4221</v>
      </c>
      <c r="G847" s="310" t="s">
        <v>1281</v>
      </c>
      <c r="H847" s="309" t="s">
        <v>8676</v>
      </c>
    </row>
    <row r="848" spans="1:8">
      <c r="A848" s="309" t="s">
        <v>8789</v>
      </c>
      <c r="B848" s="309" t="s">
        <v>7482</v>
      </c>
      <c r="C848" s="309" t="s">
        <v>7636</v>
      </c>
      <c r="D848" s="309" t="s">
        <v>5592</v>
      </c>
      <c r="E848" s="309" t="s">
        <v>3931</v>
      </c>
      <c r="F848" s="310" t="s">
        <v>4223</v>
      </c>
      <c r="G848" s="310" t="s">
        <v>1282</v>
      </c>
      <c r="H848" s="309" t="s">
        <v>4507</v>
      </c>
    </row>
    <row r="849" spans="1:8">
      <c r="A849" s="309" t="s">
        <v>8789</v>
      </c>
      <c r="B849" s="309" t="s">
        <v>7482</v>
      </c>
      <c r="C849" s="309" t="s">
        <v>4655</v>
      </c>
      <c r="D849" s="309" t="s">
        <v>4363</v>
      </c>
      <c r="E849" s="309" t="s">
        <v>3932</v>
      </c>
      <c r="F849" s="310" t="s">
        <v>4224</v>
      </c>
      <c r="G849" s="310" t="s">
        <v>1281</v>
      </c>
      <c r="H849" s="309" t="s">
        <v>8676</v>
      </c>
    </row>
    <row r="850" spans="1:8">
      <c r="A850" s="309" t="s">
        <v>8789</v>
      </c>
      <c r="B850" s="309" t="s">
        <v>7482</v>
      </c>
      <c r="C850" s="309" t="s">
        <v>4618</v>
      </c>
      <c r="D850" s="309" t="s">
        <v>4365</v>
      </c>
      <c r="E850" s="309" t="s">
        <v>3933</v>
      </c>
      <c r="F850" s="310" t="s">
        <v>4364</v>
      </c>
      <c r="G850" s="310" t="s">
        <v>1283</v>
      </c>
      <c r="H850" s="309" t="s">
        <v>8677</v>
      </c>
    </row>
    <row r="851" spans="1:8">
      <c r="A851" s="309" t="s">
        <v>8789</v>
      </c>
      <c r="B851" s="309" t="s">
        <v>7482</v>
      </c>
      <c r="C851" s="309" t="s">
        <v>7638</v>
      </c>
      <c r="D851" s="309" t="s">
        <v>4367</v>
      </c>
      <c r="E851" s="309" t="s">
        <v>3934</v>
      </c>
      <c r="F851" s="310" t="s">
        <v>4366</v>
      </c>
      <c r="G851" s="310" t="s">
        <v>1281</v>
      </c>
      <c r="H851" s="309" t="s">
        <v>8676</v>
      </c>
    </row>
    <row r="852" spans="1:8">
      <c r="A852" s="309" t="s">
        <v>8789</v>
      </c>
      <c r="B852" s="309" t="s">
        <v>7482</v>
      </c>
      <c r="C852" s="309" t="s">
        <v>7640</v>
      </c>
      <c r="D852" s="309" t="s">
        <v>4369</v>
      </c>
      <c r="E852" s="309" t="s">
        <v>3935</v>
      </c>
      <c r="F852" s="310" t="s">
        <v>4368</v>
      </c>
      <c r="G852" s="310" t="s">
        <v>1283</v>
      </c>
      <c r="H852" s="309" t="s">
        <v>8677</v>
      </c>
    </row>
    <row r="853" spans="1:8">
      <c r="A853" s="309" t="s">
        <v>8789</v>
      </c>
      <c r="B853" s="309" t="s">
        <v>7482</v>
      </c>
      <c r="C853" s="309" t="s">
        <v>6669</v>
      </c>
      <c r="D853" s="309" t="s">
        <v>4371</v>
      </c>
      <c r="E853" s="309" t="s">
        <v>3936</v>
      </c>
      <c r="F853" s="310" t="s">
        <v>4370</v>
      </c>
      <c r="G853" s="310" t="s">
        <v>1280</v>
      </c>
      <c r="H853" s="309" t="s">
        <v>8675</v>
      </c>
    </row>
    <row r="854" spans="1:8">
      <c r="A854" s="309" t="s">
        <v>8789</v>
      </c>
      <c r="B854" s="309" t="s">
        <v>7482</v>
      </c>
      <c r="C854" s="309" t="s">
        <v>6671</v>
      </c>
      <c r="D854" s="309" t="s">
        <v>4373</v>
      </c>
      <c r="E854" s="309" t="s">
        <v>3937</v>
      </c>
      <c r="F854" s="310" t="s">
        <v>4372</v>
      </c>
      <c r="G854" s="310" t="s">
        <v>1277</v>
      </c>
      <c r="H854" s="309" t="s">
        <v>8680</v>
      </c>
    </row>
    <row r="855" spans="1:8">
      <c r="A855" s="309" t="s">
        <v>8789</v>
      </c>
      <c r="B855" s="309" t="s">
        <v>7482</v>
      </c>
      <c r="C855" s="309" t="s">
        <v>6673</v>
      </c>
      <c r="D855" s="309" t="s">
        <v>4375</v>
      </c>
      <c r="E855" s="309" t="s">
        <v>3938</v>
      </c>
      <c r="F855" s="310" t="s">
        <v>4374</v>
      </c>
      <c r="G855" s="310" t="s">
        <v>1280</v>
      </c>
      <c r="H855" s="309" t="s">
        <v>8675</v>
      </c>
    </row>
    <row r="856" spans="1:8">
      <c r="A856" s="309" t="s">
        <v>8789</v>
      </c>
      <c r="B856" s="309" t="s">
        <v>7482</v>
      </c>
      <c r="C856" s="309" t="s">
        <v>6675</v>
      </c>
      <c r="D856" s="309" t="s">
        <v>4377</v>
      </c>
      <c r="E856" s="309" t="s">
        <v>3939</v>
      </c>
      <c r="F856" s="310" t="s">
        <v>4376</v>
      </c>
      <c r="G856" s="310" t="s">
        <v>1280</v>
      </c>
      <c r="H856" s="309" t="s">
        <v>8675</v>
      </c>
    </row>
    <row r="857" spans="1:8">
      <c r="A857" s="309" t="s">
        <v>8789</v>
      </c>
      <c r="B857" s="309" t="s">
        <v>7482</v>
      </c>
      <c r="C857" s="309" t="s">
        <v>6676</v>
      </c>
      <c r="D857" s="309" t="s">
        <v>4379</v>
      </c>
      <c r="E857" s="309" t="s">
        <v>988</v>
      </c>
      <c r="F857" s="310" t="s">
        <v>4378</v>
      </c>
      <c r="G857" s="310" t="s">
        <v>1282</v>
      </c>
      <c r="H857" s="309" t="s">
        <v>4507</v>
      </c>
    </row>
    <row r="858" spans="1:8">
      <c r="A858" s="309" t="s">
        <v>8789</v>
      </c>
      <c r="B858" s="309" t="s">
        <v>7482</v>
      </c>
      <c r="C858" s="309" t="s">
        <v>6680</v>
      </c>
      <c r="D858" s="309" t="s">
        <v>989</v>
      </c>
      <c r="E858" s="309" t="s">
        <v>990</v>
      </c>
      <c r="F858" s="310" t="s">
        <v>4380</v>
      </c>
      <c r="G858" s="310" t="s">
        <v>1283</v>
      </c>
      <c r="H858" s="309" t="s">
        <v>8677</v>
      </c>
    </row>
    <row r="859" spans="1:8">
      <c r="A859" s="309" t="s">
        <v>8789</v>
      </c>
      <c r="B859" s="309" t="s">
        <v>7482</v>
      </c>
      <c r="C859" s="309" t="s">
        <v>6682</v>
      </c>
      <c r="D859" s="309" t="s">
        <v>5593</v>
      </c>
      <c r="E859" s="309" t="s">
        <v>991</v>
      </c>
      <c r="F859" s="310" t="s">
        <v>4381</v>
      </c>
      <c r="G859" s="310" t="s">
        <v>1283</v>
      </c>
      <c r="H859" s="309" t="s">
        <v>8677</v>
      </c>
    </row>
    <row r="860" spans="1:8">
      <c r="A860" s="309" t="s">
        <v>8789</v>
      </c>
      <c r="B860" s="309" t="s">
        <v>7482</v>
      </c>
      <c r="C860" s="309" t="s">
        <v>6684</v>
      </c>
      <c r="D860" s="309" t="s">
        <v>4383</v>
      </c>
      <c r="E860" s="309" t="s">
        <v>992</v>
      </c>
      <c r="F860" s="310" t="s">
        <v>4382</v>
      </c>
      <c r="G860" s="310" t="s">
        <v>1283</v>
      </c>
      <c r="H860" s="309" t="s">
        <v>8677</v>
      </c>
    </row>
    <row r="861" spans="1:8">
      <c r="A861" s="309" t="s">
        <v>8789</v>
      </c>
      <c r="B861" s="309" t="s">
        <v>7482</v>
      </c>
      <c r="C861" s="309" t="s">
        <v>4629</v>
      </c>
      <c r="D861" s="309" t="s">
        <v>4385</v>
      </c>
      <c r="E861" s="309" t="s">
        <v>993</v>
      </c>
      <c r="F861" s="310" t="s">
        <v>4384</v>
      </c>
      <c r="G861" s="310" t="s">
        <v>1280</v>
      </c>
      <c r="H861" s="309" t="s">
        <v>8675</v>
      </c>
    </row>
    <row r="862" spans="1:8">
      <c r="A862" s="309" t="s">
        <v>8789</v>
      </c>
      <c r="B862" s="309" t="s">
        <v>7482</v>
      </c>
      <c r="C862" s="309" t="s">
        <v>6687</v>
      </c>
      <c r="D862" s="309" t="s">
        <v>4387</v>
      </c>
      <c r="E862" s="309" t="s">
        <v>994</v>
      </c>
      <c r="F862" s="310" t="s">
        <v>4386</v>
      </c>
      <c r="G862" s="310" t="s">
        <v>1280</v>
      </c>
      <c r="H862" s="309" t="s">
        <v>8675</v>
      </c>
    </row>
    <row r="863" spans="1:8">
      <c r="A863" s="309" t="s">
        <v>8789</v>
      </c>
      <c r="B863" s="309" t="s">
        <v>7482</v>
      </c>
      <c r="C863" s="309" t="s">
        <v>6689</v>
      </c>
      <c r="D863" s="309" t="s">
        <v>5594</v>
      </c>
      <c r="E863" s="309" t="s">
        <v>995</v>
      </c>
      <c r="F863" s="310" t="s">
        <v>4388</v>
      </c>
      <c r="G863" s="310" t="s">
        <v>1283</v>
      </c>
      <c r="H863" s="309" t="s">
        <v>8677</v>
      </c>
    </row>
    <row r="864" spans="1:8">
      <c r="A864" s="309" t="s">
        <v>8789</v>
      </c>
      <c r="B864" s="309" t="s">
        <v>7482</v>
      </c>
      <c r="C864" s="309" t="s">
        <v>6693</v>
      </c>
      <c r="D864" s="309" t="s">
        <v>4390</v>
      </c>
      <c r="E864" s="309" t="s">
        <v>996</v>
      </c>
      <c r="F864" s="310" t="s">
        <v>4389</v>
      </c>
      <c r="G864" s="310" t="s">
        <v>1280</v>
      </c>
      <c r="H864" s="309" t="s">
        <v>8675</v>
      </c>
    </row>
    <row r="865" spans="1:8">
      <c r="A865" s="309" t="s">
        <v>8789</v>
      </c>
      <c r="B865" s="309" t="s">
        <v>7482</v>
      </c>
      <c r="C865" s="309" t="s">
        <v>6695</v>
      </c>
      <c r="D865" s="309" t="s">
        <v>5970</v>
      </c>
      <c r="E865" s="309" t="s">
        <v>997</v>
      </c>
      <c r="F865" s="310" t="s">
        <v>4391</v>
      </c>
      <c r="G865" s="310" t="s">
        <v>1282</v>
      </c>
      <c r="H865" s="309" t="s">
        <v>4507</v>
      </c>
    </row>
    <row r="866" spans="1:8">
      <c r="A866" s="309" t="s">
        <v>8789</v>
      </c>
      <c r="B866" s="309" t="s">
        <v>7482</v>
      </c>
      <c r="C866" s="309" t="s">
        <v>6697</v>
      </c>
      <c r="D866" s="309" t="s">
        <v>998</v>
      </c>
      <c r="E866" s="309" t="s">
        <v>999</v>
      </c>
      <c r="F866" s="310" t="s">
        <v>5971</v>
      </c>
      <c r="G866" s="310" t="s">
        <v>1283</v>
      </c>
      <c r="H866" s="309" t="s">
        <v>8677</v>
      </c>
    </row>
    <row r="867" spans="1:8">
      <c r="A867" s="309" t="s">
        <v>8789</v>
      </c>
      <c r="B867" s="309" t="s">
        <v>7482</v>
      </c>
      <c r="C867" s="309" t="s">
        <v>6699</v>
      </c>
      <c r="D867" s="309" t="s">
        <v>5595</v>
      </c>
      <c r="E867" s="309" t="s">
        <v>1000</v>
      </c>
      <c r="F867" s="310" t="s">
        <v>5972</v>
      </c>
      <c r="G867" s="310" t="s">
        <v>1281</v>
      </c>
      <c r="H867" s="309" t="s">
        <v>8676</v>
      </c>
    </row>
    <row r="868" spans="1:8">
      <c r="A868" s="309" t="s">
        <v>8789</v>
      </c>
      <c r="B868" s="309" t="s">
        <v>7482</v>
      </c>
      <c r="C868" s="309" t="s">
        <v>4667</v>
      </c>
      <c r="D868" s="309" t="s">
        <v>5974</v>
      </c>
      <c r="E868" s="309" t="s">
        <v>1001</v>
      </c>
      <c r="F868" s="310" t="s">
        <v>5973</v>
      </c>
      <c r="G868" s="310" t="s">
        <v>1281</v>
      </c>
      <c r="H868" s="309" t="s">
        <v>8676</v>
      </c>
    </row>
    <row r="869" spans="1:8">
      <c r="A869" s="309" t="s">
        <v>8789</v>
      </c>
      <c r="B869" s="309" t="s">
        <v>7482</v>
      </c>
      <c r="C869" s="309" t="s">
        <v>4760</v>
      </c>
      <c r="D869" s="309" t="s">
        <v>5596</v>
      </c>
      <c r="E869" s="309" t="s">
        <v>1002</v>
      </c>
      <c r="F869" s="310" t="s">
        <v>5975</v>
      </c>
      <c r="G869" s="310" t="s">
        <v>1283</v>
      </c>
      <c r="H869" s="309" t="s">
        <v>8677</v>
      </c>
    </row>
    <row r="870" spans="1:8">
      <c r="A870" s="309" t="s">
        <v>8789</v>
      </c>
      <c r="B870" s="309" t="s">
        <v>7482</v>
      </c>
      <c r="C870" s="309" t="s">
        <v>3014</v>
      </c>
      <c r="D870" s="309" t="s">
        <v>1307</v>
      </c>
      <c r="E870" s="309" t="s">
        <v>1003</v>
      </c>
      <c r="F870" s="310" t="s">
        <v>1306</v>
      </c>
      <c r="G870" s="310" t="s">
        <v>1283</v>
      </c>
      <c r="H870" s="309" t="s">
        <v>8677</v>
      </c>
    </row>
    <row r="871" spans="1:8">
      <c r="A871" s="309" t="s">
        <v>8789</v>
      </c>
      <c r="B871" s="309" t="s">
        <v>7482</v>
      </c>
      <c r="C871" s="309" t="s">
        <v>3016</v>
      </c>
      <c r="D871" s="309" t="s">
        <v>5597</v>
      </c>
      <c r="E871" s="309" t="s">
        <v>1004</v>
      </c>
      <c r="F871" s="310" t="s">
        <v>1308</v>
      </c>
      <c r="G871" s="310" t="s">
        <v>1277</v>
      </c>
      <c r="H871" s="309" t="s">
        <v>8680</v>
      </c>
    </row>
    <row r="872" spans="1:8">
      <c r="A872" s="309" t="s">
        <v>8789</v>
      </c>
      <c r="B872" s="309" t="s">
        <v>7482</v>
      </c>
      <c r="C872" s="309" t="s">
        <v>3021</v>
      </c>
      <c r="D872" s="309" t="s">
        <v>1310</v>
      </c>
      <c r="E872" s="309" t="s">
        <v>1005</v>
      </c>
      <c r="F872" s="310" t="s">
        <v>1309</v>
      </c>
      <c r="G872" s="310" t="s">
        <v>1280</v>
      </c>
      <c r="H872" s="309" t="s">
        <v>8675</v>
      </c>
    </row>
    <row r="873" spans="1:8">
      <c r="A873" s="309" t="s">
        <v>8789</v>
      </c>
      <c r="B873" s="309" t="s">
        <v>7482</v>
      </c>
      <c r="C873" s="309" t="s">
        <v>3023</v>
      </c>
      <c r="D873" s="309" t="s">
        <v>1312</v>
      </c>
      <c r="E873" s="309" t="s">
        <v>1006</v>
      </c>
      <c r="F873" s="310" t="s">
        <v>1311</v>
      </c>
      <c r="G873" s="310" t="s">
        <v>1282</v>
      </c>
      <c r="H873" s="309" t="s">
        <v>4507</v>
      </c>
    </row>
    <row r="874" spans="1:8">
      <c r="A874" s="309" t="s">
        <v>8789</v>
      </c>
      <c r="B874" s="309" t="s">
        <v>7482</v>
      </c>
      <c r="C874" s="309" t="s">
        <v>3025</v>
      </c>
      <c r="D874" s="309" t="s">
        <v>1314</v>
      </c>
      <c r="E874" s="309" t="s">
        <v>1007</v>
      </c>
      <c r="F874" s="310" t="s">
        <v>1313</v>
      </c>
      <c r="G874" s="310" t="s">
        <v>1283</v>
      </c>
      <c r="H874" s="309" t="s">
        <v>8677</v>
      </c>
    </row>
    <row r="875" spans="1:8">
      <c r="A875" s="309" t="s">
        <v>8789</v>
      </c>
      <c r="B875" s="309" t="s">
        <v>7482</v>
      </c>
      <c r="C875" s="309" t="s">
        <v>4766</v>
      </c>
      <c r="D875" s="309" t="s">
        <v>1316</v>
      </c>
      <c r="E875" s="309" t="s">
        <v>1008</v>
      </c>
      <c r="F875" s="310" t="s">
        <v>1315</v>
      </c>
      <c r="G875" s="310" t="s">
        <v>1282</v>
      </c>
      <c r="H875" s="309" t="s">
        <v>4507</v>
      </c>
    </row>
    <row r="876" spans="1:8">
      <c r="A876" s="309" t="s">
        <v>8789</v>
      </c>
      <c r="B876" s="309" t="s">
        <v>7482</v>
      </c>
      <c r="C876" s="309" t="s">
        <v>3034</v>
      </c>
      <c r="D876" s="309" t="s">
        <v>1318</v>
      </c>
      <c r="E876" s="309" t="s">
        <v>1009</v>
      </c>
      <c r="F876" s="310" t="s">
        <v>1317</v>
      </c>
      <c r="G876" s="310" t="s">
        <v>1282</v>
      </c>
      <c r="H876" s="309" t="s">
        <v>4507</v>
      </c>
    </row>
    <row r="877" spans="1:8">
      <c r="A877" s="309" t="s">
        <v>8789</v>
      </c>
      <c r="B877" s="309" t="s">
        <v>7482</v>
      </c>
      <c r="C877" s="309" t="s">
        <v>4882</v>
      </c>
      <c r="D877" s="309" t="s">
        <v>1320</v>
      </c>
      <c r="E877" s="309" t="s">
        <v>1010</v>
      </c>
      <c r="F877" s="310" t="s">
        <v>1319</v>
      </c>
      <c r="G877" s="310" t="s">
        <v>1280</v>
      </c>
      <c r="H877" s="309" t="s">
        <v>8675</v>
      </c>
    </row>
    <row r="878" spans="1:8">
      <c r="A878" s="309" t="s">
        <v>8789</v>
      </c>
      <c r="B878" s="309" t="s">
        <v>7482</v>
      </c>
      <c r="C878" s="309" t="s">
        <v>1890</v>
      </c>
      <c r="D878" s="309" t="s">
        <v>1322</v>
      </c>
      <c r="E878" s="309" t="s">
        <v>1011</v>
      </c>
      <c r="F878" s="310" t="s">
        <v>1321</v>
      </c>
      <c r="G878" s="310" t="s">
        <v>1278</v>
      </c>
      <c r="H878" s="309" t="s">
        <v>8674</v>
      </c>
    </row>
    <row r="879" spans="1:8">
      <c r="A879" s="309" t="s">
        <v>8789</v>
      </c>
      <c r="B879" s="309" t="s">
        <v>7482</v>
      </c>
      <c r="C879" s="309" t="s">
        <v>3036</v>
      </c>
      <c r="D879" s="309" t="s">
        <v>1324</v>
      </c>
      <c r="E879" s="309" t="s">
        <v>1012</v>
      </c>
      <c r="F879" s="310" t="s">
        <v>1323</v>
      </c>
      <c r="G879" s="310" t="s">
        <v>1283</v>
      </c>
      <c r="H879" s="309" t="s">
        <v>8677</v>
      </c>
    </row>
    <row r="880" spans="1:8">
      <c r="A880" s="309" t="s">
        <v>8789</v>
      </c>
      <c r="B880" s="309" t="s">
        <v>7482</v>
      </c>
      <c r="C880" s="309" t="s">
        <v>3038</v>
      </c>
      <c r="D880" s="309" t="s">
        <v>1326</v>
      </c>
      <c r="E880" s="309" t="s">
        <v>1013</v>
      </c>
      <c r="F880" s="310" t="s">
        <v>1325</v>
      </c>
      <c r="G880" s="310" t="s">
        <v>1272</v>
      </c>
      <c r="H880" s="309" t="s">
        <v>7532</v>
      </c>
    </row>
    <row r="881" spans="1:8">
      <c r="A881" s="309" t="s">
        <v>8789</v>
      </c>
      <c r="B881" s="309" t="s">
        <v>7482</v>
      </c>
      <c r="C881" s="309" t="s">
        <v>3042</v>
      </c>
      <c r="D881" s="309" t="s">
        <v>1328</v>
      </c>
      <c r="E881" s="309" t="s">
        <v>1014</v>
      </c>
      <c r="F881" s="310" t="s">
        <v>1327</v>
      </c>
      <c r="G881" s="310" t="s">
        <v>1283</v>
      </c>
      <c r="H881" s="309" t="s">
        <v>8677</v>
      </c>
    </row>
    <row r="882" spans="1:8">
      <c r="A882" s="309" t="s">
        <v>8789</v>
      </c>
      <c r="B882" s="309" t="s">
        <v>7482</v>
      </c>
      <c r="C882" s="309" t="s">
        <v>3044</v>
      </c>
      <c r="D882" s="309" t="s">
        <v>1330</v>
      </c>
      <c r="E882" s="309" t="s">
        <v>1015</v>
      </c>
      <c r="F882" s="310" t="s">
        <v>1329</v>
      </c>
      <c r="G882" s="310" t="s">
        <v>1280</v>
      </c>
      <c r="H882" s="309" t="s">
        <v>8675</v>
      </c>
    </row>
    <row r="883" spans="1:8">
      <c r="A883" s="309" t="s">
        <v>8789</v>
      </c>
      <c r="B883" s="309" t="s">
        <v>7482</v>
      </c>
      <c r="C883" s="309" t="s">
        <v>3046</v>
      </c>
      <c r="D883" s="309" t="s">
        <v>1332</v>
      </c>
      <c r="E883" s="309" t="s">
        <v>1016</v>
      </c>
      <c r="F883" s="310" t="s">
        <v>1331</v>
      </c>
      <c r="G883" s="310" t="s">
        <v>1280</v>
      </c>
      <c r="H883" s="309" t="s">
        <v>8675</v>
      </c>
    </row>
    <row r="884" spans="1:8">
      <c r="A884" s="309" t="s">
        <v>8789</v>
      </c>
      <c r="B884" s="309" t="s">
        <v>7482</v>
      </c>
      <c r="C884" s="309" t="s">
        <v>4887</v>
      </c>
      <c r="D884" s="309" t="s">
        <v>1334</v>
      </c>
      <c r="E884" s="309" t="s">
        <v>1017</v>
      </c>
      <c r="F884" s="310" t="s">
        <v>1333</v>
      </c>
      <c r="G884" s="310" t="s">
        <v>1280</v>
      </c>
      <c r="H884" s="309" t="s">
        <v>8675</v>
      </c>
    </row>
    <row r="885" spans="1:8">
      <c r="A885" s="309" t="s">
        <v>8789</v>
      </c>
      <c r="B885" s="309" t="s">
        <v>7482</v>
      </c>
      <c r="C885" s="309" t="s">
        <v>3048</v>
      </c>
      <c r="D885" s="309" t="s">
        <v>1336</v>
      </c>
      <c r="E885" s="309" t="s">
        <v>1018</v>
      </c>
      <c r="F885" s="310" t="s">
        <v>1335</v>
      </c>
      <c r="G885" s="310" t="s">
        <v>1272</v>
      </c>
      <c r="H885" s="309" t="s">
        <v>7532</v>
      </c>
    </row>
    <row r="886" spans="1:8">
      <c r="A886" s="309" t="s">
        <v>8789</v>
      </c>
      <c r="B886" s="309" t="s">
        <v>7482</v>
      </c>
      <c r="C886" s="309" t="s">
        <v>3052</v>
      </c>
      <c r="D886" s="309" t="s">
        <v>1338</v>
      </c>
      <c r="E886" s="309" t="s">
        <v>1019</v>
      </c>
      <c r="F886" s="310" t="s">
        <v>1337</v>
      </c>
      <c r="G886" s="310" t="s">
        <v>1280</v>
      </c>
      <c r="H886" s="309" t="s">
        <v>8675</v>
      </c>
    </row>
    <row r="887" spans="1:8">
      <c r="A887" s="309" t="s">
        <v>8789</v>
      </c>
      <c r="B887" s="309" t="s">
        <v>7482</v>
      </c>
      <c r="C887" s="309" t="s">
        <v>3054</v>
      </c>
      <c r="D887" s="309" t="s">
        <v>1340</v>
      </c>
      <c r="E887" s="309" t="s">
        <v>1020</v>
      </c>
      <c r="F887" s="310" t="s">
        <v>1339</v>
      </c>
      <c r="G887" s="310" t="s">
        <v>1283</v>
      </c>
      <c r="H887" s="309" t="s">
        <v>8677</v>
      </c>
    </row>
    <row r="888" spans="1:8">
      <c r="A888" s="309" t="s">
        <v>8789</v>
      </c>
      <c r="B888" s="309" t="s">
        <v>7482</v>
      </c>
      <c r="C888" s="309" t="s">
        <v>3058</v>
      </c>
      <c r="D888" s="309" t="s">
        <v>1342</v>
      </c>
      <c r="E888" s="309" t="s">
        <v>1021</v>
      </c>
      <c r="F888" s="310" t="s">
        <v>1341</v>
      </c>
      <c r="G888" s="310" t="s">
        <v>1283</v>
      </c>
      <c r="H888" s="309" t="s">
        <v>8677</v>
      </c>
    </row>
    <row r="889" spans="1:8">
      <c r="A889" s="309" t="s">
        <v>8789</v>
      </c>
      <c r="B889" s="309" t="s">
        <v>7482</v>
      </c>
      <c r="C889" s="309" t="s">
        <v>1833</v>
      </c>
      <c r="D889" s="309" t="s">
        <v>1344</v>
      </c>
      <c r="E889" s="309" t="s">
        <v>1022</v>
      </c>
      <c r="F889" s="310" t="s">
        <v>1343</v>
      </c>
      <c r="G889" s="310" t="s">
        <v>1283</v>
      </c>
      <c r="H889" s="309" t="s">
        <v>8677</v>
      </c>
    </row>
    <row r="890" spans="1:8">
      <c r="A890" s="309" t="s">
        <v>8789</v>
      </c>
      <c r="B890" s="309" t="s">
        <v>7482</v>
      </c>
      <c r="C890" s="309" t="s">
        <v>8072</v>
      </c>
      <c r="D890" s="309" t="s">
        <v>1346</v>
      </c>
      <c r="E890" s="309" t="s">
        <v>1023</v>
      </c>
      <c r="F890" s="310" t="s">
        <v>1345</v>
      </c>
      <c r="G890" s="310" t="s">
        <v>1283</v>
      </c>
      <c r="H890" s="309" t="s">
        <v>8677</v>
      </c>
    </row>
    <row r="891" spans="1:8">
      <c r="A891" s="309" t="s">
        <v>8789</v>
      </c>
      <c r="B891" s="309" t="s">
        <v>7482</v>
      </c>
      <c r="C891" s="309" t="s">
        <v>8074</v>
      </c>
      <c r="D891" s="309" t="s">
        <v>5598</v>
      </c>
      <c r="E891" s="309" t="s">
        <v>1024</v>
      </c>
      <c r="F891" s="310" t="s">
        <v>1347</v>
      </c>
      <c r="G891" s="310" t="s">
        <v>1273</v>
      </c>
      <c r="H891" s="309" t="s">
        <v>8651</v>
      </c>
    </row>
    <row r="892" spans="1:8">
      <c r="A892" s="309" t="s">
        <v>8789</v>
      </c>
      <c r="B892" s="309" t="s">
        <v>7482</v>
      </c>
      <c r="C892" s="309" t="s">
        <v>1834</v>
      </c>
      <c r="D892" s="309" t="s">
        <v>1349</v>
      </c>
      <c r="E892" s="309" t="s">
        <v>1025</v>
      </c>
      <c r="F892" s="310" t="s">
        <v>1348</v>
      </c>
      <c r="G892" s="310" t="s">
        <v>1282</v>
      </c>
      <c r="H892" s="309" t="s">
        <v>4507</v>
      </c>
    </row>
    <row r="893" spans="1:8">
      <c r="A893" s="309" t="s">
        <v>8789</v>
      </c>
      <c r="B893" s="309" t="s">
        <v>7482</v>
      </c>
      <c r="C893" s="309" t="s">
        <v>3062</v>
      </c>
      <c r="D893" s="309" t="s">
        <v>6152</v>
      </c>
      <c r="E893" s="309" t="s">
        <v>1026</v>
      </c>
      <c r="F893" s="310" t="s">
        <v>1350</v>
      </c>
      <c r="G893" s="310" t="s">
        <v>1283</v>
      </c>
      <c r="H893" s="309" t="s">
        <v>8677</v>
      </c>
    </row>
    <row r="894" spans="1:8">
      <c r="A894" s="309" t="s">
        <v>8789</v>
      </c>
      <c r="B894" s="309" t="s">
        <v>7482</v>
      </c>
      <c r="C894" s="309" t="s">
        <v>6612</v>
      </c>
      <c r="D894" s="309" t="s">
        <v>5599</v>
      </c>
      <c r="E894" s="309" t="s">
        <v>1027</v>
      </c>
      <c r="F894" s="310" t="s">
        <v>6153</v>
      </c>
      <c r="G894" s="310" t="s">
        <v>1283</v>
      </c>
      <c r="H894" s="309" t="s">
        <v>8677</v>
      </c>
    </row>
    <row r="895" spans="1:8">
      <c r="A895" s="309" t="s">
        <v>8789</v>
      </c>
      <c r="B895" s="309" t="s">
        <v>7482</v>
      </c>
      <c r="C895" s="309" t="s">
        <v>6614</v>
      </c>
      <c r="D895" s="309" t="s">
        <v>5600</v>
      </c>
      <c r="E895" s="309" t="s">
        <v>1028</v>
      </c>
      <c r="F895" s="310" t="s">
        <v>6154</v>
      </c>
      <c r="G895" s="310" t="s">
        <v>1281</v>
      </c>
      <c r="H895" s="309" t="s">
        <v>8676</v>
      </c>
    </row>
    <row r="896" spans="1:8">
      <c r="A896" s="309" t="s">
        <v>8789</v>
      </c>
      <c r="B896" s="309" t="s">
        <v>7482</v>
      </c>
      <c r="C896" s="309" t="s">
        <v>6616</v>
      </c>
      <c r="D896" s="309" t="s">
        <v>8790</v>
      </c>
      <c r="E896" s="309" t="s">
        <v>8791</v>
      </c>
      <c r="F896" s="310" t="s">
        <v>6155</v>
      </c>
      <c r="G896" s="310" t="s">
        <v>1283</v>
      </c>
      <c r="H896" s="309" t="s">
        <v>8677</v>
      </c>
    </row>
    <row r="897" spans="1:8">
      <c r="A897" s="309" t="s">
        <v>8789</v>
      </c>
      <c r="B897" s="309" t="s">
        <v>7482</v>
      </c>
      <c r="C897" s="309" t="s">
        <v>6618</v>
      </c>
      <c r="D897" s="309" t="s">
        <v>8792</v>
      </c>
      <c r="E897" s="309" t="s">
        <v>8793</v>
      </c>
      <c r="F897" s="310" t="s">
        <v>6156</v>
      </c>
      <c r="G897" s="310" t="s">
        <v>1283</v>
      </c>
      <c r="H897" s="309" t="s">
        <v>8677</v>
      </c>
    </row>
    <row r="898" spans="1:8">
      <c r="A898" s="309" t="s">
        <v>8789</v>
      </c>
      <c r="B898" s="309" t="s">
        <v>7482</v>
      </c>
      <c r="C898" s="309" t="s">
        <v>6620</v>
      </c>
      <c r="D898" s="309" t="s">
        <v>6158</v>
      </c>
      <c r="E898" s="309" t="s">
        <v>1029</v>
      </c>
      <c r="F898" s="310" t="s">
        <v>6157</v>
      </c>
      <c r="G898" s="310" t="s">
        <v>1283</v>
      </c>
      <c r="H898" s="309" t="s">
        <v>8677</v>
      </c>
    </row>
    <row r="899" spans="1:8">
      <c r="A899" s="309" t="s">
        <v>8789</v>
      </c>
      <c r="B899" s="309" t="s">
        <v>7482</v>
      </c>
      <c r="C899" s="309" t="s">
        <v>6622</v>
      </c>
      <c r="D899" s="309" t="s">
        <v>5601</v>
      </c>
      <c r="E899" s="309" t="s">
        <v>1030</v>
      </c>
      <c r="F899" s="310" t="s">
        <v>6159</v>
      </c>
      <c r="G899" s="310" t="s">
        <v>1280</v>
      </c>
      <c r="H899" s="309" t="s">
        <v>8675</v>
      </c>
    </row>
    <row r="900" spans="1:8">
      <c r="A900" s="309" t="s">
        <v>8789</v>
      </c>
      <c r="B900" s="309" t="s">
        <v>7482</v>
      </c>
      <c r="C900" s="309" t="s">
        <v>6626</v>
      </c>
      <c r="D900" s="309" t="s">
        <v>5602</v>
      </c>
      <c r="E900" s="309" t="s">
        <v>1031</v>
      </c>
      <c r="F900" s="310" t="s">
        <v>5603</v>
      </c>
      <c r="G900" s="310" t="s">
        <v>1280</v>
      </c>
      <c r="H900" s="309" t="s">
        <v>8675</v>
      </c>
    </row>
    <row r="901" spans="1:8">
      <c r="A901" s="309" t="s">
        <v>8789</v>
      </c>
      <c r="B901" s="309" t="s">
        <v>7482</v>
      </c>
      <c r="C901" s="309" t="s">
        <v>6628</v>
      </c>
      <c r="D901" s="309" t="s">
        <v>5604</v>
      </c>
      <c r="E901" s="309" t="s">
        <v>1032</v>
      </c>
      <c r="F901" s="310" t="s">
        <v>5605</v>
      </c>
      <c r="G901" s="310" t="s">
        <v>1274</v>
      </c>
      <c r="H901" s="309" t="s">
        <v>7537</v>
      </c>
    </row>
    <row r="902" spans="1:8">
      <c r="A902" s="309" t="s">
        <v>8789</v>
      </c>
      <c r="B902" s="309" t="s">
        <v>7482</v>
      </c>
      <c r="C902" s="309" t="s">
        <v>6630</v>
      </c>
      <c r="D902" s="309" t="s">
        <v>5606</v>
      </c>
      <c r="E902" s="309" t="s">
        <v>1033</v>
      </c>
      <c r="F902" s="310" t="s">
        <v>5607</v>
      </c>
      <c r="G902" s="310" t="s">
        <v>1283</v>
      </c>
      <c r="H902" s="309" t="s">
        <v>8677</v>
      </c>
    </row>
    <row r="903" spans="1:8">
      <c r="A903" s="309" t="s">
        <v>8789</v>
      </c>
      <c r="B903" s="309" t="s">
        <v>7482</v>
      </c>
      <c r="C903" s="309" t="s">
        <v>1845</v>
      </c>
      <c r="D903" s="309" t="s">
        <v>5608</v>
      </c>
      <c r="E903" s="309" t="s">
        <v>1034</v>
      </c>
      <c r="F903" s="310" t="s">
        <v>5609</v>
      </c>
      <c r="G903" s="310" t="s">
        <v>1273</v>
      </c>
      <c r="H903" s="309" t="s">
        <v>8651</v>
      </c>
    </row>
    <row r="904" spans="1:8">
      <c r="A904" s="309" t="s">
        <v>8789</v>
      </c>
      <c r="B904" s="309" t="s">
        <v>7482</v>
      </c>
      <c r="C904" s="309" t="s">
        <v>6632</v>
      </c>
      <c r="D904" s="309" t="s">
        <v>5610</v>
      </c>
      <c r="E904" s="309" t="s">
        <v>1035</v>
      </c>
      <c r="F904" s="310" t="s">
        <v>5611</v>
      </c>
      <c r="G904" s="310" t="s">
        <v>1273</v>
      </c>
      <c r="H904" s="309" t="s">
        <v>8651</v>
      </c>
    </row>
    <row r="905" spans="1:8">
      <c r="A905" s="309" t="s">
        <v>8789</v>
      </c>
      <c r="B905" s="309" t="s">
        <v>7482</v>
      </c>
      <c r="C905" s="309" t="s">
        <v>6634</v>
      </c>
      <c r="D905" s="309" t="s">
        <v>5612</v>
      </c>
      <c r="E905" s="309" t="s">
        <v>1036</v>
      </c>
      <c r="F905" s="310" t="s">
        <v>5613</v>
      </c>
      <c r="G905" s="310" t="s">
        <v>1273</v>
      </c>
      <c r="H905" s="309" t="s">
        <v>8651</v>
      </c>
    </row>
    <row r="906" spans="1:8">
      <c r="A906" s="309" t="s">
        <v>8789</v>
      </c>
      <c r="B906" s="309" t="s">
        <v>7482</v>
      </c>
      <c r="C906" s="309" t="s">
        <v>6636</v>
      </c>
      <c r="D906" s="309" t="s">
        <v>5614</v>
      </c>
      <c r="E906" s="309" t="s">
        <v>1037</v>
      </c>
      <c r="F906" s="310" t="s">
        <v>5615</v>
      </c>
      <c r="G906" s="310" t="s">
        <v>1273</v>
      </c>
      <c r="H906" s="309" t="s">
        <v>8651</v>
      </c>
    </row>
    <row r="907" spans="1:8">
      <c r="A907" s="309" t="s">
        <v>8789</v>
      </c>
      <c r="B907" s="309" t="s">
        <v>7482</v>
      </c>
      <c r="C907" s="309" t="s">
        <v>1847</v>
      </c>
      <c r="D907" s="309" t="s">
        <v>5616</v>
      </c>
      <c r="E907" s="309" t="s">
        <v>1038</v>
      </c>
      <c r="F907" s="310" t="s">
        <v>5617</v>
      </c>
      <c r="G907" s="310" t="s">
        <v>1273</v>
      </c>
      <c r="H907" s="309" t="s">
        <v>8651</v>
      </c>
    </row>
    <row r="908" spans="1:8">
      <c r="A908" s="309" t="s">
        <v>8789</v>
      </c>
      <c r="B908" s="309" t="s">
        <v>7482</v>
      </c>
      <c r="C908" s="309" t="s">
        <v>6637</v>
      </c>
      <c r="D908" s="309" t="s">
        <v>5618</v>
      </c>
      <c r="E908" s="309" t="s">
        <v>1039</v>
      </c>
      <c r="F908" s="310" t="s">
        <v>5619</v>
      </c>
      <c r="G908" s="310" t="s">
        <v>1273</v>
      </c>
      <c r="H908" s="309" t="s">
        <v>8651</v>
      </c>
    </row>
    <row r="909" spans="1:8">
      <c r="A909" s="309" t="s">
        <v>8789</v>
      </c>
      <c r="B909" s="309" t="s">
        <v>7482</v>
      </c>
      <c r="C909" s="309" t="s">
        <v>6639</v>
      </c>
      <c r="D909" s="309" t="s">
        <v>5620</v>
      </c>
      <c r="E909" s="309" t="s">
        <v>1040</v>
      </c>
      <c r="F909" s="310" t="s">
        <v>5621</v>
      </c>
      <c r="G909" s="310" t="s">
        <v>1273</v>
      </c>
      <c r="H909" s="309" t="s">
        <v>8651</v>
      </c>
    </row>
    <row r="910" spans="1:8">
      <c r="A910" s="309" t="s">
        <v>8789</v>
      </c>
      <c r="B910" s="309" t="s">
        <v>7482</v>
      </c>
      <c r="C910" s="309" t="s">
        <v>6641</v>
      </c>
      <c r="D910" s="309" t="s">
        <v>5622</v>
      </c>
      <c r="E910" s="309" t="s">
        <v>1041</v>
      </c>
      <c r="F910" s="310" t="s">
        <v>5623</v>
      </c>
      <c r="G910" s="310" t="s">
        <v>1273</v>
      </c>
      <c r="H910" s="309" t="s">
        <v>8651</v>
      </c>
    </row>
    <row r="911" spans="1:8">
      <c r="A911" s="309" t="s">
        <v>8789</v>
      </c>
      <c r="B911" s="309" t="s">
        <v>7482</v>
      </c>
      <c r="C911" s="309" t="s">
        <v>6643</v>
      </c>
      <c r="D911" s="309" t="s">
        <v>5624</v>
      </c>
      <c r="E911" s="309" t="s">
        <v>1042</v>
      </c>
      <c r="F911" s="310" t="s">
        <v>5625</v>
      </c>
      <c r="G911" s="310" t="s">
        <v>1273</v>
      </c>
      <c r="H911" s="309" t="s">
        <v>8651</v>
      </c>
    </row>
    <row r="912" spans="1:8">
      <c r="A912" s="309" t="s">
        <v>8789</v>
      </c>
      <c r="B912" s="309" t="s">
        <v>7482</v>
      </c>
      <c r="C912" s="309" t="s">
        <v>6645</v>
      </c>
      <c r="D912" s="309" t="s">
        <v>5626</v>
      </c>
      <c r="E912" s="309" t="s">
        <v>1043</v>
      </c>
      <c r="F912" s="310" t="s">
        <v>5627</v>
      </c>
      <c r="G912" s="310" t="s">
        <v>1273</v>
      </c>
      <c r="H912" s="309" t="s">
        <v>8651</v>
      </c>
    </row>
    <row r="913" spans="1:8">
      <c r="A913" s="309" t="s">
        <v>8789</v>
      </c>
      <c r="B913" s="309" t="s">
        <v>7482</v>
      </c>
      <c r="C913" s="309" t="s">
        <v>6647</v>
      </c>
      <c r="D913" s="309" t="s">
        <v>5628</v>
      </c>
      <c r="E913" s="309" t="s">
        <v>1044</v>
      </c>
      <c r="F913" s="310" t="s">
        <v>5629</v>
      </c>
      <c r="G913" s="310" t="s">
        <v>1273</v>
      </c>
      <c r="H913" s="309" t="s">
        <v>8651</v>
      </c>
    </row>
    <row r="914" spans="1:8">
      <c r="A914" s="309" t="s">
        <v>8789</v>
      </c>
      <c r="B914" s="309" t="s">
        <v>7482</v>
      </c>
      <c r="C914" s="309" t="s">
        <v>6649</v>
      </c>
      <c r="D914" s="309" t="s">
        <v>5630</v>
      </c>
      <c r="E914" s="309" t="s">
        <v>1045</v>
      </c>
      <c r="F914" s="310" t="s">
        <v>5631</v>
      </c>
      <c r="G914" s="310" t="s">
        <v>1273</v>
      </c>
      <c r="H914" s="309" t="s">
        <v>8651</v>
      </c>
    </row>
    <row r="915" spans="1:8">
      <c r="A915" s="309" t="s">
        <v>8789</v>
      </c>
      <c r="B915" s="309" t="s">
        <v>7482</v>
      </c>
      <c r="C915" s="309" t="s">
        <v>6651</v>
      </c>
      <c r="D915" s="309" t="s">
        <v>5632</v>
      </c>
      <c r="E915" s="309" t="s">
        <v>1046</v>
      </c>
      <c r="F915" s="310" t="s">
        <v>5633</v>
      </c>
      <c r="G915" s="310" t="s">
        <v>1273</v>
      </c>
      <c r="H915" s="309" t="s">
        <v>8651</v>
      </c>
    </row>
    <row r="916" spans="1:8">
      <c r="A916" s="309" t="s">
        <v>8789</v>
      </c>
      <c r="B916" s="309" t="s">
        <v>7482</v>
      </c>
      <c r="C916" s="309" t="s">
        <v>6653</v>
      </c>
      <c r="D916" s="309" t="s">
        <v>5634</v>
      </c>
      <c r="E916" s="309" t="s">
        <v>1047</v>
      </c>
      <c r="F916" s="310" t="s">
        <v>5635</v>
      </c>
      <c r="G916" s="310" t="s">
        <v>1280</v>
      </c>
      <c r="H916" s="309" t="s">
        <v>8675</v>
      </c>
    </row>
    <row r="917" spans="1:8">
      <c r="A917" s="309" t="s">
        <v>8789</v>
      </c>
      <c r="B917" s="309" t="s">
        <v>7482</v>
      </c>
      <c r="C917" s="309" t="s">
        <v>6659</v>
      </c>
      <c r="D917" s="309" t="s">
        <v>1812</v>
      </c>
      <c r="E917" s="309" t="s">
        <v>1048</v>
      </c>
      <c r="F917" s="310" t="s">
        <v>1813</v>
      </c>
      <c r="G917" s="310" t="s">
        <v>1277</v>
      </c>
      <c r="H917" s="309" t="s">
        <v>8680</v>
      </c>
    </row>
    <row r="918" spans="1:8">
      <c r="A918" s="309" t="s">
        <v>8789</v>
      </c>
      <c r="B918" s="309" t="s">
        <v>7482</v>
      </c>
      <c r="C918" s="309" t="s">
        <v>1049</v>
      </c>
      <c r="D918" s="309" t="s">
        <v>6930</v>
      </c>
      <c r="E918" s="309" t="s">
        <v>1050</v>
      </c>
      <c r="F918" s="310" t="s">
        <v>6931</v>
      </c>
      <c r="G918" s="310" t="s">
        <v>1280</v>
      </c>
      <c r="H918" s="309" t="s">
        <v>8675</v>
      </c>
    </row>
    <row r="919" spans="1:8">
      <c r="A919" s="309" t="s">
        <v>8789</v>
      </c>
      <c r="B919" s="309" t="s">
        <v>7482</v>
      </c>
      <c r="C919" s="309" t="s">
        <v>6663</v>
      </c>
      <c r="D919" s="309" t="s">
        <v>6932</v>
      </c>
      <c r="E919" s="309" t="s">
        <v>1051</v>
      </c>
      <c r="F919" s="310" t="s">
        <v>6933</v>
      </c>
      <c r="G919" s="310" t="s">
        <v>1280</v>
      </c>
      <c r="H919" s="309" t="s">
        <v>8675</v>
      </c>
    </row>
    <row r="920" spans="1:8">
      <c r="A920" s="309" t="s">
        <v>8789</v>
      </c>
      <c r="B920" s="309" t="s">
        <v>7482</v>
      </c>
      <c r="C920" s="309" t="s">
        <v>6665</v>
      </c>
      <c r="D920" s="309" t="s">
        <v>6934</v>
      </c>
      <c r="E920" s="309" t="s">
        <v>1052</v>
      </c>
      <c r="F920" s="310" t="s">
        <v>6935</v>
      </c>
      <c r="G920" s="310" t="s">
        <v>1274</v>
      </c>
      <c r="H920" s="309" t="s">
        <v>7537</v>
      </c>
    </row>
    <row r="921" spans="1:8">
      <c r="A921" s="309" t="s">
        <v>8789</v>
      </c>
      <c r="B921" s="309" t="s">
        <v>7482</v>
      </c>
      <c r="C921" s="309" t="s">
        <v>6667</v>
      </c>
      <c r="D921" s="309" t="s">
        <v>1053</v>
      </c>
      <c r="E921" s="309" t="s">
        <v>1054</v>
      </c>
      <c r="F921" s="310" t="s">
        <v>1055</v>
      </c>
      <c r="G921" s="310" t="s">
        <v>1283</v>
      </c>
      <c r="H921" s="309" t="s">
        <v>8677</v>
      </c>
    </row>
    <row r="922" spans="1:8">
      <c r="A922" s="309" t="s">
        <v>8789</v>
      </c>
      <c r="B922" s="309" t="s">
        <v>7482</v>
      </c>
      <c r="C922" s="309" t="s">
        <v>448</v>
      </c>
      <c r="D922" s="309" t="s">
        <v>8794</v>
      </c>
      <c r="E922" s="309" t="s">
        <v>8795</v>
      </c>
      <c r="F922" s="310" t="s">
        <v>1056</v>
      </c>
      <c r="G922" s="310" t="s">
        <v>1283</v>
      </c>
      <c r="H922" s="309" t="s">
        <v>8677</v>
      </c>
    </row>
    <row r="923" spans="1:8">
      <c r="A923" s="309" t="s">
        <v>8789</v>
      </c>
      <c r="B923" s="309" t="s">
        <v>7482</v>
      </c>
      <c r="C923" s="309" t="s">
        <v>450</v>
      </c>
      <c r="D923" s="309" t="s">
        <v>1057</v>
      </c>
      <c r="E923" s="309" t="s">
        <v>1058</v>
      </c>
      <c r="F923" s="310" t="s">
        <v>1059</v>
      </c>
      <c r="G923" s="310" t="s">
        <v>1280</v>
      </c>
      <c r="H923" s="309" t="s">
        <v>8675</v>
      </c>
    </row>
    <row r="924" spans="1:8">
      <c r="A924" s="309" t="s">
        <v>8789</v>
      </c>
      <c r="B924" s="309" t="s">
        <v>7482</v>
      </c>
      <c r="C924" s="309" t="s">
        <v>452</v>
      </c>
      <c r="D924" s="309" t="s">
        <v>5129</v>
      </c>
      <c r="E924" s="309" t="s">
        <v>1060</v>
      </c>
      <c r="F924" s="310" t="s">
        <v>1061</v>
      </c>
      <c r="G924" s="310" t="s">
        <v>1284</v>
      </c>
      <c r="H924" s="309" t="s">
        <v>8715</v>
      </c>
    </row>
    <row r="925" spans="1:8">
      <c r="A925" s="309" t="s">
        <v>8789</v>
      </c>
      <c r="B925" s="309" t="s">
        <v>7482</v>
      </c>
      <c r="C925" s="309" t="s">
        <v>1062</v>
      </c>
      <c r="D925" s="309" t="s">
        <v>1063</v>
      </c>
      <c r="E925" s="309" t="s">
        <v>1064</v>
      </c>
      <c r="F925" s="310" t="s">
        <v>1065</v>
      </c>
      <c r="G925" s="310" t="s">
        <v>1283</v>
      </c>
      <c r="H925" s="309" t="s">
        <v>8677</v>
      </c>
    </row>
    <row r="926" spans="1:8">
      <c r="A926" s="309" t="s">
        <v>8789</v>
      </c>
      <c r="B926" s="309" t="s">
        <v>7482</v>
      </c>
      <c r="C926" s="309" t="s">
        <v>456</v>
      </c>
      <c r="D926" s="309" t="s">
        <v>1066</v>
      </c>
      <c r="E926" s="309" t="s">
        <v>1067</v>
      </c>
      <c r="F926" s="310" t="s">
        <v>1068</v>
      </c>
      <c r="G926" s="310" t="s">
        <v>1280</v>
      </c>
      <c r="H926" s="309" t="s">
        <v>8675</v>
      </c>
    </row>
    <row r="927" spans="1:8">
      <c r="A927" s="309" t="s">
        <v>8789</v>
      </c>
      <c r="B927" s="309" t="s">
        <v>7482</v>
      </c>
      <c r="C927" s="309" t="s">
        <v>458</v>
      </c>
      <c r="D927" s="309" t="s">
        <v>1069</v>
      </c>
      <c r="E927" s="309" t="s">
        <v>1070</v>
      </c>
      <c r="F927" s="310" t="s">
        <v>1071</v>
      </c>
      <c r="G927" s="310" t="s">
        <v>1280</v>
      </c>
      <c r="H927" s="309" t="s">
        <v>8675</v>
      </c>
    </row>
    <row r="928" spans="1:8">
      <c r="A928" s="309" t="s">
        <v>8789</v>
      </c>
      <c r="B928" s="309" t="s">
        <v>7482</v>
      </c>
      <c r="C928" s="309" t="s">
        <v>460</v>
      </c>
      <c r="D928" s="309" t="s">
        <v>1072</v>
      </c>
      <c r="E928" s="309" t="s">
        <v>1073</v>
      </c>
      <c r="F928" s="310" t="s">
        <v>1074</v>
      </c>
      <c r="G928" s="310" t="s">
        <v>1280</v>
      </c>
      <c r="H928" s="309" t="s">
        <v>8675</v>
      </c>
    </row>
    <row r="929" spans="1:8">
      <c r="A929" s="309" t="s">
        <v>8789</v>
      </c>
      <c r="B929" s="309" t="s">
        <v>7482</v>
      </c>
      <c r="C929" s="309" t="s">
        <v>1075</v>
      </c>
      <c r="D929" s="309" t="s">
        <v>1076</v>
      </c>
      <c r="E929" s="309" t="s">
        <v>1077</v>
      </c>
      <c r="F929" s="310" t="s">
        <v>1078</v>
      </c>
      <c r="G929" s="310" t="s">
        <v>1283</v>
      </c>
      <c r="H929" s="309" t="s">
        <v>8677</v>
      </c>
    </row>
    <row r="930" spans="1:8">
      <c r="A930" s="309" t="s">
        <v>8789</v>
      </c>
      <c r="B930" s="309" t="s">
        <v>7482</v>
      </c>
      <c r="C930" s="309" t="s">
        <v>462</v>
      </c>
      <c r="D930" s="309" t="s">
        <v>1079</v>
      </c>
      <c r="E930" s="309" t="s">
        <v>1080</v>
      </c>
      <c r="F930" s="310" t="s">
        <v>1081</v>
      </c>
      <c r="G930" s="310" t="s">
        <v>1280</v>
      </c>
      <c r="H930" s="309" t="s">
        <v>8675</v>
      </c>
    </row>
    <row r="931" spans="1:8">
      <c r="A931" s="309" t="s">
        <v>8789</v>
      </c>
      <c r="B931" s="309" t="s">
        <v>7482</v>
      </c>
      <c r="C931" s="309" t="s">
        <v>463</v>
      </c>
      <c r="D931" s="309" t="s">
        <v>1082</v>
      </c>
      <c r="E931" s="309" t="s">
        <v>1083</v>
      </c>
      <c r="F931" s="310" t="s">
        <v>1084</v>
      </c>
      <c r="G931" s="310" t="s">
        <v>1281</v>
      </c>
      <c r="H931" s="309" t="s">
        <v>8676</v>
      </c>
    </row>
    <row r="932" spans="1:8">
      <c r="A932" s="309" t="s">
        <v>8789</v>
      </c>
      <c r="B932" s="309" t="s">
        <v>7482</v>
      </c>
      <c r="C932" s="309" t="s">
        <v>465</v>
      </c>
      <c r="D932" s="309" t="s">
        <v>1085</v>
      </c>
      <c r="E932" s="309" t="s">
        <v>1086</v>
      </c>
      <c r="F932" s="310" t="s">
        <v>1087</v>
      </c>
      <c r="G932" s="310" t="s">
        <v>1280</v>
      </c>
      <c r="H932" s="309" t="s">
        <v>8675</v>
      </c>
    </row>
    <row r="933" spans="1:8">
      <c r="A933" s="309" t="s">
        <v>8789</v>
      </c>
      <c r="B933" s="309" t="s">
        <v>7482</v>
      </c>
      <c r="C933" s="309" t="s">
        <v>467</v>
      </c>
      <c r="D933" s="309" t="s">
        <v>8796</v>
      </c>
      <c r="E933" s="309" t="s">
        <v>8797</v>
      </c>
      <c r="F933" s="310" t="s">
        <v>8798</v>
      </c>
      <c r="G933" s="310" t="s">
        <v>1283</v>
      </c>
      <c r="H933" s="309" t="s">
        <v>8677</v>
      </c>
    </row>
    <row r="934" spans="1:8">
      <c r="A934" s="309" t="s">
        <v>8789</v>
      </c>
      <c r="B934" s="309" t="s">
        <v>7482</v>
      </c>
      <c r="C934" s="309" t="s">
        <v>469</v>
      </c>
      <c r="D934" s="309" t="s">
        <v>8799</v>
      </c>
      <c r="E934" s="309" t="s">
        <v>8800</v>
      </c>
      <c r="F934" s="310" t="s">
        <v>8801</v>
      </c>
      <c r="G934" s="310" t="s">
        <v>1281</v>
      </c>
      <c r="H934" s="309" t="s">
        <v>8676</v>
      </c>
    </row>
    <row r="935" spans="1:8">
      <c r="A935" s="309" t="s">
        <v>8789</v>
      </c>
      <c r="B935" s="309" t="s">
        <v>7482</v>
      </c>
      <c r="C935" s="309" t="s">
        <v>8146</v>
      </c>
      <c r="D935" s="309" t="s">
        <v>8802</v>
      </c>
      <c r="E935" s="309" t="s">
        <v>8803</v>
      </c>
      <c r="F935" s="310" t="s">
        <v>8804</v>
      </c>
      <c r="G935" s="310" t="s">
        <v>1283</v>
      </c>
      <c r="H935" s="309" t="s">
        <v>8677</v>
      </c>
    </row>
    <row r="936" spans="1:8">
      <c r="A936" s="309" t="s">
        <v>8789</v>
      </c>
      <c r="B936" s="309" t="s">
        <v>7482</v>
      </c>
      <c r="C936" s="309" t="s">
        <v>471</v>
      </c>
      <c r="D936" s="309" t="s">
        <v>8805</v>
      </c>
      <c r="E936" s="309" t="s">
        <v>8806</v>
      </c>
      <c r="F936" s="310" t="s">
        <v>8807</v>
      </c>
      <c r="G936" s="310" t="s">
        <v>1280</v>
      </c>
      <c r="H936" s="309" t="s">
        <v>8675</v>
      </c>
    </row>
    <row r="937" spans="1:8">
      <c r="A937" s="309" t="s">
        <v>8789</v>
      </c>
      <c r="B937" s="309" t="s">
        <v>7482</v>
      </c>
      <c r="C937" s="309" t="s">
        <v>40</v>
      </c>
      <c r="D937" s="309" t="s">
        <v>8808</v>
      </c>
      <c r="E937" s="309" t="s">
        <v>8809</v>
      </c>
      <c r="F937" s="310" t="s">
        <v>8810</v>
      </c>
      <c r="G937" s="310" t="s">
        <v>1283</v>
      </c>
      <c r="H937" s="309" t="s">
        <v>8677</v>
      </c>
    </row>
    <row r="938" spans="1:8">
      <c r="A938" s="309" t="s">
        <v>8789</v>
      </c>
      <c r="B938" s="309" t="s">
        <v>7482</v>
      </c>
      <c r="C938" s="309" t="s">
        <v>473</v>
      </c>
      <c r="D938" s="309" t="s">
        <v>8811</v>
      </c>
      <c r="E938" s="309" t="s">
        <v>8812</v>
      </c>
      <c r="F938" s="310" t="s">
        <v>8813</v>
      </c>
      <c r="G938" s="310" t="s">
        <v>1280</v>
      </c>
      <c r="H938" s="309" t="s">
        <v>8675</v>
      </c>
    </row>
    <row r="939" spans="1:8">
      <c r="A939" s="309" t="s">
        <v>8789</v>
      </c>
      <c r="B939" s="309" t="s">
        <v>7482</v>
      </c>
      <c r="C939" s="309" t="s">
        <v>8149</v>
      </c>
      <c r="D939" s="309" t="s">
        <v>8814</v>
      </c>
      <c r="E939" s="309" t="s">
        <v>8815</v>
      </c>
      <c r="F939" s="310" t="s">
        <v>8816</v>
      </c>
      <c r="G939" s="310" t="s">
        <v>1280</v>
      </c>
      <c r="H939" s="309" t="s">
        <v>8675</v>
      </c>
    </row>
    <row r="940" spans="1:8">
      <c r="A940" s="309" t="s">
        <v>8789</v>
      </c>
      <c r="B940" s="309" t="s">
        <v>7482</v>
      </c>
      <c r="C940" s="309" t="s">
        <v>5787</v>
      </c>
      <c r="D940" s="309" t="s">
        <v>8817</v>
      </c>
      <c r="E940" s="309" t="s">
        <v>8818</v>
      </c>
      <c r="F940" s="310" t="s">
        <v>8819</v>
      </c>
      <c r="G940" s="310" t="s">
        <v>1273</v>
      </c>
      <c r="H940" s="309" t="s">
        <v>8651</v>
      </c>
    </row>
    <row r="941" spans="1:8">
      <c r="A941" s="309" t="s">
        <v>8789</v>
      </c>
      <c r="B941" s="309" t="s">
        <v>7482</v>
      </c>
      <c r="C941" s="309" t="s">
        <v>475</v>
      </c>
      <c r="D941" s="309" t="s">
        <v>8820</v>
      </c>
      <c r="E941" s="309" t="s">
        <v>8821</v>
      </c>
      <c r="F941" s="310" t="s">
        <v>8822</v>
      </c>
      <c r="G941" s="310" t="s">
        <v>1281</v>
      </c>
      <c r="H941" s="309" t="s">
        <v>8676</v>
      </c>
    </row>
    <row r="942" spans="1:8">
      <c r="A942" s="309" t="s">
        <v>8789</v>
      </c>
      <c r="B942" s="309" t="s">
        <v>7482</v>
      </c>
      <c r="C942" s="309" t="s">
        <v>5790</v>
      </c>
      <c r="D942" s="309" t="s">
        <v>8823</v>
      </c>
      <c r="E942" s="309" t="s">
        <v>8824</v>
      </c>
      <c r="F942" s="310" t="s">
        <v>8825</v>
      </c>
      <c r="G942" s="310" t="s">
        <v>1281</v>
      </c>
      <c r="H942" s="309" t="s">
        <v>8676</v>
      </c>
    </row>
    <row r="943" spans="1:8">
      <c r="A943" s="309" t="s">
        <v>8789</v>
      </c>
      <c r="B943" s="309" t="s">
        <v>7482</v>
      </c>
      <c r="C943" s="309" t="s">
        <v>477</v>
      </c>
      <c r="D943" s="309" t="s">
        <v>8826</v>
      </c>
      <c r="E943" s="309" t="s">
        <v>8827</v>
      </c>
      <c r="F943" s="310" t="s">
        <v>8828</v>
      </c>
      <c r="G943" s="310" t="s">
        <v>1280</v>
      </c>
      <c r="H943" s="309" t="s">
        <v>8675</v>
      </c>
    </row>
    <row r="944" spans="1:8">
      <c r="D944" s="309" t="s">
        <v>6184</v>
      </c>
    </row>
    <row r="945" spans="1:8">
      <c r="A945" s="309" t="s">
        <v>1088</v>
      </c>
      <c r="B945" s="309" t="s">
        <v>7483</v>
      </c>
      <c r="C945" s="309" t="s">
        <v>7533</v>
      </c>
      <c r="D945" s="309" t="s">
        <v>4185</v>
      </c>
      <c r="E945" s="309" t="s">
        <v>1089</v>
      </c>
      <c r="F945" s="310" t="s">
        <v>4184</v>
      </c>
      <c r="G945" s="310" t="s">
        <v>1273</v>
      </c>
      <c r="H945" s="309" t="s">
        <v>8651</v>
      </c>
    </row>
    <row r="946" spans="1:8">
      <c r="A946" s="309" t="s">
        <v>1088</v>
      </c>
      <c r="B946" s="309" t="s">
        <v>7483</v>
      </c>
      <c r="C946" s="309" t="s">
        <v>7548</v>
      </c>
      <c r="D946" s="309" t="s">
        <v>4187</v>
      </c>
      <c r="E946" s="309" t="s">
        <v>1090</v>
      </c>
      <c r="F946" s="310" t="s">
        <v>4186</v>
      </c>
      <c r="G946" s="310" t="s">
        <v>1274</v>
      </c>
      <c r="H946" s="309" t="s">
        <v>7537</v>
      </c>
    </row>
    <row r="947" spans="1:8">
      <c r="A947" s="309" t="s">
        <v>1088</v>
      </c>
      <c r="B947" s="309" t="s">
        <v>7483</v>
      </c>
      <c r="C947" s="309" t="s">
        <v>7556</v>
      </c>
      <c r="D947" s="309" t="s">
        <v>1091</v>
      </c>
      <c r="E947" s="309" t="s">
        <v>1092</v>
      </c>
      <c r="F947" s="310" t="s">
        <v>4188</v>
      </c>
      <c r="G947" s="310" t="s">
        <v>1274</v>
      </c>
      <c r="H947" s="309" t="s">
        <v>7537</v>
      </c>
    </row>
    <row r="948" spans="1:8">
      <c r="A948" s="309" t="s">
        <v>1088</v>
      </c>
      <c r="B948" s="309" t="s">
        <v>7483</v>
      </c>
      <c r="C948" s="309" t="s">
        <v>7562</v>
      </c>
      <c r="D948" s="309" t="s">
        <v>4190</v>
      </c>
      <c r="E948" s="309" t="s">
        <v>1093</v>
      </c>
      <c r="F948" s="310" t="s">
        <v>4189</v>
      </c>
      <c r="G948" s="310" t="s">
        <v>1275</v>
      </c>
      <c r="H948" s="309" t="s">
        <v>7605</v>
      </c>
    </row>
    <row r="949" spans="1:8">
      <c r="A949" s="309" t="s">
        <v>1088</v>
      </c>
      <c r="B949" s="309" t="s">
        <v>7483</v>
      </c>
      <c r="C949" s="309" t="s">
        <v>7566</v>
      </c>
      <c r="D949" s="309" t="s">
        <v>4192</v>
      </c>
      <c r="E949" s="309" t="s">
        <v>1094</v>
      </c>
      <c r="F949" s="310" t="s">
        <v>4191</v>
      </c>
      <c r="G949" s="310" t="s">
        <v>1275</v>
      </c>
      <c r="H949" s="309" t="s">
        <v>7605</v>
      </c>
    </row>
    <row r="950" spans="1:8">
      <c r="A950" s="309" t="s">
        <v>1088</v>
      </c>
      <c r="B950" s="309" t="s">
        <v>7483</v>
      </c>
      <c r="C950" s="309" t="s">
        <v>7568</v>
      </c>
      <c r="D950" s="309" t="s">
        <v>4194</v>
      </c>
      <c r="E950" s="309" t="s">
        <v>1095</v>
      </c>
      <c r="F950" s="310" t="s">
        <v>4193</v>
      </c>
      <c r="G950" s="310" t="s">
        <v>1274</v>
      </c>
      <c r="H950" s="309" t="s">
        <v>7537</v>
      </c>
    </row>
    <row r="951" spans="1:8">
      <c r="A951" s="309" t="s">
        <v>1088</v>
      </c>
      <c r="B951" s="309" t="s">
        <v>7483</v>
      </c>
      <c r="C951" s="309" t="s">
        <v>7574</v>
      </c>
      <c r="D951" s="309" t="s">
        <v>5415</v>
      </c>
      <c r="E951" s="309" t="s">
        <v>1096</v>
      </c>
      <c r="F951" s="310" t="s">
        <v>5414</v>
      </c>
      <c r="G951" s="310" t="s">
        <v>1274</v>
      </c>
      <c r="H951" s="309" t="s">
        <v>7537</v>
      </c>
    </row>
    <row r="952" spans="1:8">
      <c r="A952" s="309" t="s">
        <v>1088</v>
      </c>
      <c r="B952" s="309" t="s">
        <v>7483</v>
      </c>
      <c r="C952" s="309" t="s">
        <v>7577</v>
      </c>
      <c r="D952" s="309" t="s">
        <v>5417</v>
      </c>
      <c r="E952" s="309" t="s">
        <v>1097</v>
      </c>
      <c r="F952" s="310" t="s">
        <v>5416</v>
      </c>
      <c r="G952" s="310" t="s">
        <v>1272</v>
      </c>
      <c r="H952" s="309" t="s">
        <v>7532</v>
      </c>
    </row>
    <row r="953" spans="1:8">
      <c r="A953" s="309" t="s">
        <v>1088</v>
      </c>
      <c r="B953" s="309" t="s">
        <v>7483</v>
      </c>
      <c r="C953" s="309" t="s">
        <v>7583</v>
      </c>
      <c r="D953" s="309" t="s">
        <v>5419</v>
      </c>
      <c r="E953" s="309" t="s">
        <v>1098</v>
      </c>
      <c r="F953" s="310" t="s">
        <v>5418</v>
      </c>
      <c r="G953" s="310" t="s">
        <v>1276</v>
      </c>
      <c r="H953" s="309" t="s">
        <v>8669</v>
      </c>
    </row>
    <row r="954" spans="1:8">
      <c r="A954" s="309" t="s">
        <v>1088</v>
      </c>
      <c r="B954" s="309" t="s">
        <v>7483</v>
      </c>
      <c r="C954" s="309" t="s">
        <v>7587</v>
      </c>
      <c r="D954" s="309" t="s">
        <v>5421</v>
      </c>
      <c r="E954" s="309" t="s">
        <v>1099</v>
      </c>
      <c r="F954" s="310" t="s">
        <v>5420</v>
      </c>
      <c r="G954" s="310" t="s">
        <v>1274</v>
      </c>
      <c r="H954" s="309" t="s">
        <v>7537</v>
      </c>
    </row>
    <row r="955" spans="1:8">
      <c r="A955" s="309" t="s">
        <v>1088</v>
      </c>
      <c r="B955" s="309" t="s">
        <v>7483</v>
      </c>
      <c r="C955" s="309" t="s">
        <v>7595</v>
      </c>
      <c r="D955" s="309" t="s">
        <v>5423</v>
      </c>
      <c r="E955" s="309" t="s">
        <v>1100</v>
      </c>
      <c r="F955" s="310" t="s">
        <v>5422</v>
      </c>
      <c r="G955" s="310" t="s">
        <v>1274</v>
      </c>
      <c r="H955" s="309" t="s">
        <v>7537</v>
      </c>
    </row>
    <row r="956" spans="1:8">
      <c r="A956" s="309" t="s">
        <v>1088</v>
      </c>
      <c r="B956" s="309" t="s">
        <v>7483</v>
      </c>
      <c r="C956" s="309" t="s">
        <v>7597</v>
      </c>
      <c r="D956" s="309" t="s">
        <v>5920</v>
      </c>
      <c r="E956" s="309" t="s">
        <v>1101</v>
      </c>
      <c r="F956" s="310" t="s">
        <v>5424</v>
      </c>
      <c r="G956" s="310" t="s">
        <v>1277</v>
      </c>
      <c r="H956" s="309" t="s">
        <v>8680</v>
      </c>
    </row>
    <row r="957" spans="1:8">
      <c r="A957" s="309" t="s">
        <v>1088</v>
      </c>
      <c r="B957" s="309" t="s">
        <v>7483</v>
      </c>
      <c r="C957" s="309" t="s">
        <v>7599</v>
      </c>
      <c r="D957" s="309" t="s">
        <v>5922</v>
      </c>
      <c r="E957" s="309" t="s">
        <v>1102</v>
      </c>
      <c r="F957" s="310" t="s">
        <v>5921</v>
      </c>
      <c r="G957" s="310" t="s">
        <v>1281</v>
      </c>
      <c r="H957" s="309" t="s">
        <v>8676</v>
      </c>
    </row>
    <row r="958" spans="1:8">
      <c r="A958" s="309" t="s">
        <v>1088</v>
      </c>
      <c r="B958" s="309" t="s">
        <v>7483</v>
      </c>
      <c r="C958" s="309" t="s">
        <v>7608</v>
      </c>
      <c r="D958" s="309" t="s">
        <v>1103</v>
      </c>
      <c r="E958" s="309" t="s">
        <v>1104</v>
      </c>
      <c r="F958" s="310" t="s">
        <v>5923</v>
      </c>
      <c r="G958" s="310" t="s">
        <v>1274</v>
      </c>
      <c r="H958" s="309" t="s">
        <v>7537</v>
      </c>
    </row>
    <row r="959" spans="1:8">
      <c r="A959" s="309" t="s">
        <v>1088</v>
      </c>
      <c r="B959" s="309" t="s">
        <v>7483</v>
      </c>
      <c r="C959" s="309" t="s">
        <v>7612</v>
      </c>
      <c r="D959" s="309" t="s">
        <v>5316</v>
      </c>
      <c r="E959" s="309" t="s">
        <v>1105</v>
      </c>
      <c r="F959" s="310" t="s">
        <v>5315</v>
      </c>
      <c r="G959" s="310" t="s">
        <v>1274</v>
      </c>
      <c r="H959" s="309" t="s">
        <v>7537</v>
      </c>
    </row>
    <row r="960" spans="1:8">
      <c r="A960" s="309" t="s">
        <v>1088</v>
      </c>
      <c r="B960" s="309" t="s">
        <v>7483</v>
      </c>
      <c r="C960" s="309" t="s">
        <v>7614</v>
      </c>
      <c r="D960" s="309" t="s">
        <v>5318</v>
      </c>
      <c r="E960" s="309" t="s">
        <v>1106</v>
      </c>
      <c r="F960" s="310" t="s">
        <v>5317</v>
      </c>
      <c r="G960" s="310" t="s">
        <v>1274</v>
      </c>
      <c r="H960" s="309" t="s">
        <v>7537</v>
      </c>
    </row>
    <row r="961" spans="1:8">
      <c r="A961" s="309" t="s">
        <v>1088</v>
      </c>
      <c r="B961" s="309" t="s">
        <v>7483</v>
      </c>
      <c r="C961" s="309" t="s">
        <v>7626</v>
      </c>
      <c r="D961" s="309" t="s">
        <v>5320</v>
      </c>
      <c r="E961" s="309" t="s">
        <v>1107</v>
      </c>
      <c r="F961" s="310" t="s">
        <v>5319</v>
      </c>
      <c r="G961" s="310" t="s">
        <v>1279</v>
      </c>
      <c r="H961" s="309" t="s">
        <v>526</v>
      </c>
    </row>
    <row r="962" spans="1:8">
      <c r="A962" s="309" t="s">
        <v>1088</v>
      </c>
      <c r="B962" s="309" t="s">
        <v>7483</v>
      </c>
      <c r="C962" s="309" t="s">
        <v>7628</v>
      </c>
      <c r="D962" s="309" t="s">
        <v>5322</v>
      </c>
      <c r="E962" s="309" t="s">
        <v>1108</v>
      </c>
      <c r="F962" s="310" t="s">
        <v>5321</v>
      </c>
      <c r="G962" s="310" t="s">
        <v>1277</v>
      </c>
      <c r="H962" s="309" t="s">
        <v>8680</v>
      </c>
    </row>
    <row r="963" spans="1:8">
      <c r="A963" s="309" t="s">
        <v>1088</v>
      </c>
      <c r="B963" s="309" t="s">
        <v>7483</v>
      </c>
      <c r="C963" s="309" t="s">
        <v>7630</v>
      </c>
      <c r="D963" s="309" t="s">
        <v>5324</v>
      </c>
      <c r="E963" s="309" t="s">
        <v>1109</v>
      </c>
      <c r="F963" s="310" t="s">
        <v>5323</v>
      </c>
      <c r="G963" s="310" t="s">
        <v>1274</v>
      </c>
      <c r="H963" s="309" t="s">
        <v>7537</v>
      </c>
    </row>
    <row r="964" spans="1:8">
      <c r="A964" s="309" t="s">
        <v>1088</v>
      </c>
      <c r="B964" s="309" t="s">
        <v>7483</v>
      </c>
      <c r="C964" s="309" t="s">
        <v>7632</v>
      </c>
      <c r="D964" s="309" t="s">
        <v>6936</v>
      </c>
      <c r="E964" s="309" t="s">
        <v>1110</v>
      </c>
      <c r="F964" s="310" t="s">
        <v>5325</v>
      </c>
      <c r="G964" s="310" t="s">
        <v>1283</v>
      </c>
      <c r="H964" s="309" t="s">
        <v>8677</v>
      </c>
    </row>
    <row r="965" spans="1:8">
      <c r="A965" s="309" t="s">
        <v>1088</v>
      </c>
      <c r="B965" s="309" t="s">
        <v>7483</v>
      </c>
      <c r="C965" s="309" t="s">
        <v>7634</v>
      </c>
      <c r="D965" s="309" t="s">
        <v>6211</v>
      </c>
      <c r="E965" s="309" t="s">
        <v>1111</v>
      </c>
      <c r="F965" s="310" t="s">
        <v>5326</v>
      </c>
      <c r="G965" s="310" t="s">
        <v>1278</v>
      </c>
      <c r="H965" s="309" t="s">
        <v>8674</v>
      </c>
    </row>
    <row r="966" spans="1:8">
      <c r="A966" s="309" t="s">
        <v>1088</v>
      </c>
      <c r="B966" s="309" t="s">
        <v>7483</v>
      </c>
      <c r="C966" s="309" t="s">
        <v>7636</v>
      </c>
      <c r="D966" s="309" t="s">
        <v>6213</v>
      </c>
      <c r="E966" s="309" t="s">
        <v>1112</v>
      </c>
      <c r="F966" s="310" t="s">
        <v>6212</v>
      </c>
      <c r="G966" s="310" t="s">
        <v>1274</v>
      </c>
      <c r="H966" s="309" t="s">
        <v>7537</v>
      </c>
    </row>
    <row r="967" spans="1:8">
      <c r="A967" s="309" t="s">
        <v>1088</v>
      </c>
      <c r="B967" s="309" t="s">
        <v>7483</v>
      </c>
      <c r="C967" s="309" t="s">
        <v>4618</v>
      </c>
      <c r="D967" s="309" t="s">
        <v>6937</v>
      </c>
      <c r="E967" s="309" t="s">
        <v>1113</v>
      </c>
      <c r="F967" s="310" t="s">
        <v>6214</v>
      </c>
      <c r="G967" s="310" t="s">
        <v>1281</v>
      </c>
      <c r="H967" s="309" t="s">
        <v>8676</v>
      </c>
    </row>
    <row r="968" spans="1:8">
      <c r="A968" s="309" t="s">
        <v>1088</v>
      </c>
      <c r="B968" s="309" t="s">
        <v>7483</v>
      </c>
      <c r="C968" s="309" t="s">
        <v>7640</v>
      </c>
      <c r="D968" s="309" t="s">
        <v>6216</v>
      </c>
      <c r="E968" s="309" t="s">
        <v>1114</v>
      </c>
      <c r="F968" s="310" t="s">
        <v>6215</v>
      </c>
      <c r="G968" s="310" t="s">
        <v>1283</v>
      </c>
      <c r="H968" s="309" t="s">
        <v>8677</v>
      </c>
    </row>
    <row r="969" spans="1:8">
      <c r="A969" s="309" t="s">
        <v>1088</v>
      </c>
      <c r="B969" s="309" t="s">
        <v>7483</v>
      </c>
      <c r="C969" s="309" t="s">
        <v>6669</v>
      </c>
      <c r="D969" s="309" t="s">
        <v>6218</v>
      </c>
      <c r="E969" s="309" t="s">
        <v>1115</v>
      </c>
      <c r="F969" s="310" t="s">
        <v>6217</v>
      </c>
      <c r="G969" s="310" t="s">
        <v>1283</v>
      </c>
      <c r="H969" s="309" t="s">
        <v>8677</v>
      </c>
    </row>
    <row r="970" spans="1:8">
      <c r="A970" s="309" t="s">
        <v>1088</v>
      </c>
      <c r="B970" s="309" t="s">
        <v>7483</v>
      </c>
      <c r="C970" s="309" t="s">
        <v>6671</v>
      </c>
      <c r="D970" s="309" t="s">
        <v>6220</v>
      </c>
      <c r="E970" s="309" t="s">
        <v>1116</v>
      </c>
      <c r="F970" s="310" t="s">
        <v>6219</v>
      </c>
      <c r="G970" s="310" t="s">
        <v>1280</v>
      </c>
      <c r="H970" s="309" t="s">
        <v>8675</v>
      </c>
    </row>
    <row r="971" spans="1:8">
      <c r="A971" s="309" t="s">
        <v>1088</v>
      </c>
      <c r="B971" s="309" t="s">
        <v>7483</v>
      </c>
      <c r="C971" s="309" t="s">
        <v>6675</v>
      </c>
      <c r="D971" s="309" t="s">
        <v>8829</v>
      </c>
      <c r="E971" s="309" t="s">
        <v>8830</v>
      </c>
      <c r="F971" s="310" t="s">
        <v>6221</v>
      </c>
      <c r="G971" s="310" t="s">
        <v>1283</v>
      </c>
      <c r="H971" s="309" t="s">
        <v>8677</v>
      </c>
    </row>
    <row r="972" spans="1:8">
      <c r="A972" s="309" t="s">
        <v>1088</v>
      </c>
      <c r="B972" s="309" t="s">
        <v>7483</v>
      </c>
      <c r="C972" s="309" t="s">
        <v>6676</v>
      </c>
      <c r="D972" s="309" t="s">
        <v>6223</v>
      </c>
      <c r="E972" s="309" t="s">
        <v>1117</v>
      </c>
      <c r="F972" s="310" t="s">
        <v>6222</v>
      </c>
      <c r="G972" s="310" t="s">
        <v>1280</v>
      </c>
      <c r="H972" s="309" t="s">
        <v>8675</v>
      </c>
    </row>
    <row r="973" spans="1:8">
      <c r="A973" s="309" t="s">
        <v>1088</v>
      </c>
      <c r="B973" s="309" t="s">
        <v>7483</v>
      </c>
      <c r="C973" s="309" t="s">
        <v>6678</v>
      </c>
      <c r="D973" s="309" t="s">
        <v>6225</v>
      </c>
      <c r="E973" s="309" t="s">
        <v>1118</v>
      </c>
      <c r="F973" s="310" t="s">
        <v>6224</v>
      </c>
      <c r="G973" s="310" t="s">
        <v>1283</v>
      </c>
      <c r="H973" s="309" t="s">
        <v>8677</v>
      </c>
    </row>
    <row r="974" spans="1:8">
      <c r="A974" s="309" t="s">
        <v>1088</v>
      </c>
      <c r="B974" s="309" t="s">
        <v>7483</v>
      </c>
      <c r="C974" s="309" t="s">
        <v>6680</v>
      </c>
      <c r="D974" s="309" t="s">
        <v>6227</v>
      </c>
      <c r="E974" s="309" t="s">
        <v>1119</v>
      </c>
      <c r="F974" s="310" t="s">
        <v>6226</v>
      </c>
      <c r="G974" s="310" t="s">
        <v>1274</v>
      </c>
      <c r="H974" s="309" t="s">
        <v>7537</v>
      </c>
    </row>
    <row r="975" spans="1:8">
      <c r="A975" s="309" t="s">
        <v>1088</v>
      </c>
      <c r="B975" s="309" t="s">
        <v>7483</v>
      </c>
      <c r="C975" s="309" t="s">
        <v>6682</v>
      </c>
      <c r="D975" s="309" t="s">
        <v>6229</v>
      </c>
      <c r="E975" s="309" t="s">
        <v>1120</v>
      </c>
      <c r="F975" s="310" t="s">
        <v>6228</v>
      </c>
      <c r="G975" s="310" t="s">
        <v>1283</v>
      </c>
      <c r="H975" s="309" t="s">
        <v>8677</v>
      </c>
    </row>
    <row r="976" spans="1:8">
      <c r="A976" s="309" t="s">
        <v>1088</v>
      </c>
      <c r="B976" s="309" t="s">
        <v>7483</v>
      </c>
      <c r="C976" s="309" t="s">
        <v>6686</v>
      </c>
      <c r="D976" s="309" t="s">
        <v>6231</v>
      </c>
      <c r="E976" s="309" t="s">
        <v>1121</v>
      </c>
      <c r="F976" s="310" t="s">
        <v>6230</v>
      </c>
      <c r="G976" s="310" t="s">
        <v>1283</v>
      </c>
      <c r="H976" s="309" t="s">
        <v>8677</v>
      </c>
    </row>
    <row r="977" spans="1:8">
      <c r="A977" s="309" t="s">
        <v>1088</v>
      </c>
      <c r="B977" s="309" t="s">
        <v>7483</v>
      </c>
      <c r="C977" s="309" t="s">
        <v>6687</v>
      </c>
      <c r="D977" s="309" t="s">
        <v>1122</v>
      </c>
      <c r="E977" s="309" t="s">
        <v>1123</v>
      </c>
      <c r="F977" s="310" t="s">
        <v>6232</v>
      </c>
      <c r="G977" s="310" t="s">
        <v>1280</v>
      </c>
      <c r="H977" s="309" t="s">
        <v>8675</v>
      </c>
    </row>
    <row r="978" spans="1:8">
      <c r="A978" s="309" t="s">
        <v>1088</v>
      </c>
      <c r="B978" s="309" t="s">
        <v>7483</v>
      </c>
      <c r="C978" s="309" t="s">
        <v>6691</v>
      </c>
      <c r="D978" s="309" t="s">
        <v>6234</v>
      </c>
      <c r="E978" s="309" t="s">
        <v>1124</v>
      </c>
      <c r="F978" s="310" t="s">
        <v>6233</v>
      </c>
      <c r="G978" s="310" t="s">
        <v>1283</v>
      </c>
      <c r="H978" s="309" t="s">
        <v>8677</v>
      </c>
    </row>
    <row r="979" spans="1:8">
      <c r="A979" s="309" t="s">
        <v>1088</v>
      </c>
      <c r="B979" s="309" t="s">
        <v>7483</v>
      </c>
      <c r="C979" s="309" t="s">
        <v>4754</v>
      </c>
      <c r="D979" s="309" t="s">
        <v>2564</v>
      </c>
      <c r="E979" s="309" t="s">
        <v>1125</v>
      </c>
      <c r="F979" s="310" t="s">
        <v>2563</v>
      </c>
      <c r="G979" s="310" t="s">
        <v>1278</v>
      </c>
      <c r="H979" s="309" t="s">
        <v>8674</v>
      </c>
    </row>
    <row r="980" spans="1:8">
      <c r="A980" s="309" t="s">
        <v>1088</v>
      </c>
      <c r="B980" s="309" t="s">
        <v>7483</v>
      </c>
      <c r="C980" s="309" t="s">
        <v>6695</v>
      </c>
      <c r="D980" s="309" t="s">
        <v>2566</v>
      </c>
      <c r="E980" s="309" t="s">
        <v>1126</v>
      </c>
      <c r="F980" s="310" t="s">
        <v>2565</v>
      </c>
      <c r="G980" s="310" t="s">
        <v>1281</v>
      </c>
      <c r="H980" s="309" t="s">
        <v>8676</v>
      </c>
    </row>
    <row r="981" spans="1:8">
      <c r="A981" s="309" t="s">
        <v>1088</v>
      </c>
      <c r="B981" s="309" t="s">
        <v>7483</v>
      </c>
      <c r="C981" s="309" t="s">
        <v>6697</v>
      </c>
      <c r="D981" s="309" t="s">
        <v>2568</v>
      </c>
      <c r="E981" s="309" t="s">
        <v>1127</v>
      </c>
      <c r="F981" s="310" t="s">
        <v>2567</v>
      </c>
      <c r="G981" s="310" t="s">
        <v>1283</v>
      </c>
      <c r="H981" s="309" t="s">
        <v>8677</v>
      </c>
    </row>
    <row r="982" spans="1:8">
      <c r="A982" s="309" t="s">
        <v>1088</v>
      </c>
      <c r="B982" s="309" t="s">
        <v>7483</v>
      </c>
      <c r="C982" s="309" t="s">
        <v>6699</v>
      </c>
      <c r="D982" s="309" t="s">
        <v>2570</v>
      </c>
      <c r="E982" s="309" t="s">
        <v>1128</v>
      </c>
      <c r="F982" s="310" t="s">
        <v>2569</v>
      </c>
      <c r="G982" s="310" t="s">
        <v>1274</v>
      </c>
      <c r="H982" s="309" t="s">
        <v>7537</v>
      </c>
    </row>
    <row r="983" spans="1:8">
      <c r="A983" s="309" t="s">
        <v>1088</v>
      </c>
      <c r="B983" s="309" t="s">
        <v>7483</v>
      </c>
      <c r="C983" s="309" t="s">
        <v>4667</v>
      </c>
      <c r="D983" s="309" t="s">
        <v>2572</v>
      </c>
      <c r="E983" s="309" t="s">
        <v>1129</v>
      </c>
      <c r="F983" s="310" t="s">
        <v>2571</v>
      </c>
      <c r="G983" s="310" t="s">
        <v>1280</v>
      </c>
      <c r="H983" s="309" t="s">
        <v>8675</v>
      </c>
    </row>
    <row r="984" spans="1:8">
      <c r="A984" s="309" t="s">
        <v>1088</v>
      </c>
      <c r="B984" s="309" t="s">
        <v>7483</v>
      </c>
      <c r="C984" s="309" t="s">
        <v>4668</v>
      </c>
      <c r="D984" s="309" t="s">
        <v>6938</v>
      </c>
      <c r="E984" s="309" t="s">
        <v>1130</v>
      </c>
      <c r="F984" s="310" t="s">
        <v>6939</v>
      </c>
      <c r="G984" s="310" t="s">
        <v>1284</v>
      </c>
      <c r="H984" s="309" t="s">
        <v>8715</v>
      </c>
    </row>
    <row r="985" spans="1:8">
      <c r="A985" s="309" t="s">
        <v>1088</v>
      </c>
      <c r="B985" s="309" t="s">
        <v>7483</v>
      </c>
      <c r="C985" s="309" t="s">
        <v>4760</v>
      </c>
      <c r="D985" s="309" t="s">
        <v>1131</v>
      </c>
      <c r="E985" s="309" t="s">
        <v>1132</v>
      </c>
      <c r="F985" s="310" t="s">
        <v>1133</v>
      </c>
      <c r="G985" s="310" t="s">
        <v>1280</v>
      </c>
      <c r="H985" s="309" t="s">
        <v>8675</v>
      </c>
    </row>
    <row r="986" spans="1:8">
      <c r="A986" s="309" t="s">
        <v>1088</v>
      </c>
      <c r="B986" s="309" t="s">
        <v>7483</v>
      </c>
      <c r="C986" s="309" t="s">
        <v>3014</v>
      </c>
      <c r="D986" s="309" t="s">
        <v>1134</v>
      </c>
      <c r="E986" s="309" t="s">
        <v>1135</v>
      </c>
      <c r="F986" s="310" t="s">
        <v>1136</v>
      </c>
      <c r="G986" s="310" t="s">
        <v>1280</v>
      </c>
      <c r="H986" s="309" t="s">
        <v>8675</v>
      </c>
    </row>
    <row r="987" spans="1:8">
      <c r="A987" s="309" t="s">
        <v>1088</v>
      </c>
      <c r="B987" s="309" t="s">
        <v>7483</v>
      </c>
      <c r="C987" s="309" t="s">
        <v>3016</v>
      </c>
      <c r="D987" s="309" t="s">
        <v>1137</v>
      </c>
      <c r="E987" s="309" t="s">
        <v>1138</v>
      </c>
      <c r="F987" s="310" t="s">
        <v>1139</v>
      </c>
      <c r="G987" s="310" t="s">
        <v>1280</v>
      </c>
      <c r="H987" s="309" t="s">
        <v>8675</v>
      </c>
    </row>
    <row r="988" spans="1:8">
      <c r="A988" s="309" t="s">
        <v>1088</v>
      </c>
      <c r="B988" s="309" t="s">
        <v>7483</v>
      </c>
      <c r="C988" s="309" t="s">
        <v>4672</v>
      </c>
      <c r="D988" s="309" t="s">
        <v>1140</v>
      </c>
      <c r="E988" s="309" t="s">
        <v>1141</v>
      </c>
      <c r="F988" s="310" t="s">
        <v>1142</v>
      </c>
      <c r="G988" s="310" t="s">
        <v>1280</v>
      </c>
      <c r="H988" s="309" t="s">
        <v>8675</v>
      </c>
    </row>
    <row r="989" spans="1:8">
      <c r="A989" s="309" t="s">
        <v>1088</v>
      </c>
      <c r="B989" s="309" t="s">
        <v>7483</v>
      </c>
      <c r="C989" s="309" t="s">
        <v>3018</v>
      </c>
      <c r="D989" s="309" t="s">
        <v>8831</v>
      </c>
      <c r="E989" s="309" t="s">
        <v>8832</v>
      </c>
      <c r="F989" s="310" t="s">
        <v>8833</v>
      </c>
      <c r="G989" s="310" t="s">
        <v>1280</v>
      </c>
      <c r="H989" s="309" t="s">
        <v>8675</v>
      </c>
    </row>
    <row r="990" spans="1:8">
      <c r="D990" s="309" t="s">
        <v>6184</v>
      </c>
    </row>
    <row r="991" spans="1:8">
      <c r="A991" s="309" t="s">
        <v>1143</v>
      </c>
      <c r="B991" s="309" t="s">
        <v>7484</v>
      </c>
      <c r="C991" s="309" t="s">
        <v>7533</v>
      </c>
      <c r="D991" s="309" t="s">
        <v>2574</v>
      </c>
      <c r="E991" s="309" t="s">
        <v>1144</v>
      </c>
      <c r="F991" s="310" t="s">
        <v>2573</v>
      </c>
      <c r="G991" s="310" t="s">
        <v>1273</v>
      </c>
      <c r="H991" s="309" t="s">
        <v>8651</v>
      </c>
    </row>
    <row r="992" spans="1:8">
      <c r="A992" s="309" t="s">
        <v>1143</v>
      </c>
      <c r="B992" s="309" t="s">
        <v>7484</v>
      </c>
      <c r="C992" s="309" t="s">
        <v>7535</v>
      </c>
      <c r="D992" s="309" t="s">
        <v>2576</v>
      </c>
      <c r="E992" s="309" t="s">
        <v>1145</v>
      </c>
      <c r="F992" s="310" t="s">
        <v>2575</v>
      </c>
      <c r="G992" s="310" t="s">
        <v>1273</v>
      </c>
      <c r="H992" s="309" t="s">
        <v>8651</v>
      </c>
    </row>
    <row r="993" spans="1:8">
      <c r="A993" s="309" t="s">
        <v>1143</v>
      </c>
      <c r="B993" s="309" t="s">
        <v>7484</v>
      </c>
      <c r="C993" s="309" t="s">
        <v>7538</v>
      </c>
      <c r="D993" s="309" t="s">
        <v>6248</v>
      </c>
      <c r="E993" s="309" t="s">
        <v>1146</v>
      </c>
      <c r="F993" s="310" t="s">
        <v>6247</v>
      </c>
      <c r="G993" s="310" t="s">
        <v>1274</v>
      </c>
      <c r="H993" s="309" t="s">
        <v>7537</v>
      </c>
    </row>
    <row r="994" spans="1:8">
      <c r="A994" s="309" t="s">
        <v>1143</v>
      </c>
      <c r="B994" s="309" t="s">
        <v>7484</v>
      </c>
      <c r="C994" s="309" t="s">
        <v>7542</v>
      </c>
      <c r="D994" s="309" t="s">
        <v>6250</v>
      </c>
      <c r="E994" s="309" t="s">
        <v>1147</v>
      </c>
      <c r="F994" s="310" t="s">
        <v>6249</v>
      </c>
      <c r="G994" s="310" t="s">
        <v>1274</v>
      </c>
      <c r="H994" s="309" t="s">
        <v>7537</v>
      </c>
    </row>
    <row r="995" spans="1:8">
      <c r="A995" s="309" t="s">
        <v>1143</v>
      </c>
      <c r="B995" s="309" t="s">
        <v>7484</v>
      </c>
      <c r="C995" s="309" t="s">
        <v>7550</v>
      </c>
      <c r="D995" s="309" t="s">
        <v>6252</v>
      </c>
      <c r="E995" s="309" t="s">
        <v>1148</v>
      </c>
      <c r="F995" s="310" t="s">
        <v>6251</v>
      </c>
      <c r="G995" s="310" t="s">
        <v>1273</v>
      </c>
      <c r="H995" s="309" t="s">
        <v>8651</v>
      </c>
    </row>
    <row r="996" spans="1:8">
      <c r="A996" s="309" t="s">
        <v>1143</v>
      </c>
      <c r="B996" s="309" t="s">
        <v>7484</v>
      </c>
      <c r="C996" s="309" t="s">
        <v>7556</v>
      </c>
      <c r="D996" s="309" t="s">
        <v>6254</v>
      </c>
      <c r="E996" s="309" t="s">
        <v>1149</v>
      </c>
      <c r="F996" s="310" t="s">
        <v>6253</v>
      </c>
      <c r="G996" s="310" t="s">
        <v>1272</v>
      </c>
      <c r="H996" s="309" t="s">
        <v>7532</v>
      </c>
    </row>
    <row r="997" spans="1:8">
      <c r="A997" s="309" t="s">
        <v>1143</v>
      </c>
      <c r="B997" s="309" t="s">
        <v>7484</v>
      </c>
      <c r="C997" s="309" t="s">
        <v>4689</v>
      </c>
      <c r="D997" s="309" t="s">
        <v>6256</v>
      </c>
      <c r="E997" s="309" t="s">
        <v>1150</v>
      </c>
      <c r="F997" s="310" t="s">
        <v>6255</v>
      </c>
      <c r="G997" s="310" t="s">
        <v>1274</v>
      </c>
      <c r="H997" s="309" t="s">
        <v>7537</v>
      </c>
    </row>
    <row r="998" spans="1:8">
      <c r="A998" s="309" t="s">
        <v>1143</v>
      </c>
      <c r="B998" s="309" t="s">
        <v>7484</v>
      </c>
      <c r="C998" s="309" t="s">
        <v>7562</v>
      </c>
      <c r="D998" s="309" t="s">
        <v>6258</v>
      </c>
      <c r="E998" s="309" t="s">
        <v>1151</v>
      </c>
      <c r="F998" s="310" t="s">
        <v>6257</v>
      </c>
      <c r="G998" s="310" t="s">
        <v>1274</v>
      </c>
      <c r="H998" s="309" t="s">
        <v>7537</v>
      </c>
    </row>
    <row r="999" spans="1:8">
      <c r="A999" s="309" t="s">
        <v>1143</v>
      </c>
      <c r="B999" s="309" t="s">
        <v>7484</v>
      </c>
      <c r="C999" s="309" t="s">
        <v>7564</v>
      </c>
      <c r="D999" s="309" t="s">
        <v>6260</v>
      </c>
      <c r="E999" s="309" t="s">
        <v>1913</v>
      </c>
      <c r="F999" s="310" t="s">
        <v>6259</v>
      </c>
      <c r="G999" s="310" t="s">
        <v>1274</v>
      </c>
      <c r="H999" s="309" t="s">
        <v>7537</v>
      </c>
    </row>
    <row r="1000" spans="1:8">
      <c r="A1000" s="309" t="s">
        <v>1143</v>
      </c>
      <c r="B1000" s="309" t="s">
        <v>7484</v>
      </c>
      <c r="C1000" s="309" t="s">
        <v>7566</v>
      </c>
      <c r="D1000" s="309" t="s">
        <v>6262</v>
      </c>
      <c r="E1000" s="309" t="s">
        <v>1914</v>
      </c>
      <c r="F1000" s="310" t="s">
        <v>6261</v>
      </c>
      <c r="G1000" s="310" t="s">
        <v>1274</v>
      </c>
      <c r="H1000" s="309" t="s">
        <v>7537</v>
      </c>
    </row>
    <row r="1001" spans="1:8">
      <c r="A1001" s="309" t="s">
        <v>1143</v>
      </c>
      <c r="B1001" s="309" t="s">
        <v>7484</v>
      </c>
      <c r="C1001" s="309" t="s">
        <v>7572</v>
      </c>
      <c r="D1001" s="309" t="s">
        <v>6264</v>
      </c>
      <c r="E1001" s="309" t="s">
        <v>1915</v>
      </c>
      <c r="F1001" s="310" t="s">
        <v>6263</v>
      </c>
      <c r="G1001" s="310" t="s">
        <v>1275</v>
      </c>
      <c r="H1001" s="309" t="s">
        <v>7605</v>
      </c>
    </row>
    <row r="1002" spans="1:8">
      <c r="A1002" s="309" t="s">
        <v>1143</v>
      </c>
      <c r="B1002" s="309" t="s">
        <v>7484</v>
      </c>
      <c r="C1002" s="309" t="s">
        <v>7575</v>
      </c>
      <c r="D1002" s="309" t="s">
        <v>6266</v>
      </c>
      <c r="E1002" s="309" t="s">
        <v>1916</v>
      </c>
      <c r="F1002" s="310" t="s">
        <v>6265</v>
      </c>
      <c r="G1002" s="310" t="s">
        <v>1274</v>
      </c>
      <c r="H1002" s="309" t="s">
        <v>7537</v>
      </c>
    </row>
    <row r="1003" spans="1:8">
      <c r="A1003" s="309" t="s">
        <v>1143</v>
      </c>
      <c r="B1003" s="309" t="s">
        <v>7484</v>
      </c>
      <c r="C1003" s="309" t="s">
        <v>7577</v>
      </c>
      <c r="D1003" s="309" t="s">
        <v>6268</v>
      </c>
      <c r="E1003" s="309" t="s">
        <v>1917</v>
      </c>
      <c r="F1003" s="310" t="s">
        <v>6267</v>
      </c>
      <c r="G1003" s="310" t="s">
        <v>1274</v>
      </c>
      <c r="H1003" s="309" t="s">
        <v>7537</v>
      </c>
    </row>
    <row r="1004" spans="1:8">
      <c r="A1004" s="309" t="s">
        <v>1143</v>
      </c>
      <c r="B1004" s="309" t="s">
        <v>7484</v>
      </c>
      <c r="C1004" s="309" t="s">
        <v>7579</v>
      </c>
      <c r="D1004" s="309" t="s">
        <v>6270</v>
      </c>
      <c r="E1004" s="309" t="s">
        <v>1918</v>
      </c>
      <c r="F1004" s="310" t="s">
        <v>6269</v>
      </c>
      <c r="G1004" s="310" t="s">
        <v>1274</v>
      </c>
      <c r="H1004" s="309" t="s">
        <v>7537</v>
      </c>
    </row>
    <row r="1005" spans="1:8">
      <c r="A1005" s="309" t="s">
        <v>1143</v>
      </c>
      <c r="B1005" s="309" t="s">
        <v>7484</v>
      </c>
      <c r="C1005" s="309" t="s">
        <v>7581</v>
      </c>
      <c r="D1005" s="309" t="s">
        <v>6272</v>
      </c>
      <c r="E1005" s="309" t="s">
        <v>1919</v>
      </c>
      <c r="F1005" s="310" t="s">
        <v>6271</v>
      </c>
      <c r="G1005" s="310" t="s">
        <v>1277</v>
      </c>
      <c r="H1005" s="309" t="s">
        <v>8680</v>
      </c>
    </row>
    <row r="1006" spans="1:8">
      <c r="A1006" s="309" t="s">
        <v>1143</v>
      </c>
      <c r="B1006" s="309" t="s">
        <v>7484</v>
      </c>
      <c r="C1006" s="309" t="s">
        <v>7583</v>
      </c>
      <c r="D1006" s="309" t="s">
        <v>1457</v>
      </c>
      <c r="E1006" s="309" t="s">
        <v>1920</v>
      </c>
      <c r="F1006" s="310" t="s">
        <v>6273</v>
      </c>
      <c r="G1006" s="310" t="s">
        <v>1274</v>
      </c>
      <c r="H1006" s="309" t="s">
        <v>7537</v>
      </c>
    </row>
    <row r="1007" spans="1:8">
      <c r="A1007" s="309" t="s">
        <v>1143</v>
      </c>
      <c r="B1007" s="309" t="s">
        <v>7484</v>
      </c>
      <c r="C1007" s="309" t="s">
        <v>7585</v>
      </c>
      <c r="D1007" s="309" t="s">
        <v>1459</v>
      </c>
      <c r="E1007" s="309" t="s">
        <v>1921</v>
      </c>
      <c r="F1007" s="310" t="s">
        <v>1458</v>
      </c>
      <c r="G1007" s="310" t="s">
        <v>1275</v>
      </c>
      <c r="H1007" s="309" t="s">
        <v>7605</v>
      </c>
    </row>
    <row r="1008" spans="1:8">
      <c r="A1008" s="309" t="s">
        <v>1143</v>
      </c>
      <c r="B1008" s="309" t="s">
        <v>7484</v>
      </c>
      <c r="C1008" s="309" t="s">
        <v>7589</v>
      </c>
      <c r="D1008" s="309" t="s">
        <v>1461</v>
      </c>
      <c r="E1008" s="309" t="s">
        <v>1922</v>
      </c>
      <c r="F1008" s="310" t="s">
        <v>1460</v>
      </c>
      <c r="G1008" s="310" t="s">
        <v>1275</v>
      </c>
      <c r="H1008" s="309" t="s">
        <v>7605</v>
      </c>
    </row>
    <row r="1009" spans="1:8">
      <c r="A1009" s="309" t="s">
        <v>1143</v>
      </c>
      <c r="B1009" s="309" t="s">
        <v>7484</v>
      </c>
      <c r="C1009" s="309" t="s">
        <v>7590</v>
      </c>
      <c r="D1009" s="309" t="s">
        <v>1463</v>
      </c>
      <c r="E1009" s="309" t="s">
        <v>1923</v>
      </c>
      <c r="F1009" s="310" t="s">
        <v>1462</v>
      </c>
      <c r="G1009" s="310" t="s">
        <v>1273</v>
      </c>
      <c r="H1009" s="309" t="s">
        <v>8651</v>
      </c>
    </row>
    <row r="1010" spans="1:8">
      <c r="A1010" s="309" t="s">
        <v>1143</v>
      </c>
      <c r="B1010" s="309" t="s">
        <v>7484</v>
      </c>
      <c r="C1010" s="309" t="s">
        <v>7593</v>
      </c>
      <c r="D1010" s="309" t="s">
        <v>1465</v>
      </c>
      <c r="E1010" s="309" t="s">
        <v>1924</v>
      </c>
      <c r="F1010" s="310" t="s">
        <v>1464</v>
      </c>
      <c r="G1010" s="310" t="s">
        <v>1281</v>
      </c>
      <c r="H1010" s="309" t="s">
        <v>8676</v>
      </c>
    </row>
    <row r="1011" spans="1:8">
      <c r="A1011" s="309" t="s">
        <v>1143</v>
      </c>
      <c r="B1011" s="309" t="s">
        <v>7484</v>
      </c>
      <c r="C1011" s="309" t="s">
        <v>7595</v>
      </c>
      <c r="D1011" s="309" t="s">
        <v>1467</v>
      </c>
      <c r="E1011" s="309" t="s">
        <v>1925</v>
      </c>
      <c r="F1011" s="310" t="s">
        <v>1466</v>
      </c>
      <c r="G1011" s="310" t="s">
        <v>1278</v>
      </c>
      <c r="H1011" s="309" t="s">
        <v>8674</v>
      </c>
    </row>
    <row r="1012" spans="1:8">
      <c r="A1012" s="309" t="s">
        <v>1143</v>
      </c>
      <c r="B1012" s="309" t="s">
        <v>7484</v>
      </c>
      <c r="C1012" s="309" t="s">
        <v>7597</v>
      </c>
      <c r="D1012" s="309" t="s">
        <v>1469</v>
      </c>
      <c r="E1012" s="309" t="s">
        <v>1926</v>
      </c>
      <c r="F1012" s="310" t="s">
        <v>1468</v>
      </c>
      <c r="G1012" s="310" t="s">
        <v>1275</v>
      </c>
      <c r="H1012" s="309" t="s">
        <v>7605</v>
      </c>
    </row>
    <row r="1013" spans="1:8">
      <c r="A1013" s="309" t="s">
        <v>1143</v>
      </c>
      <c r="B1013" s="309" t="s">
        <v>7484</v>
      </c>
      <c r="C1013" s="309" t="s">
        <v>7599</v>
      </c>
      <c r="D1013" s="309" t="s">
        <v>1471</v>
      </c>
      <c r="E1013" s="309" t="s">
        <v>1927</v>
      </c>
      <c r="F1013" s="310" t="s">
        <v>1470</v>
      </c>
      <c r="G1013" s="310" t="s">
        <v>1275</v>
      </c>
      <c r="H1013" s="309" t="s">
        <v>7605</v>
      </c>
    </row>
    <row r="1014" spans="1:8">
      <c r="A1014" s="309" t="s">
        <v>1143</v>
      </c>
      <c r="B1014" s="309" t="s">
        <v>7484</v>
      </c>
      <c r="C1014" s="309" t="s">
        <v>7601</v>
      </c>
      <c r="D1014" s="309" t="s">
        <v>1473</v>
      </c>
      <c r="E1014" s="309" t="s">
        <v>1928</v>
      </c>
      <c r="F1014" s="310" t="s">
        <v>1472</v>
      </c>
      <c r="G1014" s="310" t="s">
        <v>1275</v>
      </c>
      <c r="H1014" s="309" t="s">
        <v>7605</v>
      </c>
    </row>
    <row r="1015" spans="1:8">
      <c r="A1015" s="309" t="s">
        <v>1143</v>
      </c>
      <c r="B1015" s="309" t="s">
        <v>7484</v>
      </c>
      <c r="C1015" s="309" t="s">
        <v>7603</v>
      </c>
      <c r="D1015" s="309" t="s">
        <v>6171</v>
      </c>
      <c r="E1015" s="309" t="s">
        <v>1929</v>
      </c>
      <c r="F1015" s="310" t="s">
        <v>6170</v>
      </c>
      <c r="G1015" s="310" t="s">
        <v>1274</v>
      </c>
      <c r="H1015" s="309" t="s">
        <v>7537</v>
      </c>
    </row>
    <row r="1016" spans="1:8">
      <c r="A1016" s="309" t="s">
        <v>1143</v>
      </c>
      <c r="B1016" s="309" t="s">
        <v>7484</v>
      </c>
      <c r="C1016" s="309" t="s">
        <v>7606</v>
      </c>
      <c r="D1016" s="309" t="s">
        <v>6173</v>
      </c>
      <c r="E1016" s="309" t="s">
        <v>1930</v>
      </c>
      <c r="F1016" s="310" t="s">
        <v>6172</v>
      </c>
      <c r="G1016" s="310" t="s">
        <v>1275</v>
      </c>
      <c r="H1016" s="309" t="s">
        <v>7605</v>
      </c>
    </row>
    <row r="1017" spans="1:8">
      <c r="A1017" s="309" t="s">
        <v>1143</v>
      </c>
      <c r="B1017" s="309" t="s">
        <v>7484</v>
      </c>
      <c r="C1017" s="309" t="s">
        <v>7608</v>
      </c>
      <c r="D1017" s="309" t="s">
        <v>6175</v>
      </c>
      <c r="E1017" s="309" t="s">
        <v>1931</v>
      </c>
      <c r="F1017" s="310" t="s">
        <v>6174</v>
      </c>
      <c r="G1017" s="310" t="s">
        <v>1276</v>
      </c>
      <c r="H1017" s="309" t="s">
        <v>8669</v>
      </c>
    </row>
    <row r="1018" spans="1:8">
      <c r="A1018" s="309" t="s">
        <v>1143</v>
      </c>
      <c r="B1018" s="309" t="s">
        <v>7484</v>
      </c>
      <c r="C1018" s="309" t="s">
        <v>7610</v>
      </c>
      <c r="D1018" s="309" t="s">
        <v>6177</v>
      </c>
      <c r="E1018" s="309" t="s">
        <v>1932</v>
      </c>
      <c r="F1018" s="310" t="s">
        <v>6176</v>
      </c>
      <c r="G1018" s="310" t="s">
        <v>1274</v>
      </c>
      <c r="H1018" s="309" t="s">
        <v>7537</v>
      </c>
    </row>
    <row r="1019" spans="1:8">
      <c r="A1019" s="309" t="s">
        <v>1143</v>
      </c>
      <c r="B1019" s="309" t="s">
        <v>7484</v>
      </c>
      <c r="C1019" s="309" t="s">
        <v>7614</v>
      </c>
      <c r="D1019" s="309" t="s">
        <v>6179</v>
      </c>
      <c r="E1019" s="309" t="s">
        <v>1933</v>
      </c>
      <c r="F1019" s="310" t="s">
        <v>6178</v>
      </c>
      <c r="G1019" s="310" t="s">
        <v>1279</v>
      </c>
      <c r="H1019" s="309" t="s">
        <v>526</v>
      </c>
    </row>
    <row r="1020" spans="1:8">
      <c r="A1020" s="309" t="s">
        <v>1143</v>
      </c>
      <c r="B1020" s="309" t="s">
        <v>7484</v>
      </c>
      <c r="C1020" s="309" t="s">
        <v>7616</v>
      </c>
      <c r="D1020" s="309" t="s">
        <v>6181</v>
      </c>
      <c r="E1020" s="309" t="s">
        <v>1934</v>
      </c>
      <c r="F1020" s="310" t="s">
        <v>6180</v>
      </c>
      <c r="G1020" s="310" t="s">
        <v>1272</v>
      </c>
      <c r="H1020" s="309" t="s">
        <v>7532</v>
      </c>
    </row>
    <row r="1021" spans="1:8">
      <c r="A1021" s="309" t="s">
        <v>1143</v>
      </c>
      <c r="B1021" s="309" t="s">
        <v>7484</v>
      </c>
      <c r="C1021" s="309" t="s">
        <v>7618</v>
      </c>
      <c r="D1021" s="309" t="s">
        <v>6940</v>
      </c>
      <c r="E1021" s="309" t="s">
        <v>1935</v>
      </c>
      <c r="F1021" s="310" t="s">
        <v>6182</v>
      </c>
      <c r="G1021" s="310" t="s">
        <v>1281</v>
      </c>
      <c r="H1021" s="309" t="s">
        <v>8676</v>
      </c>
    </row>
    <row r="1022" spans="1:8">
      <c r="A1022" s="309" t="s">
        <v>1143</v>
      </c>
      <c r="B1022" s="309" t="s">
        <v>7484</v>
      </c>
      <c r="C1022" s="309" t="s">
        <v>7622</v>
      </c>
      <c r="D1022" s="309" t="s">
        <v>8834</v>
      </c>
      <c r="E1022" s="309" t="s">
        <v>8835</v>
      </c>
      <c r="F1022" s="310" t="s">
        <v>6183</v>
      </c>
      <c r="G1022" s="310" t="s">
        <v>1280</v>
      </c>
      <c r="H1022" s="309" t="s">
        <v>8675</v>
      </c>
    </row>
    <row r="1023" spans="1:8">
      <c r="A1023" s="309" t="s">
        <v>1143</v>
      </c>
      <c r="B1023" s="309" t="s">
        <v>7484</v>
      </c>
      <c r="C1023" s="309" t="s">
        <v>7624</v>
      </c>
      <c r="D1023" s="309" t="s">
        <v>6941</v>
      </c>
      <c r="E1023" s="309" t="s">
        <v>1936</v>
      </c>
      <c r="F1023" s="310" t="s">
        <v>8102</v>
      </c>
      <c r="G1023" s="310" t="s">
        <v>1281</v>
      </c>
      <c r="H1023" s="309" t="s">
        <v>8676</v>
      </c>
    </row>
    <row r="1024" spans="1:8">
      <c r="A1024" s="309" t="s">
        <v>1143</v>
      </c>
      <c r="B1024" s="309" t="s">
        <v>7484</v>
      </c>
      <c r="C1024" s="309" t="s">
        <v>7626</v>
      </c>
      <c r="D1024" s="309" t="s">
        <v>8104</v>
      </c>
      <c r="E1024" s="309" t="s">
        <v>1937</v>
      </c>
      <c r="F1024" s="310" t="s">
        <v>8103</v>
      </c>
      <c r="G1024" s="310" t="s">
        <v>1274</v>
      </c>
      <c r="H1024" s="309" t="s">
        <v>7537</v>
      </c>
    </row>
    <row r="1025" spans="1:8">
      <c r="A1025" s="309" t="s">
        <v>1143</v>
      </c>
      <c r="B1025" s="309" t="s">
        <v>7484</v>
      </c>
      <c r="C1025" s="309" t="s">
        <v>7628</v>
      </c>
      <c r="D1025" s="309" t="s">
        <v>8106</v>
      </c>
      <c r="E1025" s="309" t="s">
        <v>1938</v>
      </c>
      <c r="F1025" s="310" t="s">
        <v>8105</v>
      </c>
      <c r="G1025" s="310" t="s">
        <v>1277</v>
      </c>
      <c r="H1025" s="309" t="s">
        <v>8680</v>
      </c>
    </row>
    <row r="1026" spans="1:8">
      <c r="A1026" s="309" t="s">
        <v>1143</v>
      </c>
      <c r="B1026" s="309" t="s">
        <v>7484</v>
      </c>
      <c r="C1026" s="309" t="s">
        <v>7634</v>
      </c>
      <c r="D1026" s="309" t="s">
        <v>8108</v>
      </c>
      <c r="E1026" s="309" t="s">
        <v>1939</v>
      </c>
      <c r="F1026" s="310" t="s">
        <v>8107</v>
      </c>
      <c r="G1026" s="310" t="s">
        <v>1280</v>
      </c>
      <c r="H1026" s="309" t="s">
        <v>8675</v>
      </c>
    </row>
    <row r="1027" spans="1:8">
      <c r="A1027" s="309" t="s">
        <v>1143</v>
      </c>
      <c r="B1027" s="309" t="s">
        <v>7484</v>
      </c>
      <c r="C1027" s="309" t="s">
        <v>7636</v>
      </c>
      <c r="D1027" s="309" t="s">
        <v>8110</v>
      </c>
      <c r="E1027" s="309" t="s">
        <v>1940</v>
      </c>
      <c r="F1027" s="310" t="s">
        <v>8109</v>
      </c>
      <c r="G1027" s="310" t="s">
        <v>1281</v>
      </c>
      <c r="H1027" s="309" t="s">
        <v>8676</v>
      </c>
    </row>
    <row r="1028" spans="1:8">
      <c r="A1028" s="309" t="s">
        <v>1143</v>
      </c>
      <c r="B1028" s="309" t="s">
        <v>7484</v>
      </c>
      <c r="C1028" s="309" t="s">
        <v>4655</v>
      </c>
      <c r="D1028" s="309" t="s">
        <v>8112</v>
      </c>
      <c r="E1028" s="309" t="s">
        <v>1941</v>
      </c>
      <c r="F1028" s="310" t="s">
        <v>8111</v>
      </c>
      <c r="G1028" s="310" t="s">
        <v>1282</v>
      </c>
      <c r="H1028" s="309" t="s">
        <v>4507</v>
      </c>
    </row>
    <row r="1029" spans="1:8">
      <c r="A1029" s="309" t="s">
        <v>1143</v>
      </c>
      <c r="B1029" s="309" t="s">
        <v>7484</v>
      </c>
      <c r="C1029" s="309" t="s">
        <v>4618</v>
      </c>
      <c r="D1029" s="309" t="s">
        <v>8836</v>
      </c>
      <c r="E1029" s="309" t="s">
        <v>8837</v>
      </c>
      <c r="F1029" s="310" t="s">
        <v>8113</v>
      </c>
      <c r="G1029" s="310" t="s">
        <v>1280</v>
      </c>
      <c r="H1029" s="309" t="s">
        <v>8675</v>
      </c>
    </row>
    <row r="1030" spans="1:8">
      <c r="A1030" s="309" t="s">
        <v>1143</v>
      </c>
      <c r="B1030" s="309" t="s">
        <v>7484</v>
      </c>
      <c r="C1030" s="309" t="s">
        <v>7640</v>
      </c>
      <c r="D1030" s="309" t="s">
        <v>8115</v>
      </c>
      <c r="E1030" s="309" t="s">
        <v>1942</v>
      </c>
      <c r="F1030" s="310" t="s">
        <v>8114</v>
      </c>
      <c r="G1030" s="310" t="s">
        <v>1281</v>
      </c>
      <c r="H1030" s="309" t="s">
        <v>8676</v>
      </c>
    </row>
    <row r="1031" spans="1:8">
      <c r="A1031" s="309" t="s">
        <v>1143</v>
      </c>
      <c r="B1031" s="309" t="s">
        <v>7484</v>
      </c>
      <c r="C1031" s="309" t="s">
        <v>6669</v>
      </c>
      <c r="D1031" s="309" t="s">
        <v>8117</v>
      </c>
      <c r="E1031" s="309" t="s">
        <v>1943</v>
      </c>
      <c r="F1031" s="310" t="s">
        <v>8116</v>
      </c>
      <c r="G1031" s="310" t="s">
        <v>1272</v>
      </c>
      <c r="H1031" s="309" t="s">
        <v>7532</v>
      </c>
    </row>
    <row r="1032" spans="1:8">
      <c r="A1032" s="309" t="s">
        <v>1143</v>
      </c>
      <c r="B1032" s="309" t="s">
        <v>7484</v>
      </c>
      <c r="C1032" s="309" t="s">
        <v>6671</v>
      </c>
      <c r="D1032" s="309" t="s">
        <v>8119</v>
      </c>
      <c r="E1032" s="309" t="s">
        <v>1944</v>
      </c>
      <c r="F1032" s="310" t="s">
        <v>8118</v>
      </c>
      <c r="G1032" s="310" t="s">
        <v>1280</v>
      </c>
      <c r="H1032" s="309" t="s">
        <v>8675</v>
      </c>
    </row>
    <row r="1033" spans="1:8">
      <c r="A1033" s="309" t="s">
        <v>1143</v>
      </c>
      <c r="B1033" s="309" t="s">
        <v>7484</v>
      </c>
      <c r="C1033" s="309" t="s">
        <v>6673</v>
      </c>
      <c r="D1033" s="309" t="s">
        <v>8121</v>
      </c>
      <c r="E1033" s="309" t="s">
        <v>1945</v>
      </c>
      <c r="F1033" s="310" t="s">
        <v>8120</v>
      </c>
      <c r="G1033" s="310" t="s">
        <v>1280</v>
      </c>
      <c r="H1033" s="309" t="s">
        <v>8675</v>
      </c>
    </row>
    <row r="1034" spans="1:8">
      <c r="A1034" s="309" t="s">
        <v>1143</v>
      </c>
      <c r="B1034" s="309" t="s">
        <v>7484</v>
      </c>
      <c r="C1034" s="309" t="s">
        <v>6675</v>
      </c>
      <c r="D1034" s="309" t="s">
        <v>1946</v>
      </c>
      <c r="E1034" s="309" t="s">
        <v>1947</v>
      </c>
      <c r="F1034" s="310" t="s">
        <v>8122</v>
      </c>
      <c r="G1034" s="310" t="s">
        <v>1281</v>
      </c>
      <c r="H1034" s="309" t="s">
        <v>8676</v>
      </c>
    </row>
    <row r="1035" spans="1:8">
      <c r="A1035" s="309" t="s">
        <v>1143</v>
      </c>
      <c r="B1035" s="309" t="s">
        <v>7484</v>
      </c>
      <c r="C1035" s="309" t="s">
        <v>6676</v>
      </c>
      <c r="D1035" s="309" t="s">
        <v>8124</v>
      </c>
      <c r="E1035" s="309" t="s">
        <v>1948</v>
      </c>
      <c r="F1035" s="310" t="s">
        <v>8123</v>
      </c>
      <c r="G1035" s="310" t="s">
        <v>1283</v>
      </c>
      <c r="H1035" s="309" t="s">
        <v>8677</v>
      </c>
    </row>
    <row r="1036" spans="1:8">
      <c r="A1036" s="309" t="s">
        <v>1143</v>
      </c>
      <c r="B1036" s="309" t="s">
        <v>7484</v>
      </c>
      <c r="C1036" s="309" t="s">
        <v>6678</v>
      </c>
      <c r="D1036" s="309" t="s">
        <v>8126</v>
      </c>
      <c r="E1036" s="309" t="s">
        <v>1949</v>
      </c>
      <c r="F1036" s="310" t="s">
        <v>8125</v>
      </c>
      <c r="G1036" s="310" t="s">
        <v>1283</v>
      </c>
      <c r="H1036" s="309" t="s">
        <v>8677</v>
      </c>
    </row>
    <row r="1037" spans="1:8">
      <c r="A1037" s="309" t="s">
        <v>1143</v>
      </c>
      <c r="B1037" s="309" t="s">
        <v>7484</v>
      </c>
      <c r="C1037" s="309" t="s">
        <v>6682</v>
      </c>
      <c r="D1037" s="309" t="s">
        <v>8838</v>
      </c>
      <c r="E1037" s="309" t="s">
        <v>8839</v>
      </c>
      <c r="F1037" s="310" t="s">
        <v>8127</v>
      </c>
      <c r="G1037" s="310" t="s">
        <v>1281</v>
      </c>
      <c r="H1037" s="309" t="s">
        <v>8676</v>
      </c>
    </row>
    <row r="1038" spans="1:8">
      <c r="A1038" s="309" t="s">
        <v>1143</v>
      </c>
      <c r="B1038" s="309" t="s">
        <v>7484</v>
      </c>
      <c r="C1038" s="309" t="s">
        <v>6684</v>
      </c>
      <c r="D1038" s="309" t="s">
        <v>6942</v>
      </c>
      <c r="E1038" s="309" t="s">
        <v>1950</v>
      </c>
      <c r="F1038" s="310" t="s">
        <v>6943</v>
      </c>
      <c r="G1038" s="310" t="s">
        <v>1273</v>
      </c>
      <c r="H1038" s="309" t="s">
        <v>8651</v>
      </c>
    </row>
    <row r="1039" spans="1:8">
      <c r="A1039" s="309" t="s">
        <v>1143</v>
      </c>
      <c r="B1039" s="309" t="s">
        <v>7484</v>
      </c>
      <c r="C1039" s="309" t="s">
        <v>4629</v>
      </c>
      <c r="D1039" s="309" t="s">
        <v>6944</v>
      </c>
      <c r="E1039" s="309" t="s">
        <v>1951</v>
      </c>
      <c r="F1039" s="310" t="s">
        <v>6945</v>
      </c>
      <c r="G1039" s="310" t="s">
        <v>1280</v>
      </c>
      <c r="H1039" s="309" t="s">
        <v>8675</v>
      </c>
    </row>
    <row r="1040" spans="1:8">
      <c r="A1040" s="309" t="s">
        <v>1143</v>
      </c>
      <c r="B1040" s="309" t="s">
        <v>7484</v>
      </c>
      <c r="C1040" s="309" t="s">
        <v>6687</v>
      </c>
      <c r="D1040" s="309" t="s">
        <v>6946</v>
      </c>
      <c r="E1040" s="309" t="s">
        <v>1952</v>
      </c>
      <c r="F1040" s="310" t="s">
        <v>6947</v>
      </c>
      <c r="G1040" s="310" t="s">
        <v>1284</v>
      </c>
      <c r="H1040" s="309" t="s">
        <v>8715</v>
      </c>
    </row>
    <row r="1041" spans="1:8">
      <c r="A1041" s="309" t="s">
        <v>1143</v>
      </c>
      <c r="B1041" s="309" t="s">
        <v>7484</v>
      </c>
      <c r="C1041" s="309" t="s">
        <v>6689</v>
      </c>
      <c r="D1041" s="309" t="s">
        <v>1953</v>
      </c>
      <c r="E1041" s="309" t="s">
        <v>1954</v>
      </c>
      <c r="F1041" s="310" t="s">
        <v>1955</v>
      </c>
      <c r="G1041" s="310" t="s">
        <v>1281</v>
      </c>
      <c r="H1041" s="309" t="s">
        <v>8676</v>
      </c>
    </row>
    <row r="1042" spans="1:8">
      <c r="A1042" s="309" t="s">
        <v>1143</v>
      </c>
      <c r="B1042" s="309" t="s">
        <v>7484</v>
      </c>
      <c r="C1042" s="309" t="s">
        <v>6691</v>
      </c>
      <c r="D1042" s="309" t="s">
        <v>1956</v>
      </c>
      <c r="E1042" s="309" t="s">
        <v>1957</v>
      </c>
      <c r="F1042" s="310" t="s">
        <v>1958</v>
      </c>
      <c r="G1042" s="310" t="s">
        <v>1280</v>
      </c>
      <c r="H1042" s="309" t="s">
        <v>8675</v>
      </c>
    </row>
    <row r="1043" spans="1:8">
      <c r="A1043" s="309" t="s">
        <v>1143</v>
      </c>
      <c r="B1043" s="309" t="s">
        <v>7484</v>
      </c>
      <c r="C1043" s="309" t="s">
        <v>6693</v>
      </c>
      <c r="D1043" s="309" t="s">
        <v>1959</v>
      </c>
      <c r="E1043" s="309" t="s">
        <v>1960</v>
      </c>
      <c r="F1043" s="310" t="s">
        <v>1961</v>
      </c>
      <c r="G1043" s="310" t="s">
        <v>1273</v>
      </c>
      <c r="H1043" s="309" t="s">
        <v>8651</v>
      </c>
    </row>
    <row r="1044" spans="1:8">
      <c r="A1044" s="309" t="s">
        <v>1143</v>
      </c>
      <c r="B1044" s="309" t="s">
        <v>7484</v>
      </c>
      <c r="C1044" s="309" t="s">
        <v>4754</v>
      </c>
      <c r="D1044" s="309" t="s">
        <v>8840</v>
      </c>
      <c r="E1044" s="309" t="s">
        <v>8841</v>
      </c>
      <c r="F1044" s="310" t="s">
        <v>8842</v>
      </c>
      <c r="G1044" s="310" t="s">
        <v>1282</v>
      </c>
      <c r="H1044" s="309" t="s">
        <v>4507</v>
      </c>
    </row>
    <row r="1045" spans="1:8">
      <c r="A1045" s="309" t="s">
        <v>1143</v>
      </c>
      <c r="B1045" s="309" t="s">
        <v>7484</v>
      </c>
      <c r="C1045" s="309" t="s">
        <v>6695</v>
      </c>
      <c r="D1045" s="309" t="s">
        <v>8843</v>
      </c>
      <c r="E1045" s="309" t="s">
        <v>8844</v>
      </c>
      <c r="F1045" s="310" t="s">
        <v>8845</v>
      </c>
      <c r="G1045" s="310" t="s">
        <v>1273</v>
      </c>
      <c r="H1045" s="309" t="s">
        <v>8651</v>
      </c>
    </row>
    <row r="1046" spans="1:8">
      <c r="A1046" s="309" t="s">
        <v>1143</v>
      </c>
      <c r="B1046" s="309" t="s">
        <v>7484</v>
      </c>
      <c r="C1046" s="309" t="s">
        <v>6697</v>
      </c>
      <c r="D1046" s="309" t="s">
        <v>8846</v>
      </c>
      <c r="E1046" s="309" t="s">
        <v>8847</v>
      </c>
      <c r="F1046" s="310" t="s">
        <v>8848</v>
      </c>
      <c r="G1046" s="310" t="s">
        <v>1273</v>
      </c>
      <c r="H1046" s="309" t="s">
        <v>8651</v>
      </c>
    </row>
    <row r="1047" spans="1:8">
      <c r="D1047" s="309" t="s">
        <v>6184</v>
      </c>
    </row>
    <row r="1048" spans="1:8">
      <c r="A1048" s="309" t="s">
        <v>1962</v>
      </c>
      <c r="B1048" s="309" t="s">
        <v>7485</v>
      </c>
      <c r="C1048" s="309" t="s">
        <v>7530</v>
      </c>
      <c r="D1048" s="309" t="s">
        <v>5131</v>
      </c>
      <c r="E1048" s="309" t="s">
        <v>1963</v>
      </c>
      <c r="F1048" s="310" t="s">
        <v>5130</v>
      </c>
      <c r="G1048" s="310" t="s">
        <v>1272</v>
      </c>
      <c r="H1048" s="309" t="s">
        <v>7532</v>
      </c>
    </row>
    <row r="1049" spans="1:8">
      <c r="A1049" s="309" t="s">
        <v>1962</v>
      </c>
      <c r="B1049" s="309" t="s">
        <v>7485</v>
      </c>
      <c r="C1049" s="309" t="s">
        <v>7533</v>
      </c>
      <c r="D1049" s="309" t="s">
        <v>5133</v>
      </c>
      <c r="E1049" s="309" t="s">
        <v>1964</v>
      </c>
      <c r="F1049" s="310" t="s">
        <v>5132</v>
      </c>
      <c r="G1049" s="310" t="s">
        <v>1273</v>
      </c>
      <c r="H1049" s="309" t="s">
        <v>8651</v>
      </c>
    </row>
    <row r="1050" spans="1:8">
      <c r="A1050" s="309" t="s">
        <v>1962</v>
      </c>
      <c r="B1050" s="309" t="s">
        <v>7485</v>
      </c>
      <c r="C1050" s="309" t="s">
        <v>7535</v>
      </c>
      <c r="D1050" s="309" t="s">
        <v>5135</v>
      </c>
      <c r="E1050" s="309" t="s">
        <v>1965</v>
      </c>
      <c r="F1050" s="310" t="s">
        <v>5134</v>
      </c>
      <c r="G1050" s="310" t="s">
        <v>1274</v>
      </c>
      <c r="H1050" s="309" t="s">
        <v>7537</v>
      </c>
    </row>
    <row r="1051" spans="1:8">
      <c r="A1051" s="309" t="s">
        <v>1962</v>
      </c>
      <c r="B1051" s="309" t="s">
        <v>7485</v>
      </c>
      <c r="C1051" s="309" t="s">
        <v>7538</v>
      </c>
      <c r="D1051" s="309" t="s">
        <v>5137</v>
      </c>
      <c r="E1051" s="309" t="s">
        <v>1966</v>
      </c>
      <c r="F1051" s="310" t="s">
        <v>5136</v>
      </c>
      <c r="G1051" s="310" t="s">
        <v>1274</v>
      </c>
      <c r="H1051" s="309" t="s">
        <v>7537</v>
      </c>
    </row>
    <row r="1052" spans="1:8">
      <c r="A1052" s="309" t="s">
        <v>1962</v>
      </c>
      <c r="B1052" s="309" t="s">
        <v>7485</v>
      </c>
      <c r="C1052" s="309" t="s">
        <v>7540</v>
      </c>
      <c r="D1052" s="309" t="s">
        <v>5139</v>
      </c>
      <c r="E1052" s="309" t="s">
        <v>1967</v>
      </c>
      <c r="F1052" s="310" t="s">
        <v>5138</v>
      </c>
      <c r="G1052" s="310" t="s">
        <v>1274</v>
      </c>
      <c r="H1052" s="309" t="s">
        <v>7537</v>
      </c>
    </row>
    <row r="1053" spans="1:8">
      <c r="A1053" s="309" t="s">
        <v>1962</v>
      </c>
      <c r="B1053" s="309" t="s">
        <v>7485</v>
      </c>
      <c r="C1053" s="309" t="s">
        <v>7542</v>
      </c>
      <c r="D1053" s="309" t="s">
        <v>5141</v>
      </c>
      <c r="E1053" s="309" t="s">
        <v>1968</v>
      </c>
      <c r="F1053" s="310" t="s">
        <v>5140</v>
      </c>
      <c r="G1053" s="310" t="s">
        <v>1274</v>
      </c>
      <c r="H1053" s="309" t="s">
        <v>7537</v>
      </c>
    </row>
    <row r="1054" spans="1:8">
      <c r="A1054" s="309" t="s">
        <v>1962</v>
      </c>
      <c r="B1054" s="309" t="s">
        <v>7485</v>
      </c>
      <c r="C1054" s="309" t="s">
        <v>7544</v>
      </c>
      <c r="D1054" s="309" t="s">
        <v>5143</v>
      </c>
      <c r="E1054" s="309" t="s">
        <v>1969</v>
      </c>
      <c r="F1054" s="310" t="s">
        <v>5142</v>
      </c>
      <c r="G1054" s="310" t="s">
        <v>1274</v>
      </c>
      <c r="H1054" s="309" t="s">
        <v>7537</v>
      </c>
    </row>
    <row r="1055" spans="1:8">
      <c r="A1055" s="309" t="s">
        <v>1962</v>
      </c>
      <c r="B1055" s="309" t="s">
        <v>7485</v>
      </c>
      <c r="C1055" s="309" t="s">
        <v>7546</v>
      </c>
      <c r="D1055" s="309" t="s">
        <v>5145</v>
      </c>
      <c r="E1055" s="309" t="s">
        <v>1970</v>
      </c>
      <c r="F1055" s="310" t="s">
        <v>5144</v>
      </c>
      <c r="G1055" s="310" t="s">
        <v>1274</v>
      </c>
      <c r="H1055" s="309" t="s">
        <v>7537</v>
      </c>
    </row>
    <row r="1056" spans="1:8">
      <c r="A1056" s="309" t="s">
        <v>1962</v>
      </c>
      <c r="B1056" s="309" t="s">
        <v>7485</v>
      </c>
      <c r="C1056" s="309" t="s">
        <v>7556</v>
      </c>
      <c r="D1056" s="309" t="s">
        <v>8199</v>
      </c>
      <c r="E1056" s="309" t="s">
        <v>1971</v>
      </c>
      <c r="F1056" s="310" t="s">
        <v>5146</v>
      </c>
      <c r="G1056" s="310" t="s">
        <v>1274</v>
      </c>
      <c r="H1056" s="309" t="s">
        <v>7537</v>
      </c>
    </row>
    <row r="1057" spans="1:8">
      <c r="A1057" s="309" t="s">
        <v>1962</v>
      </c>
      <c r="B1057" s="309" t="s">
        <v>7485</v>
      </c>
      <c r="C1057" s="309" t="s">
        <v>7560</v>
      </c>
      <c r="D1057" s="309" t="s">
        <v>8201</v>
      </c>
      <c r="E1057" s="309" t="s">
        <v>1972</v>
      </c>
      <c r="F1057" s="310" t="s">
        <v>8200</v>
      </c>
      <c r="G1057" s="310" t="s">
        <v>1274</v>
      </c>
      <c r="H1057" s="309" t="s">
        <v>7537</v>
      </c>
    </row>
    <row r="1058" spans="1:8">
      <c r="A1058" s="309" t="s">
        <v>1962</v>
      </c>
      <c r="B1058" s="309" t="s">
        <v>7485</v>
      </c>
      <c r="C1058" s="309" t="s">
        <v>7564</v>
      </c>
      <c r="D1058" s="309" t="s">
        <v>932</v>
      </c>
      <c r="E1058" s="309" t="s">
        <v>1973</v>
      </c>
      <c r="F1058" s="310" t="s">
        <v>8202</v>
      </c>
      <c r="G1058" s="310" t="s">
        <v>1275</v>
      </c>
      <c r="H1058" s="309" t="s">
        <v>7605</v>
      </c>
    </row>
    <row r="1059" spans="1:8">
      <c r="A1059" s="309" t="s">
        <v>1962</v>
      </c>
      <c r="B1059" s="309" t="s">
        <v>7485</v>
      </c>
      <c r="C1059" s="309" t="s">
        <v>7568</v>
      </c>
      <c r="D1059" s="309" t="s">
        <v>934</v>
      </c>
      <c r="E1059" s="309" t="s">
        <v>1974</v>
      </c>
      <c r="F1059" s="310" t="s">
        <v>933</v>
      </c>
      <c r="G1059" s="310" t="s">
        <v>1275</v>
      </c>
      <c r="H1059" s="309" t="s">
        <v>7605</v>
      </c>
    </row>
    <row r="1060" spans="1:8">
      <c r="A1060" s="309" t="s">
        <v>1962</v>
      </c>
      <c r="B1060" s="309" t="s">
        <v>7485</v>
      </c>
      <c r="C1060" s="309" t="s">
        <v>7570</v>
      </c>
      <c r="D1060" s="309" t="s">
        <v>936</v>
      </c>
      <c r="E1060" s="309" t="s">
        <v>1975</v>
      </c>
      <c r="F1060" s="310" t="s">
        <v>935</v>
      </c>
      <c r="G1060" s="310" t="s">
        <v>1275</v>
      </c>
      <c r="H1060" s="309" t="s">
        <v>7605</v>
      </c>
    </row>
    <row r="1061" spans="1:8">
      <c r="A1061" s="309" t="s">
        <v>1962</v>
      </c>
      <c r="B1061" s="309" t="s">
        <v>7485</v>
      </c>
      <c r="C1061" s="309" t="s">
        <v>7579</v>
      </c>
      <c r="D1061" s="309" t="s">
        <v>6948</v>
      </c>
      <c r="E1061" s="309" t="s">
        <v>1976</v>
      </c>
      <c r="F1061" s="310" t="s">
        <v>937</v>
      </c>
      <c r="G1061" s="310" t="s">
        <v>1274</v>
      </c>
      <c r="H1061" s="309" t="s">
        <v>7537</v>
      </c>
    </row>
    <row r="1062" spans="1:8">
      <c r="A1062" s="309" t="s">
        <v>1962</v>
      </c>
      <c r="B1062" s="309" t="s">
        <v>7485</v>
      </c>
      <c r="C1062" s="309" t="s">
        <v>7583</v>
      </c>
      <c r="D1062" s="309" t="s">
        <v>1977</v>
      </c>
      <c r="E1062" s="309" t="s">
        <v>1978</v>
      </c>
      <c r="F1062" s="310" t="s">
        <v>938</v>
      </c>
      <c r="G1062" s="310" t="s">
        <v>1275</v>
      </c>
      <c r="H1062" s="309" t="s">
        <v>7605</v>
      </c>
    </row>
    <row r="1063" spans="1:8">
      <c r="A1063" s="309" t="s">
        <v>1962</v>
      </c>
      <c r="B1063" s="309" t="s">
        <v>7485</v>
      </c>
      <c r="C1063" s="309" t="s">
        <v>7587</v>
      </c>
      <c r="D1063" s="309" t="s">
        <v>940</v>
      </c>
      <c r="E1063" s="309" t="s">
        <v>1979</v>
      </c>
      <c r="F1063" s="310" t="s">
        <v>939</v>
      </c>
      <c r="G1063" s="310" t="s">
        <v>1275</v>
      </c>
      <c r="H1063" s="309" t="s">
        <v>7605</v>
      </c>
    </row>
    <row r="1064" spans="1:8">
      <c r="A1064" s="309" t="s">
        <v>1962</v>
      </c>
      <c r="B1064" s="309" t="s">
        <v>7485</v>
      </c>
      <c r="C1064" s="309" t="s">
        <v>7589</v>
      </c>
      <c r="D1064" s="309" t="s">
        <v>4225</v>
      </c>
      <c r="E1064" s="309" t="s">
        <v>1980</v>
      </c>
      <c r="F1064" s="310" t="s">
        <v>941</v>
      </c>
      <c r="G1064" s="310" t="s">
        <v>1274</v>
      </c>
      <c r="H1064" s="309" t="s">
        <v>7537</v>
      </c>
    </row>
    <row r="1065" spans="1:8">
      <c r="A1065" s="309" t="s">
        <v>1962</v>
      </c>
      <c r="B1065" s="309" t="s">
        <v>7485</v>
      </c>
      <c r="C1065" s="309" t="s">
        <v>7592</v>
      </c>
      <c r="D1065" s="309" t="s">
        <v>4227</v>
      </c>
      <c r="E1065" s="309" t="s">
        <v>1981</v>
      </c>
      <c r="F1065" s="310" t="s">
        <v>4226</v>
      </c>
      <c r="G1065" s="310" t="s">
        <v>1274</v>
      </c>
      <c r="H1065" s="309" t="s">
        <v>7537</v>
      </c>
    </row>
    <row r="1066" spans="1:8">
      <c r="A1066" s="309" t="s">
        <v>1962</v>
      </c>
      <c r="B1066" s="309" t="s">
        <v>7485</v>
      </c>
      <c r="C1066" s="309" t="s">
        <v>7601</v>
      </c>
      <c r="D1066" s="309" t="s">
        <v>4229</v>
      </c>
      <c r="E1066" s="309" t="s">
        <v>1982</v>
      </c>
      <c r="F1066" s="310" t="s">
        <v>4228</v>
      </c>
      <c r="G1066" s="310" t="s">
        <v>1275</v>
      </c>
      <c r="H1066" s="309" t="s">
        <v>7605</v>
      </c>
    </row>
    <row r="1067" spans="1:8">
      <c r="A1067" s="309" t="s">
        <v>1962</v>
      </c>
      <c r="B1067" s="309" t="s">
        <v>7485</v>
      </c>
      <c r="C1067" s="309" t="s">
        <v>7616</v>
      </c>
      <c r="D1067" s="309" t="s">
        <v>4231</v>
      </c>
      <c r="E1067" s="309" t="s">
        <v>1983</v>
      </c>
      <c r="F1067" s="310" t="s">
        <v>4230</v>
      </c>
      <c r="G1067" s="310" t="s">
        <v>1275</v>
      </c>
      <c r="H1067" s="309" t="s">
        <v>7605</v>
      </c>
    </row>
    <row r="1068" spans="1:8">
      <c r="A1068" s="309" t="s">
        <v>1962</v>
      </c>
      <c r="B1068" s="309" t="s">
        <v>7485</v>
      </c>
      <c r="C1068" s="309" t="s">
        <v>7618</v>
      </c>
      <c r="D1068" s="309" t="s">
        <v>4233</v>
      </c>
      <c r="E1068" s="309" t="s">
        <v>1984</v>
      </c>
      <c r="F1068" s="310" t="s">
        <v>4232</v>
      </c>
      <c r="G1068" s="310" t="s">
        <v>1275</v>
      </c>
      <c r="H1068" s="309" t="s">
        <v>7605</v>
      </c>
    </row>
    <row r="1069" spans="1:8">
      <c r="A1069" s="309" t="s">
        <v>1962</v>
      </c>
      <c r="B1069" s="309" t="s">
        <v>7485</v>
      </c>
      <c r="C1069" s="309" t="s">
        <v>7630</v>
      </c>
      <c r="D1069" s="309" t="s">
        <v>4235</v>
      </c>
      <c r="E1069" s="309" t="s">
        <v>1985</v>
      </c>
      <c r="F1069" s="310" t="s">
        <v>4234</v>
      </c>
      <c r="G1069" s="310" t="s">
        <v>1275</v>
      </c>
      <c r="H1069" s="309" t="s">
        <v>7605</v>
      </c>
    </row>
    <row r="1070" spans="1:8">
      <c r="A1070" s="309" t="s">
        <v>1962</v>
      </c>
      <c r="B1070" s="309" t="s">
        <v>7485</v>
      </c>
      <c r="C1070" s="309" t="s">
        <v>7636</v>
      </c>
      <c r="D1070" s="309" t="s">
        <v>4237</v>
      </c>
      <c r="E1070" s="309" t="s">
        <v>1986</v>
      </c>
      <c r="F1070" s="310" t="s">
        <v>4236</v>
      </c>
      <c r="G1070" s="310" t="s">
        <v>1277</v>
      </c>
      <c r="H1070" s="309" t="s">
        <v>8680</v>
      </c>
    </row>
    <row r="1071" spans="1:8">
      <c r="A1071" s="309" t="s">
        <v>1962</v>
      </c>
      <c r="B1071" s="309" t="s">
        <v>7485</v>
      </c>
      <c r="C1071" s="309" t="s">
        <v>4655</v>
      </c>
      <c r="D1071" s="309" t="s">
        <v>4239</v>
      </c>
      <c r="E1071" s="309" t="s">
        <v>1987</v>
      </c>
      <c r="F1071" s="310" t="s">
        <v>4238</v>
      </c>
      <c r="G1071" s="310" t="s">
        <v>1276</v>
      </c>
      <c r="H1071" s="309" t="s">
        <v>8669</v>
      </c>
    </row>
    <row r="1072" spans="1:8">
      <c r="A1072" s="309" t="s">
        <v>1962</v>
      </c>
      <c r="B1072" s="309" t="s">
        <v>7485</v>
      </c>
      <c r="C1072" s="309" t="s">
        <v>7638</v>
      </c>
      <c r="D1072" s="309" t="s">
        <v>4241</v>
      </c>
      <c r="E1072" s="309" t="s">
        <v>1988</v>
      </c>
      <c r="F1072" s="310" t="s">
        <v>4240</v>
      </c>
      <c r="G1072" s="310" t="s">
        <v>1277</v>
      </c>
      <c r="H1072" s="309" t="s">
        <v>8680</v>
      </c>
    </row>
    <row r="1073" spans="1:8">
      <c r="A1073" s="309" t="s">
        <v>1962</v>
      </c>
      <c r="B1073" s="309" t="s">
        <v>7485</v>
      </c>
      <c r="C1073" s="309" t="s">
        <v>6673</v>
      </c>
      <c r="D1073" s="309" t="s">
        <v>6949</v>
      </c>
      <c r="E1073" s="309" t="s">
        <v>1989</v>
      </c>
      <c r="F1073" s="310" t="s">
        <v>4242</v>
      </c>
      <c r="G1073" s="310" t="s">
        <v>1277</v>
      </c>
      <c r="H1073" s="309" t="s">
        <v>8680</v>
      </c>
    </row>
    <row r="1074" spans="1:8">
      <c r="A1074" s="309" t="s">
        <v>1962</v>
      </c>
      <c r="B1074" s="309" t="s">
        <v>7485</v>
      </c>
      <c r="C1074" s="309" t="s">
        <v>4626</v>
      </c>
      <c r="D1074" s="309" t="s">
        <v>8849</v>
      </c>
      <c r="E1074" s="309" t="s">
        <v>8850</v>
      </c>
      <c r="F1074" s="310" t="s">
        <v>4243</v>
      </c>
      <c r="G1074" s="310" t="s">
        <v>1277</v>
      </c>
      <c r="H1074" s="309" t="s">
        <v>8680</v>
      </c>
    </row>
    <row r="1075" spans="1:8">
      <c r="A1075" s="309" t="s">
        <v>1962</v>
      </c>
      <c r="B1075" s="309" t="s">
        <v>7485</v>
      </c>
      <c r="C1075" s="309" t="s">
        <v>6676</v>
      </c>
      <c r="D1075" s="309" t="s">
        <v>6950</v>
      </c>
      <c r="E1075" s="309" t="s">
        <v>1990</v>
      </c>
      <c r="F1075" s="310" t="s">
        <v>4244</v>
      </c>
      <c r="G1075" s="310" t="s">
        <v>1277</v>
      </c>
      <c r="H1075" s="309" t="s">
        <v>8680</v>
      </c>
    </row>
    <row r="1076" spans="1:8">
      <c r="A1076" s="309" t="s">
        <v>1962</v>
      </c>
      <c r="B1076" s="309" t="s">
        <v>7485</v>
      </c>
      <c r="C1076" s="309" t="s">
        <v>6680</v>
      </c>
      <c r="D1076" s="309" t="s">
        <v>4246</v>
      </c>
      <c r="E1076" s="309" t="s">
        <v>1991</v>
      </c>
      <c r="F1076" s="310" t="s">
        <v>4245</v>
      </c>
      <c r="G1076" s="310" t="s">
        <v>1278</v>
      </c>
      <c r="H1076" s="309" t="s">
        <v>8674</v>
      </c>
    </row>
    <row r="1077" spans="1:8">
      <c r="A1077" s="309" t="s">
        <v>1962</v>
      </c>
      <c r="B1077" s="309" t="s">
        <v>7485</v>
      </c>
      <c r="C1077" s="309" t="s">
        <v>6682</v>
      </c>
      <c r="D1077" s="309" t="s">
        <v>4248</v>
      </c>
      <c r="E1077" s="309" t="s">
        <v>1992</v>
      </c>
      <c r="F1077" s="310" t="s">
        <v>4247</v>
      </c>
      <c r="G1077" s="310" t="s">
        <v>1280</v>
      </c>
      <c r="H1077" s="309" t="s">
        <v>8675</v>
      </c>
    </row>
    <row r="1078" spans="1:8">
      <c r="A1078" s="309" t="s">
        <v>1962</v>
      </c>
      <c r="B1078" s="309" t="s">
        <v>7485</v>
      </c>
      <c r="C1078" s="309" t="s">
        <v>4629</v>
      </c>
      <c r="D1078" s="309" t="s">
        <v>1993</v>
      </c>
      <c r="E1078" s="309" t="s">
        <v>1994</v>
      </c>
      <c r="F1078" s="310" t="s">
        <v>4249</v>
      </c>
      <c r="G1078" s="310" t="s">
        <v>1280</v>
      </c>
      <c r="H1078" s="309" t="s">
        <v>8675</v>
      </c>
    </row>
    <row r="1079" spans="1:8">
      <c r="A1079" s="309" t="s">
        <v>1962</v>
      </c>
      <c r="B1079" s="309" t="s">
        <v>7485</v>
      </c>
      <c r="C1079" s="309" t="s">
        <v>6693</v>
      </c>
      <c r="D1079" s="309" t="s">
        <v>4251</v>
      </c>
      <c r="E1079" s="309" t="s">
        <v>1995</v>
      </c>
      <c r="F1079" s="310" t="s">
        <v>4250</v>
      </c>
      <c r="G1079" s="310" t="s">
        <v>1281</v>
      </c>
      <c r="H1079" s="309" t="s">
        <v>8676</v>
      </c>
    </row>
    <row r="1080" spans="1:8">
      <c r="A1080" s="309" t="s">
        <v>1962</v>
      </c>
      <c r="B1080" s="309" t="s">
        <v>7485</v>
      </c>
      <c r="C1080" s="309" t="s">
        <v>4754</v>
      </c>
      <c r="D1080" s="309" t="s">
        <v>4253</v>
      </c>
      <c r="E1080" s="309" t="s">
        <v>1996</v>
      </c>
      <c r="F1080" s="310" t="s">
        <v>4252</v>
      </c>
      <c r="G1080" s="310" t="s">
        <v>1281</v>
      </c>
      <c r="H1080" s="309" t="s">
        <v>8676</v>
      </c>
    </row>
    <row r="1081" spans="1:8">
      <c r="A1081" s="309" t="s">
        <v>1962</v>
      </c>
      <c r="B1081" s="309" t="s">
        <v>7485</v>
      </c>
      <c r="C1081" s="309" t="s">
        <v>6695</v>
      </c>
      <c r="D1081" s="309" t="s">
        <v>6951</v>
      </c>
      <c r="E1081" s="309" t="s">
        <v>1997</v>
      </c>
      <c r="F1081" s="310" t="s">
        <v>4254</v>
      </c>
      <c r="G1081" s="310" t="s">
        <v>1275</v>
      </c>
      <c r="H1081" s="309" t="s">
        <v>7605</v>
      </c>
    </row>
    <row r="1082" spans="1:8">
      <c r="A1082" s="309" t="s">
        <v>1962</v>
      </c>
      <c r="B1082" s="309" t="s">
        <v>7485</v>
      </c>
      <c r="C1082" s="309" t="s">
        <v>6697</v>
      </c>
      <c r="D1082" s="309" t="s">
        <v>4256</v>
      </c>
      <c r="E1082" s="309" t="s">
        <v>1998</v>
      </c>
      <c r="F1082" s="310" t="s">
        <v>4255</v>
      </c>
      <c r="G1082" s="310" t="s">
        <v>1281</v>
      </c>
      <c r="H1082" s="309" t="s">
        <v>8676</v>
      </c>
    </row>
    <row r="1083" spans="1:8">
      <c r="A1083" s="309" t="s">
        <v>1962</v>
      </c>
      <c r="B1083" s="309" t="s">
        <v>7485</v>
      </c>
      <c r="C1083" s="309" t="s">
        <v>3012</v>
      </c>
      <c r="D1083" s="309" t="s">
        <v>4258</v>
      </c>
      <c r="E1083" s="309" t="s">
        <v>1999</v>
      </c>
      <c r="F1083" s="310" t="s">
        <v>4257</v>
      </c>
      <c r="G1083" s="310" t="s">
        <v>1274</v>
      </c>
      <c r="H1083" s="309" t="s">
        <v>7537</v>
      </c>
    </row>
    <row r="1084" spans="1:8">
      <c r="A1084" s="309" t="s">
        <v>1962</v>
      </c>
      <c r="B1084" s="309" t="s">
        <v>7485</v>
      </c>
      <c r="C1084" s="309" t="s">
        <v>4667</v>
      </c>
      <c r="D1084" s="309" t="s">
        <v>4260</v>
      </c>
      <c r="E1084" s="309" t="s">
        <v>2000</v>
      </c>
      <c r="F1084" s="310" t="s">
        <v>4259</v>
      </c>
      <c r="G1084" s="310" t="s">
        <v>1274</v>
      </c>
      <c r="H1084" s="309" t="s">
        <v>7537</v>
      </c>
    </row>
    <row r="1085" spans="1:8">
      <c r="A1085" s="309" t="s">
        <v>1962</v>
      </c>
      <c r="B1085" s="309" t="s">
        <v>7485</v>
      </c>
      <c r="C1085" s="309" t="s">
        <v>4668</v>
      </c>
      <c r="D1085" s="309" t="s">
        <v>4262</v>
      </c>
      <c r="E1085" s="309" t="s">
        <v>2001</v>
      </c>
      <c r="F1085" s="310" t="s">
        <v>4261</v>
      </c>
      <c r="G1085" s="310" t="s">
        <v>1281</v>
      </c>
      <c r="H1085" s="309" t="s">
        <v>8676</v>
      </c>
    </row>
    <row r="1086" spans="1:8">
      <c r="A1086" s="309" t="s">
        <v>1962</v>
      </c>
      <c r="B1086" s="309" t="s">
        <v>7485</v>
      </c>
      <c r="C1086" s="309" t="s">
        <v>4760</v>
      </c>
      <c r="D1086" s="309" t="s">
        <v>4264</v>
      </c>
      <c r="E1086" s="309" t="s">
        <v>2002</v>
      </c>
      <c r="F1086" s="310" t="s">
        <v>4263</v>
      </c>
      <c r="G1086" s="310" t="s">
        <v>1283</v>
      </c>
      <c r="H1086" s="309" t="s">
        <v>8677</v>
      </c>
    </row>
    <row r="1087" spans="1:8">
      <c r="A1087" s="309" t="s">
        <v>1962</v>
      </c>
      <c r="B1087" s="309" t="s">
        <v>7485</v>
      </c>
      <c r="C1087" s="309" t="s">
        <v>3014</v>
      </c>
      <c r="D1087" s="309" t="s">
        <v>6952</v>
      </c>
      <c r="E1087" s="309" t="s">
        <v>2003</v>
      </c>
      <c r="F1087" s="310" t="s">
        <v>6953</v>
      </c>
      <c r="G1087" s="310" t="s">
        <v>1284</v>
      </c>
      <c r="H1087" s="309" t="s">
        <v>8715</v>
      </c>
    </row>
    <row r="1088" spans="1:8">
      <c r="A1088" s="309" t="s">
        <v>1962</v>
      </c>
      <c r="B1088" s="309" t="s">
        <v>7485</v>
      </c>
      <c r="C1088" s="309" t="s">
        <v>3016</v>
      </c>
      <c r="D1088" s="309" t="s">
        <v>2004</v>
      </c>
      <c r="E1088" s="309" t="s">
        <v>2005</v>
      </c>
      <c r="F1088" s="310" t="s">
        <v>2006</v>
      </c>
      <c r="G1088" s="310" t="s">
        <v>1281</v>
      </c>
      <c r="H1088" s="309" t="s">
        <v>8676</v>
      </c>
    </row>
    <row r="1089" spans="1:8">
      <c r="A1089" s="309" t="s">
        <v>1962</v>
      </c>
      <c r="B1089" s="309" t="s">
        <v>7485</v>
      </c>
      <c r="C1089" s="309" t="s">
        <v>4672</v>
      </c>
      <c r="D1089" s="309" t="s">
        <v>8851</v>
      </c>
      <c r="E1089" s="309" t="s">
        <v>8852</v>
      </c>
      <c r="F1089" s="310" t="s">
        <v>8853</v>
      </c>
      <c r="G1089" s="310" t="s">
        <v>1277</v>
      </c>
      <c r="H1089" s="309" t="s">
        <v>8680</v>
      </c>
    </row>
    <row r="1090" spans="1:8">
      <c r="A1090" s="309" t="s">
        <v>1962</v>
      </c>
      <c r="B1090" s="309" t="s">
        <v>7485</v>
      </c>
      <c r="C1090" s="309" t="s">
        <v>3018</v>
      </c>
      <c r="D1090" s="309" t="s">
        <v>8854</v>
      </c>
      <c r="E1090" s="309" t="s">
        <v>8855</v>
      </c>
      <c r="F1090" s="310" t="s">
        <v>8856</v>
      </c>
      <c r="G1090" s="310" t="s">
        <v>1279</v>
      </c>
      <c r="H1090" s="309" t="s">
        <v>526</v>
      </c>
    </row>
    <row r="1091" spans="1:8">
      <c r="D1091" s="309" t="s">
        <v>6184</v>
      </c>
    </row>
    <row r="1092" spans="1:8">
      <c r="A1092" s="309" t="s">
        <v>2007</v>
      </c>
      <c r="B1092" s="309" t="s">
        <v>7486</v>
      </c>
      <c r="C1092" s="309" t="s">
        <v>7530</v>
      </c>
      <c r="D1092" s="309" t="s">
        <v>4266</v>
      </c>
      <c r="E1092" s="309" t="s">
        <v>2008</v>
      </c>
      <c r="F1092" s="310" t="s">
        <v>4265</v>
      </c>
      <c r="G1092" s="310" t="s">
        <v>1272</v>
      </c>
      <c r="H1092" s="309" t="s">
        <v>7532</v>
      </c>
    </row>
    <row r="1093" spans="1:8">
      <c r="A1093" s="309" t="s">
        <v>2007</v>
      </c>
      <c r="B1093" s="309" t="s">
        <v>7486</v>
      </c>
      <c r="C1093" s="309" t="s">
        <v>7533</v>
      </c>
      <c r="D1093" s="309" t="s">
        <v>4268</v>
      </c>
      <c r="E1093" s="309" t="s">
        <v>2009</v>
      </c>
      <c r="F1093" s="310" t="s">
        <v>4267</v>
      </c>
      <c r="G1093" s="310" t="s">
        <v>1273</v>
      </c>
      <c r="H1093" s="309" t="s">
        <v>8651</v>
      </c>
    </row>
    <row r="1094" spans="1:8">
      <c r="A1094" s="309" t="s">
        <v>2007</v>
      </c>
      <c r="B1094" s="309" t="s">
        <v>7486</v>
      </c>
      <c r="C1094" s="309" t="s">
        <v>7535</v>
      </c>
      <c r="D1094" s="309" t="s">
        <v>4270</v>
      </c>
      <c r="E1094" s="309" t="s">
        <v>2010</v>
      </c>
      <c r="F1094" s="310" t="s">
        <v>4269</v>
      </c>
      <c r="G1094" s="310" t="s">
        <v>1274</v>
      </c>
      <c r="H1094" s="309" t="s">
        <v>7537</v>
      </c>
    </row>
    <row r="1095" spans="1:8">
      <c r="A1095" s="309" t="s">
        <v>2007</v>
      </c>
      <c r="B1095" s="309" t="s">
        <v>7486</v>
      </c>
      <c r="C1095" s="309" t="s">
        <v>7540</v>
      </c>
      <c r="D1095" s="309" t="s">
        <v>4272</v>
      </c>
      <c r="E1095" s="309" t="s">
        <v>2011</v>
      </c>
      <c r="F1095" s="310" t="s">
        <v>4271</v>
      </c>
      <c r="G1095" s="310" t="s">
        <v>1274</v>
      </c>
      <c r="H1095" s="309" t="s">
        <v>7537</v>
      </c>
    </row>
    <row r="1096" spans="1:8">
      <c r="A1096" s="309" t="s">
        <v>2007</v>
      </c>
      <c r="B1096" s="309" t="s">
        <v>7486</v>
      </c>
      <c r="C1096" s="309" t="s">
        <v>7542</v>
      </c>
      <c r="D1096" s="309" t="s">
        <v>4274</v>
      </c>
      <c r="E1096" s="309" t="s">
        <v>2012</v>
      </c>
      <c r="F1096" s="310" t="s">
        <v>4273</v>
      </c>
      <c r="G1096" s="310" t="s">
        <v>1274</v>
      </c>
      <c r="H1096" s="309" t="s">
        <v>7537</v>
      </c>
    </row>
    <row r="1097" spans="1:8">
      <c r="A1097" s="309" t="s">
        <v>2007</v>
      </c>
      <c r="B1097" s="309" t="s">
        <v>7486</v>
      </c>
      <c r="C1097" s="309" t="s">
        <v>7544</v>
      </c>
      <c r="D1097" s="309" t="s">
        <v>4276</v>
      </c>
      <c r="E1097" s="309" t="s">
        <v>2013</v>
      </c>
      <c r="F1097" s="310" t="s">
        <v>4275</v>
      </c>
      <c r="G1097" s="310" t="s">
        <v>1274</v>
      </c>
      <c r="H1097" s="309" t="s">
        <v>7537</v>
      </c>
    </row>
    <row r="1098" spans="1:8">
      <c r="A1098" s="309" t="s">
        <v>2007</v>
      </c>
      <c r="B1098" s="309" t="s">
        <v>7486</v>
      </c>
      <c r="C1098" s="309" t="s">
        <v>7546</v>
      </c>
      <c r="D1098" s="309" t="s">
        <v>4278</v>
      </c>
      <c r="E1098" s="309" t="s">
        <v>2014</v>
      </c>
      <c r="F1098" s="310" t="s">
        <v>4277</v>
      </c>
      <c r="G1098" s="310" t="s">
        <v>1274</v>
      </c>
      <c r="H1098" s="309" t="s">
        <v>7537</v>
      </c>
    </row>
    <row r="1099" spans="1:8">
      <c r="A1099" s="309" t="s">
        <v>2007</v>
      </c>
      <c r="B1099" s="309" t="s">
        <v>7486</v>
      </c>
      <c r="C1099" s="309" t="s">
        <v>7548</v>
      </c>
      <c r="D1099" s="309" t="s">
        <v>4280</v>
      </c>
      <c r="E1099" s="309" t="s">
        <v>2015</v>
      </c>
      <c r="F1099" s="310" t="s">
        <v>4279</v>
      </c>
      <c r="G1099" s="310" t="s">
        <v>1274</v>
      </c>
      <c r="H1099" s="309" t="s">
        <v>7537</v>
      </c>
    </row>
    <row r="1100" spans="1:8">
      <c r="A1100" s="309" t="s">
        <v>2007</v>
      </c>
      <c r="B1100" s="309" t="s">
        <v>7486</v>
      </c>
      <c r="C1100" s="309" t="s">
        <v>7550</v>
      </c>
      <c r="D1100" s="309" t="s">
        <v>4282</v>
      </c>
      <c r="E1100" s="309" t="s">
        <v>2016</v>
      </c>
      <c r="F1100" s="310" t="s">
        <v>4281</v>
      </c>
      <c r="G1100" s="310" t="s">
        <v>1274</v>
      </c>
      <c r="H1100" s="309" t="s">
        <v>7537</v>
      </c>
    </row>
    <row r="1101" spans="1:8">
      <c r="A1101" s="309" t="s">
        <v>2007</v>
      </c>
      <c r="B1101" s="309" t="s">
        <v>7486</v>
      </c>
      <c r="C1101" s="309" t="s">
        <v>7552</v>
      </c>
      <c r="D1101" s="309" t="s">
        <v>4284</v>
      </c>
      <c r="E1101" s="309" t="s">
        <v>2017</v>
      </c>
      <c r="F1101" s="310" t="s">
        <v>4283</v>
      </c>
      <c r="G1101" s="310" t="s">
        <v>1274</v>
      </c>
      <c r="H1101" s="309" t="s">
        <v>7537</v>
      </c>
    </row>
    <row r="1102" spans="1:8">
      <c r="A1102" s="309" t="s">
        <v>2007</v>
      </c>
      <c r="B1102" s="309" t="s">
        <v>7486</v>
      </c>
      <c r="C1102" s="309" t="s">
        <v>7554</v>
      </c>
      <c r="D1102" s="309" t="s">
        <v>4444</v>
      </c>
      <c r="E1102" s="309" t="s">
        <v>2018</v>
      </c>
      <c r="F1102" s="310" t="s">
        <v>4443</v>
      </c>
      <c r="G1102" s="310" t="s">
        <v>1274</v>
      </c>
      <c r="H1102" s="309" t="s">
        <v>7537</v>
      </c>
    </row>
    <row r="1103" spans="1:8">
      <c r="A1103" s="309" t="s">
        <v>2007</v>
      </c>
      <c r="B1103" s="309" t="s">
        <v>7486</v>
      </c>
      <c r="C1103" s="309" t="s">
        <v>7556</v>
      </c>
      <c r="D1103" s="309" t="s">
        <v>4446</v>
      </c>
      <c r="E1103" s="309" t="s">
        <v>2019</v>
      </c>
      <c r="F1103" s="310" t="s">
        <v>4445</v>
      </c>
      <c r="G1103" s="310" t="s">
        <v>1274</v>
      </c>
      <c r="H1103" s="309" t="s">
        <v>7537</v>
      </c>
    </row>
    <row r="1104" spans="1:8">
      <c r="A1104" s="309" t="s">
        <v>2007</v>
      </c>
      <c r="B1104" s="309" t="s">
        <v>7486</v>
      </c>
      <c r="C1104" s="309" t="s">
        <v>7558</v>
      </c>
      <c r="D1104" s="309" t="s">
        <v>4448</v>
      </c>
      <c r="E1104" s="309" t="s">
        <v>2020</v>
      </c>
      <c r="F1104" s="310" t="s">
        <v>4447</v>
      </c>
      <c r="G1104" s="310" t="s">
        <v>1274</v>
      </c>
      <c r="H1104" s="309" t="s">
        <v>7537</v>
      </c>
    </row>
    <row r="1105" spans="1:8">
      <c r="A1105" s="309" t="s">
        <v>2007</v>
      </c>
      <c r="B1105" s="309" t="s">
        <v>7486</v>
      </c>
      <c r="C1105" s="309" t="s">
        <v>7560</v>
      </c>
      <c r="D1105" s="309" t="s">
        <v>4450</v>
      </c>
      <c r="E1105" s="309" t="s">
        <v>2021</v>
      </c>
      <c r="F1105" s="310" t="s">
        <v>4449</v>
      </c>
      <c r="G1105" s="310" t="s">
        <v>1274</v>
      </c>
      <c r="H1105" s="309" t="s">
        <v>7537</v>
      </c>
    </row>
    <row r="1106" spans="1:8">
      <c r="A1106" s="309" t="s">
        <v>2007</v>
      </c>
      <c r="B1106" s="309" t="s">
        <v>7486</v>
      </c>
      <c r="C1106" s="309" t="s">
        <v>7562</v>
      </c>
      <c r="D1106" s="309" t="s">
        <v>4452</v>
      </c>
      <c r="E1106" s="309" t="s">
        <v>2022</v>
      </c>
      <c r="F1106" s="310" t="s">
        <v>4451</v>
      </c>
      <c r="G1106" s="310" t="s">
        <v>1275</v>
      </c>
      <c r="H1106" s="309" t="s">
        <v>7605</v>
      </c>
    </row>
    <row r="1107" spans="1:8">
      <c r="A1107" s="309" t="s">
        <v>2007</v>
      </c>
      <c r="B1107" s="309" t="s">
        <v>7486</v>
      </c>
      <c r="C1107" s="309" t="s">
        <v>7564</v>
      </c>
      <c r="D1107" s="309" t="s">
        <v>4454</v>
      </c>
      <c r="E1107" s="309" t="s">
        <v>2023</v>
      </c>
      <c r="F1107" s="310" t="s">
        <v>4453</v>
      </c>
      <c r="G1107" s="310" t="s">
        <v>1274</v>
      </c>
      <c r="H1107" s="309" t="s">
        <v>7537</v>
      </c>
    </row>
    <row r="1108" spans="1:8">
      <c r="A1108" s="309" t="s">
        <v>2007</v>
      </c>
      <c r="B1108" s="309" t="s">
        <v>7486</v>
      </c>
      <c r="C1108" s="309" t="s">
        <v>7566</v>
      </c>
      <c r="D1108" s="309" t="s">
        <v>4456</v>
      </c>
      <c r="E1108" s="309" t="s">
        <v>2024</v>
      </c>
      <c r="F1108" s="310" t="s">
        <v>4455</v>
      </c>
      <c r="G1108" s="310" t="s">
        <v>1275</v>
      </c>
      <c r="H1108" s="309" t="s">
        <v>7605</v>
      </c>
    </row>
    <row r="1109" spans="1:8">
      <c r="A1109" s="309" t="s">
        <v>2007</v>
      </c>
      <c r="B1109" s="309" t="s">
        <v>7486</v>
      </c>
      <c r="C1109" s="309" t="s">
        <v>7568</v>
      </c>
      <c r="D1109" s="309" t="s">
        <v>4458</v>
      </c>
      <c r="E1109" s="309" t="s">
        <v>2025</v>
      </c>
      <c r="F1109" s="310" t="s">
        <v>4457</v>
      </c>
      <c r="G1109" s="310" t="s">
        <v>1274</v>
      </c>
      <c r="H1109" s="309" t="s">
        <v>7537</v>
      </c>
    </row>
    <row r="1110" spans="1:8">
      <c r="A1110" s="309" t="s">
        <v>2007</v>
      </c>
      <c r="B1110" s="309" t="s">
        <v>7486</v>
      </c>
      <c r="C1110" s="309" t="s">
        <v>7572</v>
      </c>
      <c r="D1110" s="309" t="s">
        <v>4460</v>
      </c>
      <c r="E1110" s="309" t="s">
        <v>2026</v>
      </c>
      <c r="F1110" s="310" t="s">
        <v>4459</v>
      </c>
      <c r="G1110" s="310" t="s">
        <v>1274</v>
      </c>
      <c r="H1110" s="309" t="s">
        <v>7537</v>
      </c>
    </row>
    <row r="1111" spans="1:8">
      <c r="A1111" s="309" t="s">
        <v>2007</v>
      </c>
      <c r="B1111" s="309" t="s">
        <v>7486</v>
      </c>
      <c r="C1111" s="309" t="s">
        <v>7574</v>
      </c>
      <c r="D1111" s="309" t="s">
        <v>4462</v>
      </c>
      <c r="E1111" s="309" t="s">
        <v>2027</v>
      </c>
      <c r="F1111" s="310" t="s">
        <v>4461</v>
      </c>
      <c r="G1111" s="310" t="s">
        <v>1275</v>
      </c>
      <c r="H1111" s="309" t="s">
        <v>7605</v>
      </c>
    </row>
    <row r="1112" spans="1:8">
      <c r="A1112" s="309" t="s">
        <v>2007</v>
      </c>
      <c r="B1112" s="309" t="s">
        <v>7486</v>
      </c>
      <c r="C1112" s="309" t="s">
        <v>7583</v>
      </c>
      <c r="D1112" s="309" t="s">
        <v>4464</v>
      </c>
      <c r="E1112" s="309" t="s">
        <v>2028</v>
      </c>
      <c r="F1112" s="310" t="s">
        <v>4463</v>
      </c>
      <c r="G1112" s="310" t="s">
        <v>1275</v>
      </c>
      <c r="H1112" s="309" t="s">
        <v>7605</v>
      </c>
    </row>
    <row r="1113" spans="1:8">
      <c r="A1113" s="309" t="s">
        <v>2007</v>
      </c>
      <c r="B1113" s="309" t="s">
        <v>7486</v>
      </c>
      <c r="C1113" s="309" t="s">
        <v>7585</v>
      </c>
      <c r="D1113" s="309" t="s">
        <v>4466</v>
      </c>
      <c r="E1113" s="309" t="s">
        <v>2029</v>
      </c>
      <c r="F1113" s="310" t="s">
        <v>4465</v>
      </c>
      <c r="G1113" s="310" t="s">
        <v>1275</v>
      </c>
      <c r="H1113" s="309" t="s">
        <v>7605</v>
      </c>
    </row>
    <row r="1114" spans="1:8">
      <c r="A1114" s="309" t="s">
        <v>2007</v>
      </c>
      <c r="B1114" s="309" t="s">
        <v>7486</v>
      </c>
      <c r="C1114" s="309" t="s">
        <v>7587</v>
      </c>
      <c r="D1114" s="309" t="s">
        <v>6954</v>
      </c>
      <c r="E1114" s="309" t="s">
        <v>2030</v>
      </c>
      <c r="F1114" s="310" t="s">
        <v>4467</v>
      </c>
      <c r="G1114" s="310" t="s">
        <v>1275</v>
      </c>
      <c r="H1114" s="309" t="s">
        <v>7605</v>
      </c>
    </row>
    <row r="1115" spans="1:8">
      <c r="A1115" s="309" t="s">
        <v>2007</v>
      </c>
      <c r="B1115" s="309" t="s">
        <v>7486</v>
      </c>
      <c r="C1115" s="309" t="s">
        <v>7589</v>
      </c>
      <c r="D1115" s="309" t="s">
        <v>4469</v>
      </c>
      <c r="E1115" s="309" t="s">
        <v>2031</v>
      </c>
      <c r="F1115" s="310" t="s">
        <v>4468</v>
      </c>
      <c r="G1115" s="310" t="s">
        <v>1275</v>
      </c>
      <c r="H1115" s="309" t="s">
        <v>7605</v>
      </c>
    </row>
    <row r="1116" spans="1:8">
      <c r="A1116" s="309" t="s">
        <v>2007</v>
      </c>
      <c r="B1116" s="309" t="s">
        <v>7486</v>
      </c>
      <c r="C1116" s="309" t="s">
        <v>7590</v>
      </c>
      <c r="D1116" s="309" t="s">
        <v>4471</v>
      </c>
      <c r="E1116" s="309" t="s">
        <v>2032</v>
      </c>
      <c r="F1116" s="310" t="s">
        <v>4470</v>
      </c>
      <c r="G1116" s="310" t="s">
        <v>1275</v>
      </c>
      <c r="H1116" s="309" t="s">
        <v>7605</v>
      </c>
    </row>
    <row r="1117" spans="1:8">
      <c r="A1117" s="309" t="s">
        <v>2007</v>
      </c>
      <c r="B1117" s="309" t="s">
        <v>7486</v>
      </c>
      <c r="C1117" s="309" t="s">
        <v>7592</v>
      </c>
      <c r="D1117" s="309" t="s">
        <v>4473</v>
      </c>
      <c r="E1117" s="309" t="s">
        <v>2033</v>
      </c>
      <c r="F1117" s="310" t="s">
        <v>4472</v>
      </c>
      <c r="G1117" s="310" t="s">
        <v>1275</v>
      </c>
      <c r="H1117" s="309" t="s">
        <v>7605</v>
      </c>
    </row>
    <row r="1118" spans="1:8">
      <c r="A1118" s="309" t="s">
        <v>2007</v>
      </c>
      <c r="B1118" s="309" t="s">
        <v>7486</v>
      </c>
      <c r="C1118" s="309" t="s">
        <v>7593</v>
      </c>
      <c r="D1118" s="309" t="s">
        <v>4475</v>
      </c>
      <c r="E1118" s="309" t="s">
        <v>2034</v>
      </c>
      <c r="F1118" s="310" t="s">
        <v>4474</v>
      </c>
      <c r="G1118" s="310" t="s">
        <v>1275</v>
      </c>
      <c r="H1118" s="309" t="s">
        <v>7605</v>
      </c>
    </row>
    <row r="1119" spans="1:8">
      <c r="A1119" s="309" t="s">
        <v>2007</v>
      </c>
      <c r="B1119" s="309" t="s">
        <v>7486</v>
      </c>
      <c r="C1119" s="309" t="s">
        <v>7601</v>
      </c>
      <c r="D1119" s="309" t="s">
        <v>1701</v>
      </c>
      <c r="E1119" s="309" t="s">
        <v>2035</v>
      </c>
      <c r="F1119" s="310" t="s">
        <v>4476</v>
      </c>
      <c r="G1119" s="310" t="s">
        <v>1275</v>
      </c>
      <c r="H1119" s="309" t="s">
        <v>7605</v>
      </c>
    </row>
    <row r="1120" spans="1:8">
      <c r="A1120" s="309" t="s">
        <v>2007</v>
      </c>
      <c r="B1120" s="309" t="s">
        <v>7486</v>
      </c>
      <c r="C1120" s="309" t="s">
        <v>7610</v>
      </c>
      <c r="D1120" s="309" t="s">
        <v>6955</v>
      </c>
      <c r="E1120" s="309" t="s">
        <v>2036</v>
      </c>
      <c r="F1120" s="310" t="s">
        <v>1702</v>
      </c>
      <c r="G1120" s="310" t="s">
        <v>1275</v>
      </c>
      <c r="H1120" s="309" t="s">
        <v>7605</v>
      </c>
    </row>
    <row r="1121" spans="1:8">
      <c r="A1121" s="309" t="s">
        <v>2007</v>
      </c>
      <c r="B1121" s="309" t="s">
        <v>7486</v>
      </c>
      <c r="C1121" s="309" t="s">
        <v>7616</v>
      </c>
      <c r="D1121" s="309" t="s">
        <v>6956</v>
      </c>
      <c r="E1121" s="309" t="s">
        <v>2037</v>
      </c>
      <c r="F1121" s="310" t="s">
        <v>1703</v>
      </c>
      <c r="G1121" s="310" t="s">
        <v>1279</v>
      </c>
      <c r="H1121" s="309" t="s">
        <v>526</v>
      </c>
    </row>
    <row r="1122" spans="1:8">
      <c r="A1122" s="309" t="s">
        <v>2007</v>
      </c>
      <c r="B1122" s="309" t="s">
        <v>7486</v>
      </c>
      <c r="C1122" s="309" t="s">
        <v>7618</v>
      </c>
      <c r="D1122" s="309" t="s">
        <v>1705</v>
      </c>
      <c r="E1122" s="309" t="s">
        <v>2038</v>
      </c>
      <c r="F1122" s="310" t="s">
        <v>1704</v>
      </c>
      <c r="G1122" s="310" t="s">
        <v>1275</v>
      </c>
      <c r="H1122" s="309" t="s">
        <v>7605</v>
      </c>
    </row>
    <row r="1123" spans="1:8">
      <c r="A1123" s="309" t="s">
        <v>2007</v>
      </c>
      <c r="B1123" s="309" t="s">
        <v>7486</v>
      </c>
      <c r="C1123" s="309" t="s">
        <v>7624</v>
      </c>
      <c r="D1123" s="309" t="s">
        <v>1707</v>
      </c>
      <c r="E1123" s="309" t="s">
        <v>2039</v>
      </c>
      <c r="F1123" s="310" t="s">
        <v>1706</v>
      </c>
      <c r="G1123" s="310" t="s">
        <v>1274</v>
      </c>
      <c r="H1123" s="309" t="s">
        <v>7537</v>
      </c>
    </row>
    <row r="1124" spans="1:8">
      <c r="A1124" s="309" t="s">
        <v>2007</v>
      </c>
      <c r="B1124" s="309" t="s">
        <v>7486</v>
      </c>
      <c r="C1124" s="309" t="s">
        <v>7628</v>
      </c>
      <c r="D1124" s="309" t="s">
        <v>1709</v>
      </c>
      <c r="E1124" s="309" t="s">
        <v>2040</v>
      </c>
      <c r="F1124" s="310" t="s">
        <v>1708</v>
      </c>
      <c r="G1124" s="310" t="s">
        <v>1275</v>
      </c>
      <c r="H1124" s="309" t="s">
        <v>7605</v>
      </c>
    </row>
    <row r="1125" spans="1:8">
      <c r="A1125" s="309" t="s">
        <v>2007</v>
      </c>
      <c r="B1125" s="309" t="s">
        <v>7486</v>
      </c>
      <c r="C1125" s="309" t="s">
        <v>7632</v>
      </c>
      <c r="D1125" s="309" t="s">
        <v>1711</v>
      </c>
      <c r="E1125" s="309" t="s">
        <v>2041</v>
      </c>
      <c r="F1125" s="310" t="s">
        <v>1710</v>
      </c>
      <c r="G1125" s="310" t="s">
        <v>1276</v>
      </c>
      <c r="H1125" s="309" t="s">
        <v>8669</v>
      </c>
    </row>
    <row r="1126" spans="1:8">
      <c r="A1126" s="309" t="s">
        <v>2007</v>
      </c>
      <c r="B1126" s="309" t="s">
        <v>7486</v>
      </c>
      <c r="C1126" s="309" t="s">
        <v>4655</v>
      </c>
      <c r="D1126" s="309" t="s">
        <v>1713</v>
      </c>
      <c r="E1126" s="309" t="s">
        <v>2042</v>
      </c>
      <c r="F1126" s="310" t="s">
        <v>1712</v>
      </c>
      <c r="G1126" s="310" t="s">
        <v>1275</v>
      </c>
      <c r="H1126" s="309" t="s">
        <v>7605</v>
      </c>
    </row>
    <row r="1127" spans="1:8">
      <c r="A1127" s="309" t="s">
        <v>2007</v>
      </c>
      <c r="B1127" s="309" t="s">
        <v>7486</v>
      </c>
      <c r="C1127" s="309" t="s">
        <v>7638</v>
      </c>
      <c r="D1127" s="309" t="s">
        <v>1715</v>
      </c>
      <c r="E1127" s="309" t="s">
        <v>2043</v>
      </c>
      <c r="F1127" s="310" t="s">
        <v>1714</v>
      </c>
      <c r="G1127" s="310" t="s">
        <v>1275</v>
      </c>
      <c r="H1127" s="309" t="s">
        <v>7605</v>
      </c>
    </row>
    <row r="1128" spans="1:8">
      <c r="A1128" s="309" t="s">
        <v>2007</v>
      </c>
      <c r="B1128" s="309" t="s">
        <v>7486</v>
      </c>
      <c r="C1128" s="309" t="s">
        <v>6669</v>
      </c>
      <c r="D1128" s="309" t="s">
        <v>1717</v>
      </c>
      <c r="E1128" s="309" t="s">
        <v>2044</v>
      </c>
      <c r="F1128" s="310" t="s">
        <v>1716</v>
      </c>
      <c r="G1128" s="310" t="s">
        <v>1275</v>
      </c>
      <c r="H1128" s="309" t="s">
        <v>7605</v>
      </c>
    </row>
    <row r="1129" spans="1:8">
      <c r="A1129" s="309" t="s">
        <v>2007</v>
      </c>
      <c r="B1129" s="309" t="s">
        <v>7486</v>
      </c>
      <c r="C1129" s="309" t="s">
        <v>6671</v>
      </c>
      <c r="D1129" s="309" t="s">
        <v>1719</v>
      </c>
      <c r="E1129" s="309" t="s">
        <v>2045</v>
      </c>
      <c r="F1129" s="310" t="s">
        <v>1718</v>
      </c>
      <c r="G1129" s="310" t="s">
        <v>1275</v>
      </c>
      <c r="H1129" s="309" t="s">
        <v>7605</v>
      </c>
    </row>
    <row r="1130" spans="1:8">
      <c r="A1130" s="309" t="s">
        <v>2007</v>
      </c>
      <c r="B1130" s="309" t="s">
        <v>7486</v>
      </c>
      <c r="C1130" s="309" t="s">
        <v>4626</v>
      </c>
      <c r="D1130" s="309" t="s">
        <v>1721</v>
      </c>
      <c r="E1130" s="309" t="s">
        <v>2046</v>
      </c>
      <c r="F1130" s="310" t="s">
        <v>1720</v>
      </c>
      <c r="G1130" s="310" t="s">
        <v>1275</v>
      </c>
      <c r="H1130" s="309" t="s">
        <v>7605</v>
      </c>
    </row>
    <row r="1131" spans="1:8">
      <c r="A1131" s="309" t="s">
        <v>2007</v>
      </c>
      <c r="B1131" s="309" t="s">
        <v>7486</v>
      </c>
      <c r="C1131" s="309" t="s">
        <v>6675</v>
      </c>
      <c r="D1131" s="309" t="s">
        <v>1723</v>
      </c>
      <c r="E1131" s="309" t="s">
        <v>2047</v>
      </c>
      <c r="F1131" s="310" t="s">
        <v>1722</v>
      </c>
      <c r="G1131" s="310" t="s">
        <v>1275</v>
      </c>
      <c r="H1131" s="309" t="s">
        <v>7605</v>
      </c>
    </row>
    <row r="1132" spans="1:8">
      <c r="A1132" s="309" t="s">
        <v>2007</v>
      </c>
      <c r="B1132" s="309" t="s">
        <v>7486</v>
      </c>
      <c r="C1132" s="309" t="s">
        <v>6678</v>
      </c>
      <c r="D1132" s="309" t="s">
        <v>1725</v>
      </c>
      <c r="E1132" s="309" t="s">
        <v>2048</v>
      </c>
      <c r="F1132" s="310" t="s">
        <v>1724</v>
      </c>
      <c r="G1132" s="310" t="s">
        <v>1275</v>
      </c>
      <c r="H1132" s="309" t="s">
        <v>7605</v>
      </c>
    </row>
    <row r="1133" spans="1:8">
      <c r="A1133" s="309" t="s">
        <v>2007</v>
      </c>
      <c r="B1133" s="309" t="s">
        <v>7486</v>
      </c>
      <c r="C1133" s="309" t="s">
        <v>6684</v>
      </c>
      <c r="D1133" s="309" t="s">
        <v>1727</v>
      </c>
      <c r="E1133" s="309" t="s">
        <v>2049</v>
      </c>
      <c r="F1133" s="310" t="s">
        <v>1726</v>
      </c>
      <c r="G1133" s="310" t="s">
        <v>1274</v>
      </c>
      <c r="H1133" s="309" t="s">
        <v>7537</v>
      </c>
    </row>
    <row r="1134" spans="1:8">
      <c r="A1134" s="309" t="s">
        <v>2007</v>
      </c>
      <c r="B1134" s="309" t="s">
        <v>7486</v>
      </c>
      <c r="C1134" s="309" t="s">
        <v>6691</v>
      </c>
      <c r="D1134" s="309" t="s">
        <v>1729</v>
      </c>
      <c r="E1134" s="309" t="s">
        <v>2050</v>
      </c>
      <c r="F1134" s="310" t="s">
        <v>1728</v>
      </c>
      <c r="G1134" s="310" t="s">
        <v>1275</v>
      </c>
      <c r="H1134" s="309" t="s">
        <v>7605</v>
      </c>
    </row>
    <row r="1135" spans="1:8">
      <c r="A1135" s="309" t="s">
        <v>2007</v>
      </c>
      <c r="B1135" s="309" t="s">
        <v>7486</v>
      </c>
      <c r="C1135" s="309" t="s">
        <v>6693</v>
      </c>
      <c r="D1135" s="309" t="s">
        <v>1731</v>
      </c>
      <c r="E1135" s="309" t="s">
        <v>2051</v>
      </c>
      <c r="F1135" s="310" t="s">
        <v>1730</v>
      </c>
      <c r="G1135" s="310" t="s">
        <v>1275</v>
      </c>
      <c r="H1135" s="309" t="s">
        <v>7605</v>
      </c>
    </row>
    <row r="1136" spans="1:8">
      <c r="A1136" s="309" t="s">
        <v>2007</v>
      </c>
      <c r="B1136" s="309" t="s">
        <v>7486</v>
      </c>
      <c r="C1136" s="309" t="s">
        <v>4754</v>
      </c>
      <c r="D1136" s="309" t="s">
        <v>6957</v>
      </c>
      <c r="E1136" s="309" t="s">
        <v>2052</v>
      </c>
      <c r="F1136" s="310" t="s">
        <v>1732</v>
      </c>
      <c r="G1136" s="310" t="s">
        <v>1275</v>
      </c>
      <c r="H1136" s="309" t="s">
        <v>7605</v>
      </c>
    </row>
    <row r="1137" spans="1:8">
      <c r="A1137" s="309" t="s">
        <v>2007</v>
      </c>
      <c r="B1137" s="309" t="s">
        <v>7486</v>
      </c>
      <c r="C1137" s="309" t="s">
        <v>6695</v>
      </c>
      <c r="D1137" s="309" t="s">
        <v>1734</v>
      </c>
      <c r="E1137" s="309" t="s">
        <v>2053</v>
      </c>
      <c r="F1137" s="310" t="s">
        <v>1733</v>
      </c>
      <c r="G1137" s="310" t="s">
        <v>1275</v>
      </c>
      <c r="H1137" s="309" t="s">
        <v>7605</v>
      </c>
    </row>
    <row r="1138" spans="1:8">
      <c r="A1138" s="309" t="s">
        <v>2007</v>
      </c>
      <c r="B1138" s="309" t="s">
        <v>7486</v>
      </c>
      <c r="C1138" s="309" t="s">
        <v>6697</v>
      </c>
      <c r="D1138" s="309" t="s">
        <v>2258</v>
      </c>
      <c r="E1138" s="309" t="s">
        <v>2054</v>
      </c>
      <c r="F1138" s="310" t="s">
        <v>1735</v>
      </c>
      <c r="G1138" s="310" t="s">
        <v>1275</v>
      </c>
      <c r="H1138" s="309" t="s">
        <v>7605</v>
      </c>
    </row>
    <row r="1139" spans="1:8">
      <c r="A1139" s="309" t="s">
        <v>2007</v>
      </c>
      <c r="B1139" s="309" t="s">
        <v>7486</v>
      </c>
      <c r="C1139" s="309" t="s">
        <v>4667</v>
      </c>
      <c r="D1139" s="309" t="s">
        <v>2260</v>
      </c>
      <c r="E1139" s="309" t="s">
        <v>2055</v>
      </c>
      <c r="F1139" s="310" t="s">
        <v>2259</v>
      </c>
      <c r="G1139" s="310" t="s">
        <v>1275</v>
      </c>
      <c r="H1139" s="309" t="s">
        <v>7605</v>
      </c>
    </row>
    <row r="1140" spans="1:8">
      <c r="A1140" s="309" t="s">
        <v>2007</v>
      </c>
      <c r="B1140" s="309" t="s">
        <v>7486</v>
      </c>
      <c r="C1140" s="309" t="s">
        <v>3023</v>
      </c>
      <c r="D1140" s="309" t="s">
        <v>8857</v>
      </c>
      <c r="E1140" s="309" t="s">
        <v>8858</v>
      </c>
      <c r="F1140" s="310" t="s">
        <v>2261</v>
      </c>
      <c r="G1140" s="310" t="s">
        <v>1275</v>
      </c>
      <c r="H1140" s="309" t="s">
        <v>7605</v>
      </c>
    </row>
    <row r="1141" spans="1:8">
      <c r="A1141" s="309" t="s">
        <v>2007</v>
      </c>
      <c r="B1141" s="309" t="s">
        <v>7486</v>
      </c>
      <c r="C1141" s="309" t="s">
        <v>3025</v>
      </c>
      <c r="D1141" s="309" t="s">
        <v>2263</v>
      </c>
      <c r="E1141" s="309" t="s">
        <v>2056</v>
      </c>
      <c r="F1141" s="310" t="s">
        <v>2262</v>
      </c>
      <c r="G1141" s="310" t="s">
        <v>1275</v>
      </c>
      <c r="H1141" s="309" t="s">
        <v>7605</v>
      </c>
    </row>
    <row r="1142" spans="1:8">
      <c r="A1142" s="309" t="s">
        <v>2007</v>
      </c>
      <c r="B1142" s="309" t="s">
        <v>7486</v>
      </c>
      <c r="C1142" s="309" t="s">
        <v>3029</v>
      </c>
      <c r="D1142" s="309" t="s">
        <v>2265</v>
      </c>
      <c r="E1142" s="309" t="s">
        <v>2057</v>
      </c>
      <c r="F1142" s="310" t="s">
        <v>2264</v>
      </c>
      <c r="G1142" s="310" t="s">
        <v>1275</v>
      </c>
      <c r="H1142" s="309" t="s">
        <v>7605</v>
      </c>
    </row>
    <row r="1143" spans="1:8">
      <c r="A1143" s="309" t="s">
        <v>2007</v>
      </c>
      <c r="B1143" s="309" t="s">
        <v>7486</v>
      </c>
      <c r="C1143" s="309" t="s">
        <v>3031</v>
      </c>
      <c r="D1143" s="309" t="s">
        <v>2267</v>
      </c>
      <c r="E1143" s="309" t="s">
        <v>2058</v>
      </c>
      <c r="F1143" s="310" t="s">
        <v>2266</v>
      </c>
      <c r="G1143" s="310" t="s">
        <v>1275</v>
      </c>
      <c r="H1143" s="309" t="s">
        <v>7605</v>
      </c>
    </row>
    <row r="1144" spans="1:8">
      <c r="A1144" s="309" t="s">
        <v>2007</v>
      </c>
      <c r="B1144" s="309" t="s">
        <v>7486</v>
      </c>
      <c r="C1144" s="309" t="s">
        <v>4769</v>
      </c>
      <c r="D1144" s="309" t="s">
        <v>2269</v>
      </c>
      <c r="E1144" s="309" t="s">
        <v>2059</v>
      </c>
      <c r="F1144" s="310" t="s">
        <v>2268</v>
      </c>
      <c r="G1144" s="310" t="s">
        <v>1275</v>
      </c>
      <c r="H1144" s="309" t="s">
        <v>7605</v>
      </c>
    </row>
    <row r="1145" spans="1:8">
      <c r="A1145" s="309" t="s">
        <v>2007</v>
      </c>
      <c r="B1145" s="309" t="s">
        <v>7486</v>
      </c>
      <c r="C1145" s="309" t="s">
        <v>4771</v>
      </c>
      <c r="D1145" s="309" t="s">
        <v>2271</v>
      </c>
      <c r="E1145" s="309" t="s">
        <v>2060</v>
      </c>
      <c r="F1145" s="310" t="s">
        <v>2270</v>
      </c>
      <c r="G1145" s="310" t="s">
        <v>1275</v>
      </c>
      <c r="H1145" s="309" t="s">
        <v>7605</v>
      </c>
    </row>
    <row r="1146" spans="1:8">
      <c r="A1146" s="309" t="s">
        <v>2007</v>
      </c>
      <c r="B1146" s="309" t="s">
        <v>7486</v>
      </c>
      <c r="C1146" s="309" t="s">
        <v>3034</v>
      </c>
      <c r="D1146" s="309" t="s">
        <v>2273</v>
      </c>
      <c r="E1146" s="309" t="s">
        <v>2061</v>
      </c>
      <c r="F1146" s="310" t="s">
        <v>2272</v>
      </c>
      <c r="G1146" s="310" t="s">
        <v>1275</v>
      </c>
      <c r="H1146" s="309" t="s">
        <v>7605</v>
      </c>
    </row>
    <row r="1147" spans="1:8">
      <c r="A1147" s="309" t="s">
        <v>2007</v>
      </c>
      <c r="B1147" s="309" t="s">
        <v>7486</v>
      </c>
      <c r="C1147" s="309" t="s">
        <v>4882</v>
      </c>
      <c r="D1147" s="309" t="s">
        <v>2275</v>
      </c>
      <c r="E1147" s="309" t="s">
        <v>2062</v>
      </c>
      <c r="F1147" s="310" t="s">
        <v>2274</v>
      </c>
      <c r="G1147" s="310" t="s">
        <v>1275</v>
      </c>
      <c r="H1147" s="309" t="s">
        <v>7605</v>
      </c>
    </row>
    <row r="1148" spans="1:8">
      <c r="A1148" s="309" t="s">
        <v>2007</v>
      </c>
      <c r="B1148" s="309" t="s">
        <v>7486</v>
      </c>
      <c r="C1148" s="309" t="s">
        <v>1890</v>
      </c>
      <c r="D1148" s="309" t="s">
        <v>2277</v>
      </c>
      <c r="E1148" s="309" t="s">
        <v>2063</v>
      </c>
      <c r="F1148" s="310" t="s">
        <v>2276</v>
      </c>
      <c r="G1148" s="310" t="s">
        <v>1275</v>
      </c>
      <c r="H1148" s="309" t="s">
        <v>7605</v>
      </c>
    </row>
    <row r="1149" spans="1:8">
      <c r="A1149" s="309" t="s">
        <v>2007</v>
      </c>
      <c r="B1149" s="309" t="s">
        <v>7486</v>
      </c>
      <c r="C1149" s="309" t="s">
        <v>3038</v>
      </c>
      <c r="D1149" s="309" t="s">
        <v>2279</v>
      </c>
      <c r="E1149" s="309" t="s">
        <v>2064</v>
      </c>
      <c r="F1149" s="310" t="s">
        <v>2278</v>
      </c>
      <c r="G1149" s="310" t="s">
        <v>1275</v>
      </c>
      <c r="H1149" s="309" t="s">
        <v>7605</v>
      </c>
    </row>
    <row r="1150" spans="1:8">
      <c r="A1150" s="309" t="s">
        <v>2007</v>
      </c>
      <c r="B1150" s="309" t="s">
        <v>7486</v>
      </c>
      <c r="C1150" s="309" t="s">
        <v>3042</v>
      </c>
      <c r="D1150" s="309" t="s">
        <v>2281</v>
      </c>
      <c r="E1150" s="309" t="s">
        <v>2065</v>
      </c>
      <c r="F1150" s="310" t="s">
        <v>2280</v>
      </c>
      <c r="G1150" s="310" t="s">
        <v>1272</v>
      </c>
      <c r="H1150" s="309" t="s">
        <v>7532</v>
      </c>
    </row>
    <row r="1151" spans="1:8">
      <c r="A1151" s="309" t="s">
        <v>2007</v>
      </c>
      <c r="B1151" s="309" t="s">
        <v>7486</v>
      </c>
      <c r="C1151" s="309" t="s">
        <v>1895</v>
      </c>
      <c r="D1151" s="309" t="s">
        <v>2283</v>
      </c>
      <c r="E1151" s="309" t="s">
        <v>2066</v>
      </c>
      <c r="F1151" s="310" t="s">
        <v>2282</v>
      </c>
      <c r="G1151" s="310" t="s">
        <v>1275</v>
      </c>
      <c r="H1151" s="309" t="s">
        <v>7605</v>
      </c>
    </row>
    <row r="1152" spans="1:8">
      <c r="A1152" s="309" t="s">
        <v>2007</v>
      </c>
      <c r="B1152" s="309" t="s">
        <v>7486</v>
      </c>
      <c r="C1152" s="309" t="s">
        <v>4887</v>
      </c>
      <c r="D1152" s="309" t="s">
        <v>2285</v>
      </c>
      <c r="E1152" s="309" t="s">
        <v>2067</v>
      </c>
      <c r="F1152" s="310" t="s">
        <v>2284</v>
      </c>
      <c r="G1152" s="310" t="s">
        <v>1275</v>
      </c>
      <c r="H1152" s="309" t="s">
        <v>7605</v>
      </c>
    </row>
    <row r="1153" spans="1:8">
      <c r="A1153" s="309" t="s">
        <v>2007</v>
      </c>
      <c r="B1153" s="309" t="s">
        <v>7486</v>
      </c>
      <c r="C1153" s="309" t="s">
        <v>3052</v>
      </c>
      <c r="D1153" s="309" t="s">
        <v>2287</v>
      </c>
      <c r="E1153" s="309" t="s">
        <v>2068</v>
      </c>
      <c r="F1153" s="310" t="s">
        <v>2286</v>
      </c>
      <c r="G1153" s="310" t="s">
        <v>1275</v>
      </c>
      <c r="H1153" s="309" t="s">
        <v>7605</v>
      </c>
    </row>
    <row r="1154" spans="1:8">
      <c r="A1154" s="309" t="s">
        <v>2007</v>
      </c>
      <c r="B1154" s="309" t="s">
        <v>7486</v>
      </c>
      <c r="C1154" s="309" t="s">
        <v>3054</v>
      </c>
      <c r="D1154" s="309" t="s">
        <v>2289</v>
      </c>
      <c r="E1154" s="309" t="s">
        <v>2069</v>
      </c>
      <c r="F1154" s="310" t="s">
        <v>2288</v>
      </c>
      <c r="G1154" s="310" t="s">
        <v>1275</v>
      </c>
      <c r="H1154" s="309" t="s">
        <v>7605</v>
      </c>
    </row>
    <row r="1155" spans="1:8">
      <c r="A1155" s="309" t="s">
        <v>2007</v>
      </c>
      <c r="B1155" s="309" t="s">
        <v>7486</v>
      </c>
      <c r="C1155" s="309" t="s">
        <v>1900</v>
      </c>
      <c r="D1155" s="309" t="s">
        <v>5305</v>
      </c>
      <c r="E1155" s="309" t="s">
        <v>2070</v>
      </c>
      <c r="F1155" s="310" t="s">
        <v>2290</v>
      </c>
      <c r="G1155" s="310" t="s">
        <v>1275</v>
      </c>
      <c r="H1155" s="309" t="s">
        <v>7605</v>
      </c>
    </row>
    <row r="1156" spans="1:8">
      <c r="A1156" s="309" t="s">
        <v>2007</v>
      </c>
      <c r="B1156" s="309" t="s">
        <v>7486</v>
      </c>
      <c r="C1156" s="309" t="s">
        <v>8072</v>
      </c>
      <c r="D1156" s="309" t="s">
        <v>2292</v>
      </c>
      <c r="E1156" s="309" t="s">
        <v>2071</v>
      </c>
      <c r="F1156" s="310" t="s">
        <v>2291</v>
      </c>
      <c r="G1156" s="310" t="s">
        <v>1275</v>
      </c>
      <c r="H1156" s="309" t="s">
        <v>7605</v>
      </c>
    </row>
    <row r="1157" spans="1:8">
      <c r="A1157" s="309" t="s">
        <v>2007</v>
      </c>
      <c r="B1157" s="309" t="s">
        <v>7486</v>
      </c>
      <c r="C1157" s="309" t="s">
        <v>8074</v>
      </c>
      <c r="D1157" s="309" t="s">
        <v>2294</v>
      </c>
      <c r="E1157" s="309" t="s">
        <v>2072</v>
      </c>
      <c r="F1157" s="310" t="s">
        <v>2293</v>
      </c>
      <c r="G1157" s="310" t="s">
        <v>1275</v>
      </c>
      <c r="H1157" s="309" t="s">
        <v>7605</v>
      </c>
    </row>
    <row r="1158" spans="1:8">
      <c r="A1158" s="309" t="s">
        <v>2007</v>
      </c>
      <c r="B1158" s="309" t="s">
        <v>7486</v>
      </c>
      <c r="C1158" s="309" t="s">
        <v>3060</v>
      </c>
      <c r="D1158" s="309" t="s">
        <v>2296</v>
      </c>
      <c r="E1158" s="309" t="s">
        <v>2073</v>
      </c>
      <c r="F1158" s="310" t="s">
        <v>2295</v>
      </c>
      <c r="G1158" s="310" t="s">
        <v>1275</v>
      </c>
      <c r="H1158" s="309" t="s">
        <v>7605</v>
      </c>
    </row>
    <row r="1159" spans="1:8">
      <c r="A1159" s="309" t="s">
        <v>2007</v>
      </c>
      <c r="B1159" s="309" t="s">
        <v>7486</v>
      </c>
      <c r="C1159" s="309" t="s">
        <v>6620</v>
      </c>
      <c r="D1159" s="309" t="s">
        <v>2298</v>
      </c>
      <c r="E1159" s="309" t="s">
        <v>2074</v>
      </c>
      <c r="F1159" s="310" t="s">
        <v>2297</v>
      </c>
      <c r="G1159" s="310" t="s">
        <v>1275</v>
      </c>
      <c r="H1159" s="309" t="s">
        <v>7605</v>
      </c>
    </row>
    <row r="1160" spans="1:8">
      <c r="A1160" s="309" t="s">
        <v>2007</v>
      </c>
      <c r="B1160" s="309" t="s">
        <v>7486</v>
      </c>
      <c r="C1160" s="309" t="s">
        <v>6624</v>
      </c>
      <c r="D1160" s="309" t="s">
        <v>6958</v>
      </c>
      <c r="E1160" s="309" t="s">
        <v>2075</v>
      </c>
      <c r="F1160" s="310" t="s">
        <v>2299</v>
      </c>
      <c r="G1160" s="310" t="s">
        <v>1275</v>
      </c>
      <c r="H1160" s="309" t="s">
        <v>7605</v>
      </c>
    </row>
    <row r="1161" spans="1:8">
      <c r="A1161" s="309" t="s">
        <v>2007</v>
      </c>
      <c r="B1161" s="309" t="s">
        <v>7486</v>
      </c>
      <c r="C1161" s="309" t="s">
        <v>6628</v>
      </c>
      <c r="D1161" s="309" t="s">
        <v>2301</v>
      </c>
      <c r="E1161" s="309" t="s">
        <v>2076</v>
      </c>
      <c r="F1161" s="310" t="s">
        <v>2300</v>
      </c>
      <c r="G1161" s="310" t="s">
        <v>1281</v>
      </c>
      <c r="H1161" s="309" t="s">
        <v>8676</v>
      </c>
    </row>
    <row r="1162" spans="1:8">
      <c r="A1162" s="309" t="s">
        <v>2007</v>
      </c>
      <c r="B1162" s="309" t="s">
        <v>7486</v>
      </c>
      <c r="C1162" s="309" t="s">
        <v>6630</v>
      </c>
      <c r="D1162" s="309" t="s">
        <v>2303</v>
      </c>
      <c r="E1162" s="309" t="s">
        <v>2077</v>
      </c>
      <c r="F1162" s="310" t="s">
        <v>2302</v>
      </c>
      <c r="G1162" s="310" t="s">
        <v>1275</v>
      </c>
      <c r="H1162" s="309" t="s">
        <v>7605</v>
      </c>
    </row>
    <row r="1163" spans="1:8">
      <c r="A1163" s="309" t="s">
        <v>2007</v>
      </c>
      <c r="B1163" s="309" t="s">
        <v>7486</v>
      </c>
      <c r="C1163" s="309" t="s">
        <v>1845</v>
      </c>
      <c r="D1163" s="309" t="s">
        <v>2305</v>
      </c>
      <c r="E1163" s="309" t="s">
        <v>2078</v>
      </c>
      <c r="F1163" s="310" t="s">
        <v>2304</v>
      </c>
      <c r="G1163" s="310" t="s">
        <v>1278</v>
      </c>
      <c r="H1163" s="309" t="s">
        <v>8674</v>
      </c>
    </row>
    <row r="1164" spans="1:8">
      <c r="A1164" s="309" t="s">
        <v>2007</v>
      </c>
      <c r="B1164" s="309" t="s">
        <v>7486</v>
      </c>
      <c r="C1164" s="309" t="s">
        <v>6634</v>
      </c>
      <c r="D1164" s="309" t="s">
        <v>2307</v>
      </c>
      <c r="E1164" s="309" t="s">
        <v>2079</v>
      </c>
      <c r="F1164" s="310" t="s">
        <v>2306</v>
      </c>
      <c r="G1164" s="310" t="s">
        <v>1280</v>
      </c>
      <c r="H1164" s="309" t="s">
        <v>8675</v>
      </c>
    </row>
    <row r="1165" spans="1:8">
      <c r="A1165" s="309" t="s">
        <v>2007</v>
      </c>
      <c r="B1165" s="309" t="s">
        <v>7486</v>
      </c>
      <c r="C1165" s="309" t="s">
        <v>1847</v>
      </c>
      <c r="D1165" s="309" t="s">
        <v>2309</v>
      </c>
      <c r="E1165" s="309" t="s">
        <v>2080</v>
      </c>
      <c r="F1165" s="310" t="s">
        <v>2308</v>
      </c>
      <c r="G1165" s="310" t="s">
        <v>1277</v>
      </c>
      <c r="H1165" s="309" t="s">
        <v>8680</v>
      </c>
    </row>
    <row r="1166" spans="1:8">
      <c r="A1166" s="309" t="s">
        <v>2007</v>
      </c>
      <c r="B1166" s="309" t="s">
        <v>7486</v>
      </c>
      <c r="C1166" s="309" t="s">
        <v>6637</v>
      </c>
      <c r="D1166" s="309" t="s">
        <v>2081</v>
      </c>
      <c r="E1166" s="309" t="s">
        <v>2082</v>
      </c>
      <c r="F1166" s="310" t="s">
        <v>2310</v>
      </c>
      <c r="G1166" s="310" t="s">
        <v>1277</v>
      </c>
      <c r="H1166" s="309" t="s">
        <v>8680</v>
      </c>
    </row>
    <row r="1167" spans="1:8">
      <c r="A1167" s="309" t="s">
        <v>2007</v>
      </c>
      <c r="B1167" s="309" t="s">
        <v>7486</v>
      </c>
      <c r="C1167" s="309" t="s">
        <v>6639</v>
      </c>
      <c r="D1167" s="309" t="s">
        <v>2312</v>
      </c>
      <c r="E1167" s="309" t="s">
        <v>2083</v>
      </c>
      <c r="F1167" s="310" t="s">
        <v>2311</v>
      </c>
      <c r="G1167" s="310" t="s">
        <v>1277</v>
      </c>
      <c r="H1167" s="309" t="s">
        <v>8680</v>
      </c>
    </row>
    <row r="1168" spans="1:8">
      <c r="A1168" s="309" t="s">
        <v>2007</v>
      </c>
      <c r="B1168" s="309" t="s">
        <v>7486</v>
      </c>
      <c r="C1168" s="309" t="s">
        <v>6641</v>
      </c>
      <c r="D1168" s="309" t="s">
        <v>2314</v>
      </c>
      <c r="E1168" s="309" t="s">
        <v>2084</v>
      </c>
      <c r="F1168" s="310" t="s">
        <v>2313</v>
      </c>
      <c r="G1168" s="310" t="s">
        <v>1280</v>
      </c>
      <c r="H1168" s="309" t="s">
        <v>8675</v>
      </c>
    </row>
    <row r="1169" spans="1:8">
      <c r="A1169" s="309" t="s">
        <v>2007</v>
      </c>
      <c r="B1169" s="309" t="s">
        <v>7486</v>
      </c>
      <c r="C1169" s="309" t="s">
        <v>6645</v>
      </c>
      <c r="D1169" s="309" t="s">
        <v>2316</v>
      </c>
      <c r="E1169" s="309" t="s">
        <v>2085</v>
      </c>
      <c r="F1169" s="310" t="s">
        <v>2315</v>
      </c>
      <c r="G1169" s="310" t="s">
        <v>1277</v>
      </c>
      <c r="H1169" s="309" t="s">
        <v>8680</v>
      </c>
    </row>
    <row r="1170" spans="1:8">
      <c r="A1170" s="309" t="s">
        <v>2007</v>
      </c>
      <c r="B1170" s="309" t="s">
        <v>7486</v>
      </c>
      <c r="C1170" s="309" t="s">
        <v>6647</v>
      </c>
      <c r="D1170" s="309" t="s">
        <v>2318</v>
      </c>
      <c r="E1170" s="309" t="s">
        <v>2086</v>
      </c>
      <c r="F1170" s="310" t="s">
        <v>2317</v>
      </c>
      <c r="G1170" s="310" t="s">
        <v>1281</v>
      </c>
      <c r="H1170" s="309" t="s">
        <v>8676</v>
      </c>
    </row>
    <row r="1171" spans="1:8">
      <c r="A1171" s="309" t="s">
        <v>2007</v>
      </c>
      <c r="B1171" s="309" t="s">
        <v>7486</v>
      </c>
      <c r="C1171" s="309" t="s">
        <v>6649</v>
      </c>
      <c r="D1171" s="309" t="s">
        <v>2320</v>
      </c>
      <c r="E1171" s="309" t="s">
        <v>2087</v>
      </c>
      <c r="F1171" s="310" t="s">
        <v>2319</v>
      </c>
      <c r="G1171" s="310" t="s">
        <v>1282</v>
      </c>
      <c r="H1171" s="309" t="s">
        <v>4507</v>
      </c>
    </row>
    <row r="1172" spans="1:8">
      <c r="A1172" s="309" t="s">
        <v>2007</v>
      </c>
      <c r="B1172" s="309" t="s">
        <v>7486</v>
      </c>
      <c r="C1172" s="309" t="s">
        <v>6653</v>
      </c>
      <c r="D1172" s="309" t="s">
        <v>2322</v>
      </c>
      <c r="E1172" s="309" t="s">
        <v>2088</v>
      </c>
      <c r="F1172" s="310" t="s">
        <v>2321</v>
      </c>
      <c r="G1172" s="310" t="s">
        <v>1282</v>
      </c>
      <c r="H1172" s="309" t="s">
        <v>4507</v>
      </c>
    </row>
    <row r="1173" spans="1:8">
      <c r="A1173" s="309" t="s">
        <v>2007</v>
      </c>
      <c r="B1173" s="309" t="s">
        <v>7486</v>
      </c>
      <c r="C1173" s="309" t="s">
        <v>1854</v>
      </c>
      <c r="D1173" s="309" t="s">
        <v>2324</v>
      </c>
      <c r="E1173" s="309" t="s">
        <v>2089</v>
      </c>
      <c r="F1173" s="310" t="s">
        <v>2323</v>
      </c>
      <c r="G1173" s="310" t="s">
        <v>1277</v>
      </c>
      <c r="H1173" s="309" t="s">
        <v>8680</v>
      </c>
    </row>
    <row r="1174" spans="1:8">
      <c r="A1174" s="309" t="s">
        <v>2007</v>
      </c>
      <c r="B1174" s="309" t="s">
        <v>7486</v>
      </c>
      <c r="C1174" s="309" t="s">
        <v>6655</v>
      </c>
      <c r="D1174" s="309" t="s">
        <v>2326</v>
      </c>
      <c r="E1174" s="309" t="s">
        <v>2090</v>
      </c>
      <c r="F1174" s="310" t="s">
        <v>2325</v>
      </c>
      <c r="G1174" s="310" t="s">
        <v>1282</v>
      </c>
      <c r="H1174" s="309" t="s">
        <v>4507</v>
      </c>
    </row>
    <row r="1175" spans="1:8">
      <c r="A1175" s="309" t="s">
        <v>2007</v>
      </c>
      <c r="B1175" s="309" t="s">
        <v>7486</v>
      </c>
      <c r="C1175" s="309" t="s">
        <v>6657</v>
      </c>
      <c r="D1175" s="309" t="s">
        <v>2328</v>
      </c>
      <c r="E1175" s="309" t="s">
        <v>2091</v>
      </c>
      <c r="F1175" s="310" t="s">
        <v>2327</v>
      </c>
      <c r="G1175" s="310" t="s">
        <v>1280</v>
      </c>
      <c r="H1175" s="309" t="s">
        <v>8675</v>
      </c>
    </row>
    <row r="1176" spans="1:8">
      <c r="A1176" s="309" t="s">
        <v>2007</v>
      </c>
      <c r="B1176" s="309" t="s">
        <v>7486</v>
      </c>
      <c r="C1176" s="309" t="s">
        <v>6659</v>
      </c>
      <c r="D1176" s="309" t="s">
        <v>2330</v>
      </c>
      <c r="E1176" s="309" t="s">
        <v>2092</v>
      </c>
      <c r="F1176" s="310" t="s">
        <v>2329</v>
      </c>
      <c r="G1176" s="310" t="s">
        <v>1282</v>
      </c>
      <c r="H1176" s="309" t="s">
        <v>4507</v>
      </c>
    </row>
    <row r="1177" spans="1:8">
      <c r="A1177" s="309" t="s">
        <v>2007</v>
      </c>
      <c r="B1177" s="309" t="s">
        <v>7486</v>
      </c>
      <c r="C1177" s="309" t="s">
        <v>1049</v>
      </c>
      <c r="D1177" s="309" t="s">
        <v>2332</v>
      </c>
      <c r="E1177" s="309" t="s">
        <v>2093</v>
      </c>
      <c r="F1177" s="310" t="s">
        <v>2331</v>
      </c>
      <c r="G1177" s="310" t="s">
        <v>1280</v>
      </c>
      <c r="H1177" s="309" t="s">
        <v>8675</v>
      </c>
    </row>
    <row r="1178" spans="1:8">
      <c r="A1178" s="309" t="s">
        <v>2007</v>
      </c>
      <c r="B1178" s="309" t="s">
        <v>7486</v>
      </c>
      <c r="C1178" s="309" t="s">
        <v>6663</v>
      </c>
      <c r="D1178" s="309" t="s">
        <v>2334</v>
      </c>
      <c r="E1178" s="309" t="s">
        <v>2094</v>
      </c>
      <c r="F1178" s="310" t="s">
        <v>2333</v>
      </c>
      <c r="G1178" s="310" t="s">
        <v>1281</v>
      </c>
      <c r="H1178" s="309" t="s">
        <v>8676</v>
      </c>
    </row>
    <row r="1179" spans="1:8">
      <c r="A1179" s="309" t="s">
        <v>2007</v>
      </c>
      <c r="B1179" s="309" t="s">
        <v>7486</v>
      </c>
      <c r="C1179" s="309" t="s">
        <v>6667</v>
      </c>
      <c r="D1179" s="309" t="s">
        <v>2336</v>
      </c>
      <c r="E1179" s="309" t="s">
        <v>2095</v>
      </c>
      <c r="F1179" s="310" t="s">
        <v>2335</v>
      </c>
      <c r="G1179" s="310" t="s">
        <v>1280</v>
      </c>
      <c r="H1179" s="309" t="s">
        <v>8675</v>
      </c>
    </row>
    <row r="1180" spans="1:8">
      <c r="A1180" s="309" t="s">
        <v>2007</v>
      </c>
      <c r="B1180" s="309" t="s">
        <v>7486</v>
      </c>
      <c r="C1180" s="309" t="s">
        <v>1062</v>
      </c>
      <c r="D1180" s="309" t="s">
        <v>2338</v>
      </c>
      <c r="E1180" s="309" t="s">
        <v>2096</v>
      </c>
      <c r="F1180" s="310" t="s">
        <v>2337</v>
      </c>
      <c r="G1180" s="310" t="s">
        <v>1280</v>
      </c>
      <c r="H1180" s="309" t="s">
        <v>8675</v>
      </c>
    </row>
    <row r="1181" spans="1:8">
      <c r="A1181" s="309" t="s">
        <v>2007</v>
      </c>
      <c r="B1181" s="309" t="s">
        <v>7486</v>
      </c>
      <c r="C1181" s="309" t="s">
        <v>456</v>
      </c>
      <c r="D1181" s="309" t="s">
        <v>2340</v>
      </c>
      <c r="E1181" s="309" t="s">
        <v>2097</v>
      </c>
      <c r="F1181" s="310" t="s">
        <v>2339</v>
      </c>
      <c r="G1181" s="310" t="s">
        <v>1277</v>
      </c>
      <c r="H1181" s="309" t="s">
        <v>8680</v>
      </c>
    </row>
    <row r="1182" spans="1:8">
      <c r="A1182" s="309" t="s">
        <v>2007</v>
      </c>
      <c r="B1182" s="309" t="s">
        <v>7486</v>
      </c>
      <c r="C1182" s="309" t="s">
        <v>460</v>
      </c>
      <c r="D1182" s="309" t="s">
        <v>2342</v>
      </c>
      <c r="E1182" s="309" t="s">
        <v>8141</v>
      </c>
      <c r="F1182" s="310" t="s">
        <v>2341</v>
      </c>
      <c r="G1182" s="310" t="s">
        <v>1282</v>
      </c>
      <c r="H1182" s="309" t="s">
        <v>4507</v>
      </c>
    </row>
    <row r="1183" spans="1:8">
      <c r="A1183" s="309" t="s">
        <v>2007</v>
      </c>
      <c r="B1183" s="309" t="s">
        <v>7486</v>
      </c>
      <c r="C1183" s="309" t="s">
        <v>462</v>
      </c>
      <c r="D1183" s="309" t="s">
        <v>2344</v>
      </c>
      <c r="E1183" s="309" t="s">
        <v>8142</v>
      </c>
      <c r="F1183" s="310" t="s">
        <v>2343</v>
      </c>
      <c r="G1183" s="310" t="s">
        <v>1280</v>
      </c>
      <c r="H1183" s="309" t="s">
        <v>8675</v>
      </c>
    </row>
    <row r="1184" spans="1:8">
      <c r="A1184" s="309" t="s">
        <v>2007</v>
      </c>
      <c r="B1184" s="309" t="s">
        <v>7486</v>
      </c>
      <c r="C1184" s="309" t="s">
        <v>463</v>
      </c>
      <c r="D1184" s="309" t="s">
        <v>2346</v>
      </c>
      <c r="E1184" s="309" t="s">
        <v>8143</v>
      </c>
      <c r="F1184" s="310" t="s">
        <v>2345</v>
      </c>
      <c r="G1184" s="310" t="s">
        <v>1281</v>
      </c>
      <c r="H1184" s="309" t="s">
        <v>8676</v>
      </c>
    </row>
    <row r="1185" spans="1:8">
      <c r="A1185" s="309" t="s">
        <v>2007</v>
      </c>
      <c r="B1185" s="309" t="s">
        <v>7486</v>
      </c>
      <c r="C1185" s="309" t="s">
        <v>465</v>
      </c>
      <c r="D1185" s="309" t="s">
        <v>6959</v>
      </c>
      <c r="E1185" s="309" t="s">
        <v>8144</v>
      </c>
      <c r="F1185" s="310" t="s">
        <v>2347</v>
      </c>
      <c r="G1185" s="310" t="s">
        <v>1281</v>
      </c>
      <c r="H1185" s="309" t="s">
        <v>8676</v>
      </c>
    </row>
    <row r="1186" spans="1:8">
      <c r="A1186" s="309" t="s">
        <v>2007</v>
      </c>
      <c r="B1186" s="309" t="s">
        <v>7486</v>
      </c>
      <c r="C1186" s="309" t="s">
        <v>467</v>
      </c>
      <c r="D1186" s="309" t="s">
        <v>8859</v>
      </c>
      <c r="E1186" s="309" t="s">
        <v>8860</v>
      </c>
      <c r="F1186" s="310" t="s">
        <v>2348</v>
      </c>
      <c r="G1186" s="310" t="s">
        <v>1282</v>
      </c>
      <c r="H1186" s="309" t="s">
        <v>4507</v>
      </c>
    </row>
    <row r="1187" spans="1:8">
      <c r="A1187" s="309" t="s">
        <v>2007</v>
      </c>
      <c r="B1187" s="309" t="s">
        <v>7486</v>
      </c>
      <c r="C1187" s="309" t="s">
        <v>469</v>
      </c>
      <c r="D1187" s="309" t="s">
        <v>2350</v>
      </c>
      <c r="E1187" s="309" t="s">
        <v>8145</v>
      </c>
      <c r="F1187" s="310" t="s">
        <v>2349</v>
      </c>
      <c r="G1187" s="310" t="s">
        <v>1283</v>
      </c>
      <c r="H1187" s="309" t="s">
        <v>8677</v>
      </c>
    </row>
    <row r="1188" spans="1:8">
      <c r="A1188" s="309" t="s">
        <v>2007</v>
      </c>
      <c r="B1188" s="309" t="s">
        <v>7486</v>
      </c>
      <c r="C1188" s="309" t="s">
        <v>8146</v>
      </c>
      <c r="D1188" s="309" t="s">
        <v>2352</v>
      </c>
      <c r="E1188" s="309" t="s">
        <v>8147</v>
      </c>
      <c r="F1188" s="310" t="s">
        <v>2351</v>
      </c>
      <c r="G1188" s="310" t="s">
        <v>1282</v>
      </c>
      <c r="H1188" s="309" t="s">
        <v>4507</v>
      </c>
    </row>
    <row r="1189" spans="1:8">
      <c r="A1189" s="309" t="s">
        <v>2007</v>
      </c>
      <c r="B1189" s="309" t="s">
        <v>7486</v>
      </c>
      <c r="C1189" s="309" t="s">
        <v>471</v>
      </c>
      <c r="D1189" s="309" t="s">
        <v>6960</v>
      </c>
      <c r="E1189" s="309" t="s">
        <v>8148</v>
      </c>
      <c r="F1189" s="310" t="s">
        <v>2353</v>
      </c>
      <c r="G1189" s="310" t="s">
        <v>1277</v>
      </c>
      <c r="H1189" s="309" t="s">
        <v>8680</v>
      </c>
    </row>
    <row r="1190" spans="1:8">
      <c r="A1190" s="309" t="s">
        <v>2007</v>
      </c>
      <c r="B1190" s="309" t="s">
        <v>7486</v>
      </c>
      <c r="C1190" s="309" t="s">
        <v>8149</v>
      </c>
      <c r="D1190" s="309" t="s">
        <v>2355</v>
      </c>
      <c r="E1190" s="309" t="s">
        <v>8150</v>
      </c>
      <c r="F1190" s="310" t="s">
        <v>2354</v>
      </c>
      <c r="G1190" s="310" t="s">
        <v>1282</v>
      </c>
      <c r="H1190" s="309" t="s">
        <v>4507</v>
      </c>
    </row>
    <row r="1191" spans="1:8">
      <c r="A1191" s="309" t="s">
        <v>2007</v>
      </c>
      <c r="B1191" s="309" t="s">
        <v>7486</v>
      </c>
      <c r="C1191" s="309" t="s">
        <v>5787</v>
      </c>
      <c r="D1191" s="309" t="s">
        <v>2356</v>
      </c>
      <c r="E1191" s="309" t="s">
        <v>8151</v>
      </c>
      <c r="F1191" s="310" t="s">
        <v>8861</v>
      </c>
      <c r="G1191" s="310" t="s">
        <v>1281</v>
      </c>
      <c r="H1191" s="309" t="s">
        <v>8676</v>
      </c>
    </row>
    <row r="1192" spans="1:8">
      <c r="A1192" s="309" t="s">
        <v>2007</v>
      </c>
      <c r="B1192" s="309" t="s">
        <v>7486</v>
      </c>
      <c r="C1192" s="309" t="s">
        <v>477</v>
      </c>
      <c r="D1192" s="309" t="s">
        <v>2358</v>
      </c>
      <c r="E1192" s="309" t="s">
        <v>8152</v>
      </c>
      <c r="F1192" s="310" t="s">
        <v>2357</v>
      </c>
      <c r="G1192" s="310" t="s">
        <v>1280</v>
      </c>
      <c r="H1192" s="309" t="s">
        <v>8675</v>
      </c>
    </row>
    <row r="1193" spans="1:8">
      <c r="A1193" s="309" t="s">
        <v>2007</v>
      </c>
      <c r="B1193" s="309" t="s">
        <v>7486</v>
      </c>
      <c r="C1193" s="309" t="s">
        <v>479</v>
      </c>
      <c r="D1193" s="309" t="s">
        <v>2360</v>
      </c>
      <c r="E1193" s="309" t="s">
        <v>8153</v>
      </c>
      <c r="F1193" s="310" t="s">
        <v>2359</v>
      </c>
      <c r="G1193" s="310" t="s">
        <v>1277</v>
      </c>
      <c r="H1193" s="309" t="s">
        <v>8680</v>
      </c>
    </row>
    <row r="1194" spans="1:8">
      <c r="A1194" s="309" t="s">
        <v>2007</v>
      </c>
      <c r="B1194" s="309" t="s">
        <v>7486</v>
      </c>
      <c r="C1194" s="309" t="s">
        <v>8154</v>
      </c>
      <c r="D1194" s="309" t="s">
        <v>2362</v>
      </c>
      <c r="E1194" s="309" t="s">
        <v>8155</v>
      </c>
      <c r="F1194" s="310" t="s">
        <v>2361</v>
      </c>
      <c r="G1194" s="310" t="s">
        <v>1281</v>
      </c>
      <c r="H1194" s="309" t="s">
        <v>8676</v>
      </c>
    </row>
    <row r="1195" spans="1:8">
      <c r="A1195" s="309" t="s">
        <v>2007</v>
      </c>
      <c r="B1195" s="309" t="s">
        <v>7486</v>
      </c>
      <c r="C1195" s="309" t="s">
        <v>481</v>
      </c>
      <c r="D1195" s="309" t="s">
        <v>3148</v>
      </c>
      <c r="E1195" s="309" t="s">
        <v>8156</v>
      </c>
      <c r="F1195" s="310" t="s">
        <v>2363</v>
      </c>
      <c r="G1195" s="310" t="s">
        <v>1280</v>
      </c>
      <c r="H1195" s="309" t="s">
        <v>8675</v>
      </c>
    </row>
    <row r="1196" spans="1:8">
      <c r="A1196" s="309" t="s">
        <v>2007</v>
      </c>
      <c r="B1196" s="309" t="s">
        <v>7486</v>
      </c>
      <c r="C1196" s="309" t="s">
        <v>8157</v>
      </c>
      <c r="D1196" s="309" t="s">
        <v>2365</v>
      </c>
      <c r="E1196" s="309" t="s">
        <v>8158</v>
      </c>
      <c r="F1196" s="310" t="s">
        <v>2364</v>
      </c>
      <c r="G1196" s="310" t="s">
        <v>1282</v>
      </c>
      <c r="H1196" s="309" t="s">
        <v>4507</v>
      </c>
    </row>
    <row r="1197" spans="1:8">
      <c r="A1197" s="309" t="s">
        <v>2007</v>
      </c>
      <c r="B1197" s="309" t="s">
        <v>7486</v>
      </c>
      <c r="C1197" s="309" t="s">
        <v>482</v>
      </c>
      <c r="D1197" s="309" t="s">
        <v>3149</v>
      </c>
      <c r="E1197" s="309" t="s">
        <v>8159</v>
      </c>
      <c r="F1197" s="310" t="s">
        <v>3150</v>
      </c>
      <c r="G1197" s="310" t="s">
        <v>1274</v>
      </c>
      <c r="H1197" s="309" t="s">
        <v>7537</v>
      </c>
    </row>
    <row r="1198" spans="1:8">
      <c r="A1198" s="309" t="s">
        <v>2007</v>
      </c>
      <c r="B1198" s="309" t="s">
        <v>7486</v>
      </c>
      <c r="C1198" s="309" t="s">
        <v>484</v>
      </c>
      <c r="D1198" s="309" t="s">
        <v>3151</v>
      </c>
      <c r="E1198" s="309" t="s">
        <v>8160</v>
      </c>
      <c r="F1198" s="310" t="s">
        <v>3152</v>
      </c>
      <c r="G1198" s="310" t="s">
        <v>1284</v>
      </c>
      <c r="H1198" s="309" t="s">
        <v>8715</v>
      </c>
    </row>
    <row r="1199" spans="1:8">
      <c r="A1199" s="309" t="s">
        <v>2007</v>
      </c>
      <c r="B1199" s="309" t="s">
        <v>7486</v>
      </c>
      <c r="C1199" s="309" t="s">
        <v>486</v>
      </c>
      <c r="D1199" s="309" t="s">
        <v>8162</v>
      </c>
      <c r="E1199" s="309" t="s">
        <v>8163</v>
      </c>
      <c r="F1199" s="310" t="s">
        <v>8164</v>
      </c>
      <c r="G1199" s="310" t="s">
        <v>1281</v>
      </c>
      <c r="H1199" s="309" t="s">
        <v>8676</v>
      </c>
    </row>
    <row r="1200" spans="1:8">
      <c r="A1200" s="309" t="s">
        <v>2007</v>
      </c>
      <c r="B1200" s="309" t="s">
        <v>7486</v>
      </c>
      <c r="C1200" s="309" t="s">
        <v>488</v>
      </c>
      <c r="D1200" s="309" t="s">
        <v>8165</v>
      </c>
      <c r="E1200" s="309" t="s">
        <v>8166</v>
      </c>
      <c r="F1200" s="310" t="s">
        <v>8167</v>
      </c>
      <c r="G1200" s="310" t="s">
        <v>1274</v>
      </c>
      <c r="H1200" s="309" t="s">
        <v>7537</v>
      </c>
    </row>
    <row r="1201" spans="1:8">
      <c r="A1201" s="309" t="s">
        <v>2007</v>
      </c>
      <c r="B1201" s="309" t="s">
        <v>7486</v>
      </c>
      <c r="C1201" s="309" t="s">
        <v>490</v>
      </c>
      <c r="D1201" s="309" t="s">
        <v>8168</v>
      </c>
      <c r="E1201" s="309" t="s">
        <v>8169</v>
      </c>
      <c r="F1201" s="310" t="s">
        <v>8170</v>
      </c>
      <c r="G1201" s="310" t="s">
        <v>1281</v>
      </c>
      <c r="H1201" s="309" t="s">
        <v>8676</v>
      </c>
    </row>
    <row r="1202" spans="1:8">
      <c r="A1202" s="309" t="s">
        <v>2007</v>
      </c>
      <c r="B1202" s="309" t="s">
        <v>7486</v>
      </c>
      <c r="C1202" s="309" t="s">
        <v>492</v>
      </c>
      <c r="D1202" s="309" t="s">
        <v>8862</v>
      </c>
      <c r="E1202" s="309" t="s">
        <v>8863</v>
      </c>
      <c r="F1202" s="310" t="s">
        <v>8864</v>
      </c>
      <c r="G1202" s="310" t="s">
        <v>1274</v>
      </c>
      <c r="H1202" s="309" t="s">
        <v>7537</v>
      </c>
    </row>
    <row r="1203" spans="1:8">
      <c r="A1203" s="309" t="s">
        <v>2007</v>
      </c>
      <c r="B1203" s="309" t="s">
        <v>7486</v>
      </c>
      <c r="C1203" s="309" t="s">
        <v>494</v>
      </c>
      <c r="D1203" s="309" t="s">
        <v>8865</v>
      </c>
      <c r="E1203" s="309" t="s">
        <v>8866</v>
      </c>
      <c r="F1203" s="310" t="s">
        <v>8867</v>
      </c>
      <c r="G1203" s="310" t="s">
        <v>1282</v>
      </c>
      <c r="H1203" s="309" t="s">
        <v>4507</v>
      </c>
    </row>
    <row r="1204" spans="1:8">
      <c r="A1204" s="309" t="s">
        <v>2007</v>
      </c>
      <c r="B1204" s="309" t="s">
        <v>7486</v>
      </c>
      <c r="C1204" s="309" t="s">
        <v>496</v>
      </c>
      <c r="D1204" s="309" t="s">
        <v>8868</v>
      </c>
      <c r="E1204" s="309" t="s">
        <v>8869</v>
      </c>
      <c r="F1204" s="310" t="s">
        <v>8870</v>
      </c>
      <c r="G1204" s="310" t="s">
        <v>1281</v>
      </c>
      <c r="H1204" s="309" t="s">
        <v>8676</v>
      </c>
    </row>
    <row r="1205" spans="1:8">
      <c r="D1205" s="309" t="s">
        <v>6184</v>
      </c>
    </row>
    <row r="1206" spans="1:8">
      <c r="A1206" s="309" t="s">
        <v>8171</v>
      </c>
      <c r="B1206" s="309" t="s">
        <v>7487</v>
      </c>
      <c r="C1206" s="309" t="s">
        <v>7530</v>
      </c>
      <c r="D1206" s="309" t="s">
        <v>2367</v>
      </c>
      <c r="E1206" s="309" t="s">
        <v>8172</v>
      </c>
      <c r="F1206" s="310" t="s">
        <v>2366</v>
      </c>
      <c r="G1206" s="310" t="s">
        <v>1272</v>
      </c>
      <c r="H1206" s="309" t="s">
        <v>7532</v>
      </c>
    </row>
    <row r="1207" spans="1:8">
      <c r="A1207" s="309" t="s">
        <v>8171</v>
      </c>
      <c r="B1207" s="309" t="s">
        <v>7487</v>
      </c>
      <c r="C1207" s="309" t="s">
        <v>7533</v>
      </c>
      <c r="D1207" s="309" t="s">
        <v>3153</v>
      </c>
      <c r="E1207" s="309" t="s">
        <v>8173</v>
      </c>
      <c r="F1207" s="310" t="s">
        <v>2368</v>
      </c>
      <c r="G1207" s="310" t="s">
        <v>1273</v>
      </c>
      <c r="H1207" s="309" t="s">
        <v>8651</v>
      </c>
    </row>
    <row r="1208" spans="1:8">
      <c r="A1208" s="309" t="s">
        <v>8171</v>
      </c>
      <c r="B1208" s="309" t="s">
        <v>7487</v>
      </c>
      <c r="C1208" s="309" t="s">
        <v>7535</v>
      </c>
      <c r="D1208" s="309" t="s">
        <v>2370</v>
      </c>
      <c r="E1208" s="309" t="s">
        <v>8174</v>
      </c>
      <c r="F1208" s="310" t="s">
        <v>2369</v>
      </c>
      <c r="G1208" s="310" t="s">
        <v>1274</v>
      </c>
      <c r="H1208" s="309" t="s">
        <v>7537</v>
      </c>
    </row>
    <row r="1209" spans="1:8">
      <c r="A1209" s="309" t="s">
        <v>8171</v>
      </c>
      <c r="B1209" s="309" t="s">
        <v>7487</v>
      </c>
      <c r="C1209" s="309" t="s">
        <v>7538</v>
      </c>
      <c r="D1209" s="309" t="s">
        <v>2372</v>
      </c>
      <c r="E1209" s="309" t="s">
        <v>8175</v>
      </c>
      <c r="F1209" s="310" t="s">
        <v>2371</v>
      </c>
      <c r="G1209" s="310" t="s">
        <v>1274</v>
      </c>
      <c r="H1209" s="309" t="s">
        <v>7537</v>
      </c>
    </row>
    <row r="1210" spans="1:8">
      <c r="A1210" s="309" t="s">
        <v>8171</v>
      </c>
      <c r="B1210" s="309" t="s">
        <v>7487</v>
      </c>
      <c r="C1210" s="309" t="s">
        <v>7540</v>
      </c>
      <c r="D1210" s="309" t="s">
        <v>2374</v>
      </c>
      <c r="E1210" s="309" t="s">
        <v>8176</v>
      </c>
      <c r="F1210" s="310" t="s">
        <v>2373</v>
      </c>
      <c r="G1210" s="310" t="s">
        <v>1274</v>
      </c>
      <c r="H1210" s="309" t="s">
        <v>7537</v>
      </c>
    </row>
    <row r="1211" spans="1:8">
      <c r="A1211" s="309" t="s">
        <v>8171</v>
      </c>
      <c r="B1211" s="309" t="s">
        <v>7487</v>
      </c>
      <c r="C1211" s="309" t="s">
        <v>7542</v>
      </c>
      <c r="D1211" s="309" t="s">
        <v>2376</v>
      </c>
      <c r="E1211" s="309" t="s">
        <v>8177</v>
      </c>
      <c r="F1211" s="310" t="s">
        <v>2375</v>
      </c>
      <c r="G1211" s="310" t="s">
        <v>1274</v>
      </c>
      <c r="H1211" s="309" t="s">
        <v>7537</v>
      </c>
    </row>
    <row r="1212" spans="1:8">
      <c r="A1212" s="309" t="s">
        <v>8171</v>
      </c>
      <c r="B1212" s="309" t="s">
        <v>7487</v>
      </c>
      <c r="C1212" s="309" t="s">
        <v>7544</v>
      </c>
      <c r="D1212" s="309" t="s">
        <v>2378</v>
      </c>
      <c r="E1212" s="309" t="s">
        <v>8178</v>
      </c>
      <c r="F1212" s="310" t="s">
        <v>2377</v>
      </c>
      <c r="G1212" s="310" t="s">
        <v>1274</v>
      </c>
      <c r="H1212" s="309" t="s">
        <v>7537</v>
      </c>
    </row>
    <row r="1213" spans="1:8">
      <c r="A1213" s="309" t="s">
        <v>8171</v>
      </c>
      <c r="B1213" s="309" t="s">
        <v>7487</v>
      </c>
      <c r="C1213" s="309" t="s">
        <v>7546</v>
      </c>
      <c r="D1213" s="309" t="s">
        <v>2380</v>
      </c>
      <c r="E1213" s="309" t="s">
        <v>8179</v>
      </c>
      <c r="F1213" s="310" t="s">
        <v>2379</v>
      </c>
      <c r="G1213" s="310" t="s">
        <v>1274</v>
      </c>
      <c r="H1213" s="309" t="s">
        <v>7537</v>
      </c>
    </row>
    <row r="1214" spans="1:8">
      <c r="A1214" s="309" t="s">
        <v>8171</v>
      </c>
      <c r="B1214" s="309" t="s">
        <v>7487</v>
      </c>
      <c r="C1214" s="309" t="s">
        <v>7548</v>
      </c>
      <c r="D1214" s="309" t="s">
        <v>2382</v>
      </c>
      <c r="E1214" s="309" t="s">
        <v>8180</v>
      </c>
      <c r="F1214" s="310" t="s">
        <v>2381</v>
      </c>
      <c r="G1214" s="310" t="s">
        <v>1274</v>
      </c>
      <c r="H1214" s="309" t="s">
        <v>7537</v>
      </c>
    </row>
    <row r="1215" spans="1:8">
      <c r="A1215" s="309" t="s">
        <v>8171</v>
      </c>
      <c r="B1215" s="309" t="s">
        <v>7487</v>
      </c>
      <c r="C1215" s="309" t="s">
        <v>7550</v>
      </c>
      <c r="D1215" s="309" t="s">
        <v>2384</v>
      </c>
      <c r="E1215" s="309" t="s">
        <v>8181</v>
      </c>
      <c r="F1215" s="310" t="s">
        <v>2383</v>
      </c>
      <c r="G1215" s="310" t="s">
        <v>1275</v>
      </c>
      <c r="H1215" s="309" t="s">
        <v>7605</v>
      </c>
    </row>
    <row r="1216" spans="1:8">
      <c r="A1216" s="309" t="s">
        <v>8171</v>
      </c>
      <c r="B1216" s="309" t="s">
        <v>7487</v>
      </c>
      <c r="C1216" s="309" t="s">
        <v>7552</v>
      </c>
      <c r="D1216" s="309" t="s">
        <v>2386</v>
      </c>
      <c r="E1216" s="309" t="s">
        <v>8182</v>
      </c>
      <c r="F1216" s="310" t="s">
        <v>2385</v>
      </c>
      <c r="G1216" s="310" t="s">
        <v>1275</v>
      </c>
      <c r="H1216" s="309" t="s">
        <v>7605</v>
      </c>
    </row>
    <row r="1217" spans="1:8">
      <c r="A1217" s="309" t="s">
        <v>8171</v>
      </c>
      <c r="B1217" s="309" t="s">
        <v>7487</v>
      </c>
      <c r="C1217" s="309" t="s">
        <v>7558</v>
      </c>
      <c r="D1217" s="309" t="s">
        <v>3154</v>
      </c>
      <c r="E1217" s="309" t="s">
        <v>8183</v>
      </c>
      <c r="F1217" s="310" t="s">
        <v>2387</v>
      </c>
      <c r="G1217" s="310" t="s">
        <v>1274</v>
      </c>
      <c r="H1217" s="309" t="s">
        <v>7537</v>
      </c>
    </row>
    <row r="1218" spans="1:8">
      <c r="A1218" s="309" t="s">
        <v>8171</v>
      </c>
      <c r="B1218" s="309" t="s">
        <v>7487</v>
      </c>
      <c r="C1218" s="309" t="s">
        <v>7566</v>
      </c>
      <c r="D1218" s="309" t="s">
        <v>2389</v>
      </c>
      <c r="E1218" s="309" t="s">
        <v>8184</v>
      </c>
      <c r="F1218" s="310" t="s">
        <v>2388</v>
      </c>
      <c r="G1218" s="310" t="s">
        <v>1274</v>
      </c>
      <c r="H1218" s="309" t="s">
        <v>7537</v>
      </c>
    </row>
    <row r="1219" spans="1:8">
      <c r="A1219" s="309" t="s">
        <v>8171</v>
      </c>
      <c r="B1219" s="309" t="s">
        <v>7487</v>
      </c>
      <c r="C1219" s="309" t="s">
        <v>7575</v>
      </c>
      <c r="D1219" s="309" t="s">
        <v>3155</v>
      </c>
      <c r="E1219" s="309" t="s">
        <v>8185</v>
      </c>
      <c r="F1219" s="310" t="s">
        <v>2390</v>
      </c>
      <c r="G1219" s="310" t="s">
        <v>1274</v>
      </c>
      <c r="H1219" s="309" t="s">
        <v>7537</v>
      </c>
    </row>
    <row r="1220" spans="1:8">
      <c r="A1220" s="309" t="s">
        <v>8171</v>
      </c>
      <c r="B1220" s="309" t="s">
        <v>7487</v>
      </c>
      <c r="C1220" s="309" t="s">
        <v>7577</v>
      </c>
      <c r="D1220" s="309" t="s">
        <v>2392</v>
      </c>
      <c r="E1220" s="309" t="s">
        <v>8186</v>
      </c>
      <c r="F1220" s="310" t="s">
        <v>2391</v>
      </c>
      <c r="G1220" s="310" t="s">
        <v>1276</v>
      </c>
      <c r="H1220" s="309" t="s">
        <v>8669</v>
      </c>
    </row>
    <row r="1221" spans="1:8">
      <c r="A1221" s="309" t="s">
        <v>8171</v>
      </c>
      <c r="B1221" s="309" t="s">
        <v>7487</v>
      </c>
      <c r="C1221" s="309" t="s">
        <v>7581</v>
      </c>
      <c r="D1221" s="309" t="s">
        <v>2394</v>
      </c>
      <c r="E1221" s="309" t="s">
        <v>8187</v>
      </c>
      <c r="F1221" s="310" t="s">
        <v>2393</v>
      </c>
      <c r="G1221" s="310" t="s">
        <v>1275</v>
      </c>
      <c r="H1221" s="309" t="s">
        <v>7605</v>
      </c>
    </row>
    <row r="1222" spans="1:8">
      <c r="A1222" s="309" t="s">
        <v>8171</v>
      </c>
      <c r="B1222" s="309" t="s">
        <v>7487</v>
      </c>
      <c r="C1222" s="309" t="s">
        <v>7583</v>
      </c>
      <c r="D1222" s="309" t="s">
        <v>2396</v>
      </c>
      <c r="E1222" s="309" t="s">
        <v>8188</v>
      </c>
      <c r="F1222" s="310" t="s">
        <v>2395</v>
      </c>
      <c r="G1222" s="310" t="s">
        <v>1279</v>
      </c>
      <c r="H1222" s="309" t="s">
        <v>526</v>
      </c>
    </row>
    <row r="1223" spans="1:8">
      <c r="A1223" s="309" t="s">
        <v>8171</v>
      </c>
      <c r="B1223" s="309" t="s">
        <v>7487</v>
      </c>
      <c r="C1223" s="309" t="s">
        <v>7585</v>
      </c>
      <c r="D1223" s="309" t="s">
        <v>2398</v>
      </c>
      <c r="E1223" s="309" t="s">
        <v>8189</v>
      </c>
      <c r="F1223" s="310" t="s">
        <v>2397</v>
      </c>
      <c r="G1223" s="310" t="s">
        <v>1275</v>
      </c>
      <c r="H1223" s="309" t="s">
        <v>7605</v>
      </c>
    </row>
    <row r="1224" spans="1:8">
      <c r="A1224" s="309" t="s">
        <v>8171</v>
      </c>
      <c r="B1224" s="309" t="s">
        <v>7487</v>
      </c>
      <c r="C1224" s="309" t="s">
        <v>7589</v>
      </c>
      <c r="D1224" s="309" t="s">
        <v>2400</v>
      </c>
      <c r="E1224" s="309" t="s">
        <v>8190</v>
      </c>
      <c r="F1224" s="310" t="s">
        <v>2399</v>
      </c>
      <c r="G1224" s="310" t="s">
        <v>1275</v>
      </c>
      <c r="H1224" s="309" t="s">
        <v>7605</v>
      </c>
    </row>
    <row r="1225" spans="1:8">
      <c r="A1225" s="309" t="s">
        <v>8171</v>
      </c>
      <c r="B1225" s="309" t="s">
        <v>7487</v>
      </c>
      <c r="C1225" s="309" t="s">
        <v>7592</v>
      </c>
      <c r="D1225" s="309" t="s">
        <v>3156</v>
      </c>
      <c r="E1225" s="309" t="s">
        <v>8191</v>
      </c>
      <c r="F1225" s="310" t="s">
        <v>2401</v>
      </c>
      <c r="G1225" s="310" t="s">
        <v>1274</v>
      </c>
      <c r="H1225" s="309" t="s">
        <v>7537</v>
      </c>
    </row>
    <row r="1226" spans="1:8">
      <c r="A1226" s="309" t="s">
        <v>8171</v>
      </c>
      <c r="B1226" s="309" t="s">
        <v>7487</v>
      </c>
      <c r="C1226" s="309" t="s">
        <v>7595</v>
      </c>
      <c r="D1226" s="309" t="s">
        <v>3157</v>
      </c>
      <c r="E1226" s="309" t="s">
        <v>8192</v>
      </c>
      <c r="F1226" s="310" t="s">
        <v>2402</v>
      </c>
      <c r="G1226" s="310" t="s">
        <v>1277</v>
      </c>
      <c r="H1226" s="309" t="s">
        <v>8680</v>
      </c>
    </row>
    <row r="1227" spans="1:8">
      <c r="A1227" s="309" t="s">
        <v>8171</v>
      </c>
      <c r="B1227" s="309" t="s">
        <v>7487</v>
      </c>
      <c r="C1227" s="309" t="s">
        <v>7599</v>
      </c>
      <c r="D1227" s="309" t="s">
        <v>2404</v>
      </c>
      <c r="E1227" s="309" t="s">
        <v>8193</v>
      </c>
      <c r="F1227" s="310" t="s">
        <v>2403</v>
      </c>
      <c r="G1227" s="310" t="s">
        <v>1277</v>
      </c>
      <c r="H1227" s="309" t="s">
        <v>8680</v>
      </c>
    </row>
    <row r="1228" spans="1:8">
      <c r="A1228" s="309" t="s">
        <v>8171</v>
      </c>
      <c r="B1228" s="309" t="s">
        <v>7487</v>
      </c>
      <c r="C1228" s="309" t="s">
        <v>7601</v>
      </c>
      <c r="D1228" s="309" t="s">
        <v>2406</v>
      </c>
      <c r="E1228" s="309" t="s">
        <v>8194</v>
      </c>
      <c r="F1228" s="310" t="s">
        <v>2405</v>
      </c>
      <c r="G1228" s="310" t="s">
        <v>1277</v>
      </c>
      <c r="H1228" s="309" t="s">
        <v>8680</v>
      </c>
    </row>
    <row r="1229" spans="1:8">
      <c r="A1229" s="309" t="s">
        <v>8171</v>
      </c>
      <c r="B1229" s="309" t="s">
        <v>7487</v>
      </c>
      <c r="C1229" s="309" t="s">
        <v>7606</v>
      </c>
      <c r="D1229" s="309" t="s">
        <v>2408</v>
      </c>
      <c r="E1229" s="309" t="s">
        <v>8195</v>
      </c>
      <c r="F1229" s="310" t="s">
        <v>2407</v>
      </c>
      <c r="G1229" s="310" t="s">
        <v>1281</v>
      </c>
      <c r="H1229" s="309" t="s">
        <v>8676</v>
      </c>
    </row>
    <row r="1230" spans="1:8">
      <c r="A1230" s="309" t="s">
        <v>8171</v>
      </c>
      <c r="B1230" s="309" t="s">
        <v>7487</v>
      </c>
      <c r="C1230" s="309" t="s">
        <v>7608</v>
      </c>
      <c r="D1230" s="309" t="s">
        <v>2410</v>
      </c>
      <c r="E1230" s="309" t="s">
        <v>8196</v>
      </c>
      <c r="F1230" s="310" t="s">
        <v>2409</v>
      </c>
      <c r="G1230" s="310" t="s">
        <v>1278</v>
      </c>
      <c r="H1230" s="309" t="s">
        <v>8674</v>
      </c>
    </row>
    <row r="1231" spans="1:8">
      <c r="A1231" s="309" t="s">
        <v>8171</v>
      </c>
      <c r="B1231" s="309" t="s">
        <v>7487</v>
      </c>
      <c r="C1231" s="309" t="s">
        <v>7614</v>
      </c>
      <c r="D1231" s="309" t="s">
        <v>2758</v>
      </c>
      <c r="E1231" s="309" t="s">
        <v>8197</v>
      </c>
      <c r="F1231" s="310" t="s">
        <v>2757</v>
      </c>
      <c r="G1231" s="310" t="s">
        <v>1281</v>
      </c>
      <c r="H1231" s="309" t="s">
        <v>8676</v>
      </c>
    </row>
    <row r="1232" spans="1:8">
      <c r="A1232" s="309" t="s">
        <v>8171</v>
      </c>
      <c r="B1232" s="309" t="s">
        <v>7487</v>
      </c>
      <c r="C1232" s="309" t="s">
        <v>7616</v>
      </c>
      <c r="D1232" s="309" t="s">
        <v>3158</v>
      </c>
      <c r="E1232" s="309" t="s">
        <v>8198</v>
      </c>
      <c r="F1232" s="310" t="s">
        <v>2759</v>
      </c>
      <c r="G1232" s="310" t="s">
        <v>1277</v>
      </c>
      <c r="H1232" s="309" t="s">
        <v>8680</v>
      </c>
    </row>
    <row r="1233" spans="1:8">
      <c r="A1233" s="309" t="s">
        <v>8171</v>
      </c>
      <c r="B1233" s="309" t="s">
        <v>7487</v>
      </c>
      <c r="C1233" s="309" t="s">
        <v>7618</v>
      </c>
      <c r="D1233" s="309" t="s">
        <v>2761</v>
      </c>
      <c r="E1233" s="309" t="s">
        <v>8219</v>
      </c>
      <c r="F1233" s="310" t="s">
        <v>2760</v>
      </c>
      <c r="G1233" s="310" t="s">
        <v>1281</v>
      </c>
      <c r="H1233" s="309" t="s">
        <v>8676</v>
      </c>
    </row>
    <row r="1234" spans="1:8">
      <c r="A1234" s="309" t="s">
        <v>8171</v>
      </c>
      <c r="B1234" s="309" t="s">
        <v>7487</v>
      </c>
      <c r="C1234" s="309" t="s">
        <v>7620</v>
      </c>
      <c r="D1234" s="309" t="s">
        <v>2763</v>
      </c>
      <c r="E1234" s="309" t="s">
        <v>8220</v>
      </c>
      <c r="F1234" s="310" t="s">
        <v>2762</v>
      </c>
      <c r="G1234" s="310" t="s">
        <v>1282</v>
      </c>
      <c r="H1234" s="309" t="s">
        <v>4507</v>
      </c>
    </row>
    <row r="1235" spans="1:8">
      <c r="A1235" s="309" t="s">
        <v>8171</v>
      </c>
      <c r="B1235" s="309" t="s">
        <v>7487</v>
      </c>
      <c r="C1235" s="309" t="s">
        <v>7622</v>
      </c>
      <c r="D1235" s="309" t="s">
        <v>2765</v>
      </c>
      <c r="E1235" s="309" t="s">
        <v>8221</v>
      </c>
      <c r="F1235" s="310" t="s">
        <v>2764</v>
      </c>
      <c r="G1235" s="310" t="s">
        <v>1282</v>
      </c>
      <c r="H1235" s="309" t="s">
        <v>4507</v>
      </c>
    </row>
    <row r="1236" spans="1:8">
      <c r="A1236" s="309" t="s">
        <v>8171</v>
      </c>
      <c r="B1236" s="309" t="s">
        <v>7487</v>
      </c>
      <c r="C1236" s="309" t="s">
        <v>7624</v>
      </c>
      <c r="D1236" s="309" t="s">
        <v>2767</v>
      </c>
      <c r="E1236" s="309" t="s">
        <v>8222</v>
      </c>
      <c r="F1236" s="310" t="s">
        <v>2766</v>
      </c>
      <c r="G1236" s="310" t="s">
        <v>1280</v>
      </c>
      <c r="H1236" s="309" t="s">
        <v>8675</v>
      </c>
    </row>
    <row r="1237" spans="1:8">
      <c r="A1237" s="309" t="s">
        <v>8171</v>
      </c>
      <c r="B1237" s="309" t="s">
        <v>7487</v>
      </c>
      <c r="C1237" s="309" t="s">
        <v>7628</v>
      </c>
      <c r="D1237" s="309" t="s">
        <v>2769</v>
      </c>
      <c r="E1237" s="309" t="s">
        <v>8223</v>
      </c>
      <c r="F1237" s="310" t="s">
        <v>2768</v>
      </c>
      <c r="G1237" s="310" t="s">
        <v>1282</v>
      </c>
      <c r="H1237" s="309" t="s">
        <v>4507</v>
      </c>
    </row>
    <row r="1238" spans="1:8">
      <c r="A1238" s="309" t="s">
        <v>8171</v>
      </c>
      <c r="B1238" s="309" t="s">
        <v>7487</v>
      </c>
      <c r="C1238" s="309" t="s">
        <v>7634</v>
      </c>
      <c r="D1238" s="309" t="s">
        <v>2771</v>
      </c>
      <c r="E1238" s="309" t="s">
        <v>8224</v>
      </c>
      <c r="F1238" s="310" t="s">
        <v>2770</v>
      </c>
      <c r="G1238" s="310" t="s">
        <v>1282</v>
      </c>
      <c r="H1238" s="309" t="s">
        <v>4507</v>
      </c>
    </row>
    <row r="1239" spans="1:8">
      <c r="A1239" s="309" t="s">
        <v>8171</v>
      </c>
      <c r="B1239" s="309" t="s">
        <v>7487</v>
      </c>
      <c r="C1239" s="309" t="s">
        <v>4655</v>
      </c>
      <c r="D1239" s="309" t="s">
        <v>2773</v>
      </c>
      <c r="E1239" s="309" t="s">
        <v>8225</v>
      </c>
      <c r="F1239" s="310" t="s">
        <v>2772</v>
      </c>
      <c r="G1239" s="310" t="s">
        <v>1281</v>
      </c>
      <c r="H1239" s="309" t="s">
        <v>8676</v>
      </c>
    </row>
    <row r="1240" spans="1:8">
      <c r="A1240" s="309" t="s">
        <v>8171</v>
      </c>
      <c r="B1240" s="309" t="s">
        <v>7487</v>
      </c>
      <c r="C1240" s="309" t="s">
        <v>4618</v>
      </c>
      <c r="D1240" s="309" t="s">
        <v>2775</v>
      </c>
      <c r="E1240" s="309" t="s">
        <v>8226</v>
      </c>
      <c r="F1240" s="310" t="s">
        <v>2774</v>
      </c>
      <c r="G1240" s="310" t="s">
        <v>1282</v>
      </c>
      <c r="H1240" s="309" t="s">
        <v>4507</v>
      </c>
    </row>
    <row r="1241" spans="1:8">
      <c r="A1241" s="309" t="s">
        <v>8171</v>
      </c>
      <c r="B1241" s="309" t="s">
        <v>7487</v>
      </c>
      <c r="C1241" s="309" t="s">
        <v>7638</v>
      </c>
      <c r="D1241" s="309" t="s">
        <v>2777</v>
      </c>
      <c r="E1241" s="309" t="s">
        <v>8227</v>
      </c>
      <c r="F1241" s="310" t="s">
        <v>2776</v>
      </c>
      <c r="G1241" s="310" t="s">
        <v>1280</v>
      </c>
      <c r="H1241" s="309" t="s">
        <v>8675</v>
      </c>
    </row>
    <row r="1242" spans="1:8">
      <c r="A1242" s="309" t="s">
        <v>8171</v>
      </c>
      <c r="B1242" s="309" t="s">
        <v>7487</v>
      </c>
      <c r="C1242" s="309" t="s">
        <v>6669</v>
      </c>
      <c r="D1242" s="309" t="s">
        <v>8871</v>
      </c>
      <c r="E1242" s="309" t="s">
        <v>8872</v>
      </c>
      <c r="F1242" s="310" t="s">
        <v>2778</v>
      </c>
      <c r="G1242" s="310" t="s">
        <v>1281</v>
      </c>
      <c r="H1242" s="309" t="s">
        <v>8676</v>
      </c>
    </row>
    <row r="1243" spans="1:8">
      <c r="A1243" s="309" t="s">
        <v>8171</v>
      </c>
      <c r="B1243" s="309" t="s">
        <v>7487</v>
      </c>
      <c r="C1243" s="309" t="s">
        <v>4626</v>
      </c>
      <c r="D1243" s="309" t="s">
        <v>3159</v>
      </c>
      <c r="E1243" s="309" t="s">
        <v>8228</v>
      </c>
      <c r="F1243" s="310" t="s">
        <v>2779</v>
      </c>
      <c r="G1243" s="310" t="s">
        <v>1281</v>
      </c>
      <c r="H1243" s="309" t="s">
        <v>8676</v>
      </c>
    </row>
    <row r="1244" spans="1:8">
      <c r="A1244" s="309" t="s">
        <v>8171</v>
      </c>
      <c r="B1244" s="309" t="s">
        <v>7487</v>
      </c>
      <c r="C1244" s="309" t="s">
        <v>6675</v>
      </c>
      <c r="D1244" s="309" t="s">
        <v>2781</v>
      </c>
      <c r="E1244" s="309" t="s">
        <v>8229</v>
      </c>
      <c r="F1244" s="310" t="s">
        <v>2780</v>
      </c>
      <c r="G1244" s="310" t="s">
        <v>1283</v>
      </c>
      <c r="H1244" s="309" t="s">
        <v>8677</v>
      </c>
    </row>
    <row r="1245" spans="1:8">
      <c r="A1245" s="309" t="s">
        <v>8171</v>
      </c>
      <c r="B1245" s="309" t="s">
        <v>7487</v>
      </c>
      <c r="C1245" s="309" t="s">
        <v>6678</v>
      </c>
      <c r="D1245" s="309" t="s">
        <v>3160</v>
      </c>
      <c r="E1245" s="309" t="s">
        <v>8230</v>
      </c>
      <c r="F1245" s="310" t="s">
        <v>3161</v>
      </c>
      <c r="G1245" s="310" t="s">
        <v>1280</v>
      </c>
      <c r="H1245" s="309" t="s">
        <v>8675</v>
      </c>
    </row>
    <row r="1246" spans="1:8">
      <c r="A1246" s="309" t="s">
        <v>8171</v>
      </c>
      <c r="B1246" s="309" t="s">
        <v>7487</v>
      </c>
      <c r="C1246" s="309" t="s">
        <v>6682</v>
      </c>
      <c r="D1246" s="309" t="s">
        <v>3162</v>
      </c>
      <c r="E1246" s="309" t="s">
        <v>8231</v>
      </c>
      <c r="F1246" s="310" t="s">
        <v>3163</v>
      </c>
      <c r="G1246" s="310" t="s">
        <v>1284</v>
      </c>
      <c r="H1246" s="309" t="s">
        <v>8715</v>
      </c>
    </row>
    <row r="1247" spans="1:8">
      <c r="A1247" s="309" t="s">
        <v>8171</v>
      </c>
      <c r="B1247" s="309" t="s">
        <v>7487</v>
      </c>
      <c r="C1247" s="309" t="s">
        <v>6684</v>
      </c>
      <c r="D1247" s="309" t="s">
        <v>8232</v>
      </c>
      <c r="E1247" s="309" t="s">
        <v>8233</v>
      </c>
      <c r="F1247" s="310" t="s">
        <v>8234</v>
      </c>
      <c r="G1247" s="310" t="s">
        <v>1273</v>
      </c>
      <c r="H1247" s="309" t="s">
        <v>8651</v>
      </c>
    </row>
    <row r="1248" spans="1:8">
      <c r="A1248" s="309" t="s">
        <v>8171</v>
      </c>
      <c r="B1248" s="309" t="s">
        <v>7487</v>
      </c>
      <c r="C1248" s="309" t="s">
        <v>4629</v>
      </c>
      <c r="D1248" s="309" t="s">
        <v>8873</v>
      </c>
      <c r="E1248" s="309" t="s">
        <v>8874</v>
      </c>
      <c r="F1248" s="310" t="s">
        <v>8875</v>
      </c>
      <c r="G1248" s="310" t="s">
        <v>1283</v>
      </c>
      <c r="H1248" s="309" t="s">
        <v>8677</v>
      </c>
    </row>
    <row r="1249" spans="1:8">
      <c r="D1249" s="309" t="s">
        <v>6184</v>
      </c>
    </row>
    <row r="1250" spans="1:8">
      <c r="A1250" s="309" t="s">
        <v>8235</v>
      </c>
      <c r="B1250" s="309" t="s">
        <v>7488</v>
      </c>
      <c r="C1250" s="309" t="s">
        <v>7530</v>
      </c>
      <c r="D1250" s="309" t="s">
        <v>2783</v>
      </c>
      <c r="E1250" s="309" t="s">
        <v>8236</v>
      </c>
      <c r="F1250" s="310" t="s">
        <v>2782</v>
      </c>
      <c r="G1250" s="310" t="s">
        <v>1272</v>
      </c>
      <c r="H1250" s="309" t="s">
        <v>7532</v>
      </c>
    </row>
    <row r="1251" spans="1:8">
      <c r="A1251" s="309" t="s">
        <v>8235</v>
      </c>
      <c r="B1251" s="309" t="s">
        <v>7488</v>
      </c>
      <c r="C1251" s="309" t="s">
        <v>7533</v>
      </c>
      <c r="D1251" s="309" t="s">
        <v>2785</v>
      </c>
      <c r="E1251" s="309" t="s">
        <v>8237</v>
      </c>
      <c r="F1251" s="310" t="s">
        <v>2784</v>
      </c>
      <c r="G1251" s="310" t="s">
        <v>1273</v>
      </c>
      <c r="H1251" s="309" t="s">
        <v>8651</v>
      </c>
    </row>
    <row r="1252" spans="1:8">
      <c r="A1252" s="309" t="s">
        <v>8235</v>
      </c>
      <c r="B1252" s="309" t="s">
        <v>7488</v>
      </c>
      <c r="C1252" s="309" t="s">
        <v>7535</v>
      </c>
      <c r="D1252" s="309" t="s">
        <v>2787</v>
      </c>
      <c r="E1252" s="309" t="s">
        <v>8238</v>
      </c>
      <c r="F1252" s="310" t="s">
        <v>2786</v>
      </c>
      <c r="G1252" s="310" t="s">
        <v>1273</v>
      </c>
      <c r="H1252" s="309" t="s">
        <v>8651</v>
      </c>
    </row>
    <row r="1253" spans="1:8">
      <c r="A1253" s="309" t="s">
        <v>8235</v>
      </c>
      <c r="B1253" s="309" t="s">
        <v>7488</v>
      </c>
      <c r="C1253" s="309" t="s">
        <v>7538</v>
      </c>
      <c r="D1253" s="309" t="s">
        <v>2789</v>
      </c>
      <c r="E1253" s="309" t="s">
        <v>8239</v>
      </c>
      <c r="F1253" s="310" t="s">
        <v>2788</v>
      </c>
      <c r="G1253" s="310" t="s">
        <v>1274</v>
      </c>
      <c r="H1253" s="309" t="s">
        <v>7537</v>
      </c>
    </row>
    <row r="1254" spans="1:8">
      <c r="A1254" s="309" t="s">
        <v>8235</v>
      </c>
      <c r="B1254" s="309" t="s">
        <v>7488</v>
      </c>
      <c r="C1254" s="309" t="s">
        <v>7540</v>
      </c>
      <c r="D1254" s="309" t="s">
        <v>2791</v>
      </c>
      <c r="E1254" s="309" t="s">
        <v>8240</v>
      </c>
      <c r="F1254" s="310" t="s">
        <v>2790</v>
      </c>
      <c r="G1254" s="310" t="s">
        <v>1274</v>
      </c>
      <c r="H1254" s="309" t="s">
        <v>7537</v>
      </c>
    </row>
    <row r="1255" spans="1:8">
      <c r="A1255" s="309" t="s">
        <v>8235</v>
      </c>
      <c r="B1255" s="309" t="s">
        <v>7488</v>
      </c>
      <c r="C1255" s="309" t="s">
        <v>7542</v>
      </c>
      <c r="D1255" s="309" t="s">
        <v>2793</v>
      </c>
      <c r="E1255" s="309" t="s">
        <v>8241</v>
      </c>
      <c r="F1255" s="310" t="s">
        <v>2792</v>
      </c>
      <c r="G1255" s="310" t="s">
        <v>1274</v>
      </c>
      <c r="H1255" s="309" t="s">
        <v>7537</v>
      </c>
    </row>
    <row r="1256" spans="1:8">
      <c r="A1256" s="309" t="s">
        <v>8235</v>
      </c>
      <c r="B1256" s="309" t="s">
        <v>7488</v>
      </c>
      <c r="C1256" s="309" t="s">
        <v>7544</v>
      </c>
      <c r="D1256" s="309" t="s">
        <v>2795</v>
      </c>
      <c r="E1256" s="309" t="s">
        <v>8242</v>
      </c>
      <c r="F1256" s="310" t="s">
        <v>2794</v>
      </c>
      <c r="G1256" s="310" t="s">
        <v>1274</v>
      </c>
      <c r="H1256" s="309" t="s">
        <v>7537</v>
      </c>
    </row>
    <row r="1257" spans="1:8">
      <c r="A1257" s="309" t="s">
        <v>8235</v>
      </c>
      <c r="B1257" s="309" t="s">
        <v>7488</v>
      </c>
      <c r="C1257" s="309" t="s">
        <v>7548</v>
      </c>
      <c r="D1257" s="309" t="s">
        <v>2797</v>
      </c>
      <c r="E1257" s="309" t="s">
        <v>8243</v>
      </c>
      <c r="F1257" s="310" t="s">
        <v>2796</v>
      </c>
      <c r="G1257" s="310" t="s">
        <v>1274</v>
      </c>
      <c r="H1257" s="309" t="s">
        <v>7537</v>
      </c>
    </row>
    <row r="1258" spans="1:8">
      <c r="A1258" s="309" t="s">
        <v>8235</v>
      </c>
      <c r="B1258" s="309" t="s">
        <v>7488</v>
      </c>
      <c r="C1258" s="309" t="s">
        <v>7552</v>
      </c>
      <c r="D1258" s="309" t="s">
        <v>2799</v>
      </c>
      <c r="E1258" s="309" t="s">
        <v>8244</v>
      </c>
      <c r="F1258" s="310" t="s">
        <v>2798</v>
      </c>
      <c r="G1258" s="310" t="s">
        <v>1274</v>
      </c>
      <c r="H1258" s="309" t="s">
        <v>7537</v>
      </c>
    </row>
    <row r="1259" spans="1:8">
      <c r="A1259" s="309" t="s">
        <v>8235</v>
      </c>
      <c r="B1259" s="309" t="s">
        <v>7488</v>
      </c>
      <c r="C1259" s="309" t="s">
        <v>7554</v>
      </c>
      <c r="D1259" s="309" t="s">
        <v>2801</v>
      </c>
      <c r="E1259" s="309" t="s">
        <v>8245</v>
      </c>
      <c r="F1259" s="310" t="s">
        <v>2800</v>
      </c>
      <c r="G1259" s="310" t="s">
        <v>1275</v>
      </c>
      <c r="H1259" s="309" t="s">
        <v>7605</v>
      </c>
    </row>
    <row r="1260" spans="1:8">
      <c r="A1260" s="309" t="s">
        <v>8235</v>
      </c>
      <c r="B1260" s="309" t="s">
        <v>7488</v>
      </c>
      <c r="C1260" s="309" t="s">
        <v>4689</v>
      </c>
      <c r="D1260" s="309" t="s">
        <v>2803</v>
      </c>
      <c r="E1260" s="309" t="s">
        <v>8246</v>
      </c>
      <c r="F1260" s="310" t="s">
        <v>2802</v>
      </c>
      <c r="G1260" s="310" t="s">
        <v>1275</v>
      </c>
      <c r="H1260" s="309" t="s">
        <v>7605</v>
      </c>
    </row>
    <row r="1261" spans="1:8">
      <c r="A1261" s="309" t="s">
        <v>8235</v>
      </c>
      <c r="B1261" s="309" t="s">
        <v>7488</v>
      </c>
      <c r="C1261" s="309" t="s">
        <v>7560</v>
      </c>
      <c r="D1261" s="309" t="s">
        <v>2805</v>
      </c>
      <c r="E1261" s="309" t="s">
        <v>8247</v>
      </c>
      <c r="F1261" s="310" t="s">
        <v>2804</v>
      </c>
      <c r="G1261" s="310" t="s">
        <v>1272</v>
      </c>
      <c r="H1261" s="309" t="s">
        <v>7532</v>
      </c>
    </row>
    <row r="1262" spans="1:8">
      <c r="A1262" s="309" t="s">
        <v>8235</v>
      </c>
      <c r="B1262" s="309" t="s">
        <v>7488</v>
      </c>
      <c r="C1262" s="309" t="s">
        <v>7562</v>
      </c>
      <c r="D1262" s="309" t="s">
        <v>8876</v>
      </c>
      <c r="E1262" s="309" t="s">
        <v>8877</v>
      </c>
      <c r="F1262" s="310" t="s">
        <v>2806</v>
      </c>
      <c r="G1262" s="310" t="s">
        <v>1277</v>
      </c>
      <c r="H1262" s="309" t="s">
        <v>8680</v>
      </c>
    </row>
    <row r="1263" spans="1:8">
      <c r="A1263" s="309" t="s">
        <v>8235</v>
      </c>
      <c r="B1263" s="309" t="s">
        <v>7488</v>
      </c>
      <c r="C1263" s="309" t="s">
        <v>7566</v>
      </c>
      <c r="D1263" s="309" t="s">
        <v>2808</v>
      </c>
      <c r="E1263" s="309" t="s">
        <v>8248</v>
      </c>
      <c r="F1263" s="310" t="s">
        <v>2807</v>
      </c>
      <c r="G1263" s="310" t="s">
        <v>1274</v>
      </c>
      <c r="H1263" s="309" t="s">
        <v>7537</v>
      </c>
    </row>
    <row r="1264" spans="1:8">
      <c r="A1264" s="309" t="s">
        <v>8235</v>
      </c>
      <c r="B1264" s="309" t="s">
        <v>7488</v>
      </c>
      <c r="C1264" s="309" t="s">
        <v>7572</v>
      </c>
      <c r="D1264" s="309" t="s">
        <v>2810</v>
      </c>
      <c r="E1264" s="309" t="s">
        <v>8249</v>
      </c>
      <c r="F1264" s="310" t="s">
        <v>2809</v>
      </c>
      <c r="G1264" s="310" t="s">
        <v>1277</v>
      </c>
      <c r="H1264" s="309" t="s">
        <v>8680</v>
      </c>
    </row>
    <row r="1265" spans="1:8">
      <c r="A1265" s="309" t="s">
        <v>8235</v>
      </c>
      <c r="B1265" s="309" t="s">
        <v>7488</v>
      </c>
      <c r="C1265" s="309" t="s">
        <v>7579</v>
      </c>
      <c r="D1265" s="309" t="s">
        <v>2812</v>
      </c>
      <c r="E1265" s="309" t="s">
        <v>8250</v>
      </c>
      <c r="F1265" s="310" t="s">
        <v>2811</v>
      </c>
      <c r="G1265" s="310" t="s">
        <v>1276</v>
      </c>
      <c r="H1265" s="309" t="s">
        <v>8669</v>
      </c>
    </row>
    <row r="1266" spans="1:8">
      <c r="A1266" s="309" t="s">
        <v>8235</v>
      </c>
      <c r="B1266" s="309" t="s">
        <v>7488</v>
      </c>
      <c r="C1266" s="309" t="s">
        <v>7590</v>
      </c>
      <c r="D1266" s="309" t="s">
        <v>3164</v>
      </c>
      <c r="E1266" s="309" t="s">
        <v>8251</v>
      </c>
      <c r="F1266" s="310" t="s">
        <v>2813</v>
      </c>
      <c r="G1266" s="310" t="s">
        <v>1277</v>
      </c>
      <c r="H1266" s="309" t="s">
        <v>8680</v>
      </c>
    </row>
    <row r="1267" spans="1:8">
      <c r="A1267" s="309" t="s">
        <v>8235</v>
      </c>
      <c r="B1267" s="309" t="s">
        <v>7488</v>
      </c>
      <c r="C1267" s="309" t="s">
        <v>7592</v>
      </c>
      <c r="D1267" s="309" t="s">
        <v>2815</v>
      </c>
      <c r="E1267" s="309" t="s">
        <v>8252</v>
      </c>
      <c r="F1267" s="310" t="s">
        <v>2814</v>
      </c>
      <c r="G1267" s="310" t="s">
        <v>1274</v>
      </c>
      <c r="H1267" s="309" t="s">
        <v>7537</v>
      </c>
    </row>
    <row r="1268" spans="1:8">
      <c r="A1268" s="309" t="s">
        <v>8235</v>
      </c>
      <c r="B1268" s="309" t="s">
        <v>7488</v>
      </c>
      <c r="C1268" s="309" t="s">
        <v>7593</v>
      </c>
      <c r="D1268" s="309" t="s">
        <v>8253</v>
      </c>
      <c r="E1268" s="309" t="s">
        <v>8254</v>
      </c>
      <c r="F1268" s="310" t="s">
        <v>2816</v>
      </c>
      <c r="G1268" s="310" t="s">
        <v>1274</v>
      </c>
      <c r="H1268" s="309" t="s">
        <v>7537</v>
      </c>
    </row>
    <row r="1269" spans="1:8">
      <c r="A1269" s="309" t="s">
        <v>8235</v>
      </c>
      <c r="B1269" s="309" t="s">
        <v>7488</v>
      </c>
      <c r="C1269" s="309" t="s">
        <v>7595</v>
      </c>
      <c r="D1269" s="309" t="s">
        <v>3165</v>
      </c>
      <c r="E1269" s="309" t="s">
        <v>8255</v>
      </c>
      <c r="F1269" s="310" t="s">
        <v>2817</v>
      </c>
      <c r="G1269" s="310" t="s">
        <v>1277</v>
      </c>
      <c r="H1269" s="309" t="s">
        <v>8680</v>
      </c>
    </row>
    <row r="1270" spans="1:8">
      <c r="A1270" s="309" t="s">
        <v>8235</v>
      </c>
      <c r="B1270" s="309" t="s">
        <v>7488</v>
      </c>
      <c r="C1270" s="309" t="s">
        <v>7601</v>
      </c>
      <c r="D1270" s="309" t="s">
        <v>2819</v>
      </c>
      <c r="E1270" s="309" t="s">
        <v>8256</v>
      </c>
      <c r="F1270" s="310" t="s">
        <v>2818</v>
      </c>
      <c r="G1270" s="310" t="s">
        <v>1279</v>
      </c>
      <c r="H1270" s="309" t="s">
        <v>526</v>
      </c>
    </row>
    <row r="1271" spans="1:8">
      <c r="A1271" s="309" t="s">
        <v>8235</v>
      </c>
      <c r="B1271" s="309" t="s">
        <v>7488</v>
      </c>
      <c r="C1271" s="309" t="s">
        <v>7603</v>
      </c>
      <c r="D1271" s="309" t="s">
        <v>2821</v>
      </c>
      <c r="E1271" s="309" t="s">
        <v>8257</v>
      </c>
      <c r="F1271" s="310" t="s">
        <v>2820</v>
      </c>
      <c r="G1271" s="310" t="s">
        <v>1275</v>
      </c>
      <c r="H1271" s="309" t="s">
        <v>7605</v>
      </c>
    </row>
    <row r="1272" spans="1:8">
      <c r="A1272" s="309" t="s">
        <v>8235</v>
      </c>
      <c r="B1272" s="309" t="s">
        <v>7488</v>
      </c>
      <c r="C1272" s="309" t="s">
        <v>7606</v>
      </c>
      <c r="D1272" s="309" t="s">
        <v>2823</v>
      </c>
      <c r="E1272" s="309" t="s">
        <v>8258</v>
      </c>
      <c r="F1272" s="310" t="s">
        <v>2822</v>
      </c>
      <c r="G1272" s="310" t="s">
        <v>1280</v>
      </c>
      <c r="H1272" s="309" t="s">
        <v>8675</v>
      </c>
    </row>
    <row r="1273" spans="1:8">
      <c r="A1273" s="309" t="s">
        <v>8235</v>
      </c>
      <c r="B1273" s="309" t="s">
        <v>7488</v>
      </c>
      <c r="C1273" s="309" t="s">
        <v>7608</v>
      </c>
      <c r="D1273" s="309" t="s">
        <v>2825</v>
      </c>
      <c r="E1273" s="309" t="s">
        <v>8259</v>
      </c>
      <c r="F1273" s="310" t="s">
        <v>2824</v>
      </c>
      <c r="G1273" s="310" t="s">
        <v>1272</v>
      </c>
      <c r="H1273" s="309" t="s">
        <v>7532</v>
      </c>
    </row>
    <row r="1274" spans="1:8">
      <c r="A1274" s="309" t="s">
        <v>8235</v>
      </c>
      <c r="B1274" s="309" t="s">
        <v>7488</v>
      </c>
      <c r="C1274" s="309" t="s">
        <v>7610</v>
      </c>
      <c r="D1274" s="309" t="s">
        <v>2827</v>
      </c>
      <c r="E1274" s="309" t="s">
        <v>8260</v>
      </c>
      <c r="F1274" s="310" t="s">
        <v>2826</v>
      </c>
      <c r="G1274" s="310" t="s">
        <v>1280</v>
      </c>
      <c r="H1274" s="309" t="s">
        <v>8675</v>
      </c>
    </row>
    <row r="1275" spans="1:8">
      <c r="A1275" s="309" t="s">
        <v>8235</v>
      </c>
      <c r="B1275" s="309" t="s">
        <v>7488</v>
      </c>
      <c r="C1275" s="309" t="s">
        <v>7612</v>
      </c>
      <c r="D1275" s="309" t="s">
        <v>2829</v>
      </c>
      <c r="E1275" s="309" t="s">
        <v>8261</v>
      </c>
      <c r="F1275" s="310" t="s">
        <v>2828</v>
      </c>
      <c r="G1275" s="310" t="s">
        <v>1281</v>
      </c>
      <c r="H1275" s="309" t="s">
        <v>8676</v>
      </c>
    </row>
    <row r="1276" spans="1:8">
      <c r="A1276" s="309" t="s">
        <v>8235</v>
      </c>
      <c r="B1276" s="309" t="s">
        <v>7488</v>
      </c>
      <c r="C1276" s="309" t="s">
        <v>7614</v>
      </c>
      <c r="D1276" s="309" t="s">
        <v>2831</v>
      </c>
      <c r="E1276" s="309" t="s">
        <v>8262</v>
      </c>
      <c r="F1276" s="310" t="s">
        <v>2830</v>
      </c>
      <c r="G1276" s="310" t="s">
        <v>1280</v>
      </c>
      <c r="H1276" s="309" t="s">
        <v>8675</v>
      </c>
    </row>
    <row r="1277" spans="1:8">
      <c r="A1277" s="309" t="s">
        <v>8235</v>
      </c>
      <c r="B1277" s="309" t="s">
        <v>7488</v>
      </c>
      <c r="C1277" s="309" t="s">
        <v>7616</v>
      </c>
      <c r="D1277" s="309" t="s">
        <v>8878</v>
      </c>
      <c r="E1277" s="309" t="s">
        <v>8879</v>
      </c>
      <c r="F1277" s="310" t="s">
        <v>2832</v>
      </c>
      <c r="G1277" s="310" t="s">
        <v>1277</v>
      </c>
      <c r="H1277" s="309" t="s">
        <v>8680</v>
      </c>
    </row>
    <row r="1278" spans="1:8">
      <c r="A1278" s="309" t="s">
        <v>8235</v>
      </c>
      <c r="B1278" s="309" t="s">
        <v>7488</v>
      </c>
      <c r="C1278" s="309" t="s">
        <v>7618</v>
      </c>
      <c r="D1278" s="309" t="s">
        <v>2834</v>
      </c>
      <c r="E1278" s="309" t="s">
        <v>8263</v>
      </c>
      <c r="F1278" s="310" t="s">
        <v>2833</v>
      </c>
      <c r="G1278" s="310" t="s">
        <v>1277</v>
      </c>
      <c r="H1278" s="309" t="s">
        <v>8680</v>
      </c>
    </row>
    <row r="1279" spans="1:8">
      <c r="A1279" s="309" t="s">
        <v>8235</v>
      </c>
      <c r="B1279" s="309" t="s">
        <v>7488</v>
      </c>
      <c r="C1279" s="309" t="s">
        <v>7620</v>
      </c>
      <c r="D1279" s="309" t="s">
        <v>2836</v>
      </c>
      <c r="E1279" s="309" t="s">
        <v>8264</v>
      </c>
      <c r="F1279" s="310" t="s">
        <v>2835</v>
      </c>
      <c r="G1279" s="310" t="s">
        <v>1281</v>
      </c>
      <c r="H1279" s="309" t="s">
        <v>8676</v>
      </c>
    </row>
    <row r="1280" spans="1:8">
      <c r="A1280" s="309" t="s">
        <v>8235</v>
      </c>
      <c r="B1280" s="309" t="s">
        <v>7488</v>
      </c>
      <c r="C1280" s="309" t="s">
        <v>7622</v>
      </c>
      <c r="D1280" s="309" t="s">
        <v>2838</v>
      </c>
      <c r="E1280" s="309" t="s">
        <v>8265</v>
      </c>
      <c r="F1280" s="310" t="s">
        <v>2837</v>
      </c>
      <c r="G1280" s="310" t="s">
        <v>1280</v>
      </c>
      <c r="H1280" s="309" t="s">
        <v>8675</v>
      </c>
    </row>
    <row r="1281" spans="1:8">
      <c r="A1281" s="309" t="s">
        <v>8235</v>
      </c>
      <c r="B1281" s="309" t="s">
        <v>7488</v>
      </c>
      <c r="C1281" s="309" t="s">
        <v>7624</v>
      </c>
      <c r="D1281" s="309" t="s">
        <v>2840</v>
      </c>
      <c r="E1281" s="309" t="s">
        <v>8266</v>
      </c>
      <c r="F1281" s="310" t="s">
        <v>2839</v>
      </c>
      <c r="G1281" s="310" t="s">
        <v>1277</v>
      </c>
      <c r="H1281" s="309" t="s">
        <v>8680</v>
      </c>
    </row>
    <row r="1282" spans="1:8">
      <c r="A1282" s="309" t="s">
        <v>8235</v>
      </c>
      <c r="B1282" s="309" t="s">
        <v>7488</v>
      </c>
      <c r="C1282" s="309" t="s">
        <v>7626</v>
      </c>
      <c r="D1282" s="309" t="s">
        <v>2842</v>
      </c>
      <c r="E1282" s="309" t="s">
        <v>8267</v>
      </c>
      <c r="F1282" s="310" t="s">
        <v>2841</v>
      </c>
      <c r="G1282" s="310" t="s">
        <v>1274</v>
      </c>
      <c r="H1282" s="309" t="s">
        <v>7537</v>
      </c>
    </row>
    <row r="1283" spans="1:8">
      <c r="A1283" s="309" t="s">
        <v>8235</v>
      </c>
      <c r="B1283" s="309" t="s">
        <v>7488</v>
      </c>
      <c r="C1283" s="309" t="s">
        <v>7630</v>
      </c>
      <c r="D1283" s="309" t="s">
        <v>2844</v>
      </c>
      <c r="E1283" s="309" t="s">
        <v>8268</v>
      </c>
      <c r="F1283" s="310" t="s">
        <v>2843</v>
      </c>
      <c r="G1283" s="310" t="s">
        <v>1281</v>
      </c>
      <c r="H1283" s="309" t="s">
        <v>8676</v>
      </c>
    </row>
    <row r="1284" spans="1:8">
      <c r="A1284" s="309" t="s">
        <v>8235</v>
      </c>
      <c r="B1284" s="309" t="s">
        <v>7488</v>
      </c>
      <c r="C1284" s="309" t="s">
        <v>7632</v>
      </c>
      <c r="D1284" s="309" t="s">
        <v>2846</v>
      </c>
      <c r="E1284" s="309" t="s">
        <v>8269</v>
      </c>
      <c r="F1284" s="310" t="s">
        <v>2845</v>
      </c>
      <c r="G1284" s="310" t="s">
        <v>1281</v>
      </c>
      <c r="H1284" s="309" t="s">
        <v>8676</v>
      </c>
    </row>
    <row r="1285" spans="1:8">
      <c r="A1285" s="309" t="s">
        <v>8235</v>
      </c>
      <c r="B1285" s="309" t="s">
        <v>7488</v>
      </c>
      <c r="C1285" s="309" t="s">
        <v>7634</v>
      </c>
      <c r="D1285" s="309" t="s">
        <v>2848</v>
      </c>
      <c r="E1285" s="309" t="s">
        <v>8270</v>
      </c>
      <c r="F1285" s="310" t="s">
        <v>2847</v>
      </c>
      <c r="G1285" s="310" t="s">
        <v>1280</v>
      </c>
      <c r="H1285" s="309" t="s">
        <v>8675</v>
      </c>
    </row>
    <row r="1286" spans="1:8">
      <c r="A1286" s="309" t="s">
        <v>8235</v>
      </c>
      <c r="B1286" s="309" t="s">
        <v>7488</v>
      </c>
      <c r="C1286" s="309" t="s">
        <v>7636</v>
      </c>
      <c r="D1286" s="309" t="s">
        <v>2850</v>
      </c>
      <c r="E1286" s="309" t="s">
        <v>8271</v>
      </c>
      <c r="F1286" s="310" t="s">
        <v>2849</v>
      </c>
      <c r="G1286" s="310" t="s">
        <v>1280</v>
      </c>
      <c r="H1286" s="309" t="s">
        <v>8675</v>
      </c>
    </row>
    <row r="1287" spans="1:8">
      <c r="A1287" s="309" t="s">
        <v>8235</v>
      </c>
      <c r="B1287" s="309" t="s">
        <v>7488</v>
      </c>
      <c r="C1287" s="309" t="s">
        <v>4655</v>
      </c>
      <c r="D1287" s="309" t="s">
        <v>2852</v>
      </c>
      <c r="E1287" s="309" t="s">
        <v>8272</v>
      </c>
      <c r="F1287" s="310" t="s">
        <v>2851</v>
      </c>
      <c r="G1287" s="310" t="s">
        <v>1280</v>
      </c>
      <c r="H1287" s="309" t="s">
        <v>8675</v>
      </c>
    </row>
    <row r="1288" spans="1:8">
      <c r="A1288" s="309" t="s">
        <v>8235</v>
      </c>
      <c r="B1288" s="309" t="s">
        <v>7488</v>
      </c>
      <c r="C1288" s="309" t="s">
        <v>4618</v>
      </c>
      <c r="D1288" s="309" t="s">
        <v>2854</v>
      </c>
      <c r="E1288" s="309" t="s">
        <v>8273</v>
      </c>
      <c r="F1288" s="310" t="s">
        <v>2853</v>
      </c>
      <c r="G1288" s="310" t="s">
        <v>1280</v>
      </c>
      <c r="H1288" s="309" t="s">
        <v>8675</v>
      </c>
    </row>
    <row r="1289" spans="1:8">
      <c r="A1289" s="309" t="s">
        <v>8235</v>
      </c>
      <c r="B1289" s="309" t="s">
        <v>7488</v>
      </c>
      <c r="C1289" s="309" t="s">
        <v>7638</v>
      </c>
      <c r="D1289" s="309" t="s">
        <v>2856</v>
      </c>
      <c r="E1289" s="309" t="s">
        <v>8274</v>
      </c>
      <c r="F1289" s="310" t="s">
        <v>2855</v>
      </c>
      <c r="G1289" s="310" t="s">
        <v>1280</v>
      </c>
      <c r="H1289" s="309" t="s">
        <v>8675</v>
      </c>
    </row>
    <row r="1290" spans="1:8">
      <c r="A1290" s="309" t="s">
        <v>8235</v>
      </c>
      <c r="B1290" s="309" t="s">
        <v>7488</v>
      </c>
      <c r="C1290" s="309" t="s">
        <v>7640</v>
      </c>
      <c r="D1290" s="309" t="s">
        <v>3166</v>
      </c>
      <c r="E1290" s="309" t="s">
        <v>8275</v>
      </c>
      <c r="F1290" s="310" t="s">
        <v>3167</v>
      </c>
      <c r="G1290" s="310" t="s">
        <v>1280</v>
      </c>
      <c r="H1290" s="309" t="s">
        <v>8675</v>
      </c>
    </row>
    <row r="1291" spans="1:8">
      <c r="A1291" s="309" t="s">
        <v>8235</v>
      </c>
      <c r="B1291" s="309" t="s">
        <v>7488</v>
      </c>
      <c r="C1291" s="309" t="s">
        <v>6669</v>
      </c>
      <c r="D1291" s="309" t="s">
        <v>3168</v>
      </c>
      <c r="E1291" s="309" t="s">
        <v>8276</v>
      </c>
      <c r="F1291" s="310" t="s">
        <v>3169</v>
      </c>
      <c r="G1291" s="310" t="s">
        <v>1282</v>
      </c>
      <c r="H1291" s="309" t="s">
        <v>4507</v>
      </c>
    </row>
    <row r="1292" spans="1:8">
      <c r="A1292" s="309" t="s">
        <v>8235</v>
      </c>
      <c r="B1292" s="309" t="s">
        <v>7488</v>
      </c>
      <c r="C1292" s="309" t="s">
        <v>6673</v>
      </c>
      <c r="D1292" s="309" t="s">
        <v>3170</v>
      </c>
      <c r="E1292" s="309" t="s">
        <v>8277</v>
      </c>
      <c r="F1292" s="310" t="s">
        <v>3171</v>
      </c>
      <c r="G1292" s="310" t="s">
        <v>1280</v>
      </c>
      <c r="H1292" s="309" t="s">
        <v>8675</v>
      </c>
    </row>
    <row r="1293" spans="1:8">
      <c r="A1293" s="309" t="s">
        <v>8235</v>
      </c>
      <c r="B1293" s="309" t="s">
        <v>7488</v>
      </c>
      <c r="C1293" s="309" t="s">
        <v>4626</v>
      </c>
      <c r="D1293" s="309" t="s">
        <v>3172</v>
      </c>
      <c r="E1293" s="309" t="s">
        <v>8278</v>
      </c>
      <c r="F1293" s="310" t="s">
        <v>3173</v>
      </c>
      <c r="G1293" s="310" t="s">
        <v>1284</v>
      </c>
      <c r="H1293" s="309" t="s">
        <v>8715</v>
      </c>
    </row>
    <row r="1294" spans="1:8">
      <c r="A1294" s="309" t="s">
        <v>8235</v>
      </c>
      <c r="B1294" s="309" t="s">
        <v>7488</v>
      </c>
      <c r="C1294" s="309" t="s">
        <v>6675</v>
      </c>
      <c r="D1294" s="309" t="s">
        <v>8279</v>
      </c>
      <c r="E1294" s="309" t="s">
        <v>8280</v>
      </c>
      <c r="F1294" s="310" t="s">
        <v>8281</v>
      </c>
      <c r="G1294" s="310" t="s">
        <v>1280</v>
      </c>
      <c r="H1294" s="309" t="s">
        <v>8675</v>
      </c>
    </row>
    <row r="1295" spans="1:8">
      <c r="A1295" s="309" t="s">
        <v>8235</v>
      </c>
      <c r="B1295" s="309" t="s">
        <v>7488</v>
      </c>
      <c r="C1295" s="309" t="s">
        <v>6676</v>
      </c>
      <c r="D1295" s="309" t="s">
        <v>8282</v>
      </c>
      <c r="E1295" s="309" t="s">
        <v>8283</v>
      </c>
      <c r="F1295" s="310" t="s">
        <v>8284</v>
      </c>
      <c r="G1295" s="310" t="s">
        <v>1280</v>
      </c>
      <c r="H1295" s="309" t="s">
        <v>8675</v>
      </c>
    </row>
    <row r="1296" spans="1:8">
      <c r="A1296" s="309" t="s">
        <v>8235</v>
      </c>
      <c r="B1296" s="309" t="s">
        <v>7488</v>
      </c>
      <c r="C1296" s="309" t="s">
        <v>6678</v>
      </c>
      <c r="D1296" s="309" t="s">
        <v>8285</v>
      </c>
      <c r="E1296" s="309" t="s">
        <v>8286</v>
      </c>
      <c r="F1296" s="310" t="s">
        <v>8287</v>
      </c>
      <c r="G1296" s="310" t="s">
        <v>1275</v>
      </c>
      <c r="H1296" s="309" t="s">
        <v>7605</v>
      </c>
    </row>
    <row r="1297" spans="1:8">
      <c r="A1297" s="309" t="s">
        <v>8235</v>
      </c>
      <c r="B1297" s="309" t="s">
        <v>7488</v>
      </c>
      <c r="C1297" s="309" t="s">
        <v>6680</v>
      </c>
      <c r="D1297" s="309" t="s">
        <v>8880</v>
      </c>
      <c r="E1297" s="309" t="s">
        <v>8881</v>
      </c>
      <c r="F1297" s="310" t="s">
        <v>8882</v>
      </c>
      <c r="G1297" s="310" t="s">
        <v>1273</v>
      </c>
      <c r="H1297" s="309" t="s">
        <v>8651</v>
      </c>
    </row>
    <row r="1298" spans="1:8">
      <c r="D1298" s="309" t="s">
        <v>6184</v>
      </c>
    </row>
    <row r="1299" spans="1:8">
      <c r="A1299" s="309" t="s">
        <v>8288</v>
      </c>
      <c r="B1299" s="309" t="s">
        <v>7489</v>
      </c>
      <c r="C1299" s="309" t="s">
        <v>7530</v>
      </c>
      <c r="D1299" s="309" t="s">
        <v>2858</v>
      </c>
      <c r="E1299" s="309" t="s">
        <v>8289</v>
      </c>
      <c r="F1299" s="310" t="s">
        <v>2857</v>
      </c>
      <c r="G1299" s="310" t="s">
        <v>1272</v>
      </c>
      <c r="H1299" s="309" t="s">
        <v>7532</v>
      </c>
    </row>
    <row r="1300" spans="1:8">
      <c r="A1300" s="309" t="s">
        <v>8288</v>
      </c>
      <c r="B1300" s="309" t="s">
        <v>7489</v>
      </c>
      <c r="C1300" s="309" t="s">
        <v>7533</v>
      </c>
      <c r="D1300" s="309" t="s">
        <v>8290</v>
      </c>
      <c r="E1300" s="309" t="s">
        <v>8291</v>
      </c>
      <c r="F1300" s="310" t="s">
        <v>2859</v>
      </c>
      <c r="G1300" s="310" t="s">
        <v>1272</v>
      </c>
      <c r="H1300" s="309" t="s">
        <v>7532</v>
      </c>
    </row>
    <row r="1301" spans="1:8">
      <c r="A1301" s="309" t="s">
        <v>8288</v>
      </c>
      <c r="B1301" s="309" t="s">
        <v>7489</v>
      </c>
      <c r="C1301" s="309" t="s">
        <v>7535</v>
      </c>
      <c r="D1301" s="309" t="s">
        <v>2861</v>
      </c>
      <c r="E1301" s="309" t="s">
        <v>8292</v>
      </c>
      <c r="F1301" s="310" t="s">
        <v>2860</v>
      </c>
      <c r="G1301" s="310" t="s">
        <v>1273</v>
      </c>
      <c r="H1301" s="309" t="s">
        <v>8651</v>
      </c>
    </row>
    <row r="1302" spans="1:8">
      <c r="A1302" s="309" t="s">
        <v>8288</v>
      </c>
      <c r="B1302" s="309" t="s">
        <v>7489</v>
      </c>
      <c r="C1302" s="309" t="s">
        <v>7538</v>
      </c>
      <c r="D1302" s="309" t="s">
        <v>2863</v>
      </c>
      <c r="E1302" s="309" t="s">
        <v>8293</v>
      </c>
      <c r="F1302" s="310" t="s">
        <v>2862</v>
      </c>
      <c r="G1302" s="310" t="s">
        <v>1274</v>
      </c>
      <c r="H1302" s="309" t="s">
        <v>7537</v>
      </c>
    </row>
    <row r="1303" spans="1:8">
      <c r="A1303" s="309" t="s">
        <v>8288</v>
      </c>
      <c r="B1303" s="309" t="s">
        <v>7489</v>
      </c>
      <c r="C1303" s="309" t="s">
        <v>7540</v>
      </c>
      <c r="D1303" s="309" t="s">
        <v>2865</v>
      </c>
      <c r="E1303" s="309" t="s">
        <v>8294</v>
      </c>
      <c r="F1303" s="310" t="s">
        <v>2864</v>
      </c>
      <c r="G1303" s="310" t="s">
        <v>1274</v>
      </c>
      <c r="H1303" s="309" t="s">
        <v>7537</v>
      </c>
    </row>
    <row r="1304" spans="1:8">
      <c r="A1304" s="309" t="s">
        <v>8288</v>
      </c>
      <c r="B1304" s="309" t="s">
        <v>7489</v>
      </c>
      <c r="C1304" s="309" t="s">
        <v>7542</v>
      </c>
      <c r="D1304" s="309" t="s">
        <v>2867</v>
      </c>
      <c r="E1304" s="309" t="s">
        <v>8295</v>
      </c>
      <c r="F1304" s="310" t="s">
        <v>2866</v>
      </c>
      <c r="G1304" s="310" t="s">
        <v>1274</v>
      </c>
      <c r="H1304" s="309" t="s">
        <v>7537</v>
      </c>
    </row>
    <row r="1305" spans="1:8">
      <c r="A1305" s="309" t="s">
        <v>8288</v>
      </c>
      <c r="B1305" s="309" t="s">
        <v>7489</v>
      </c>
      <c r="C1305" s="309" t="s">
        <v>7544</v>
      </c>
      <c r="D1305" s="309" t="s">
        <v>2869</v>
      </c>
      <c r="E1305" s="309" t="s">
        <v>8296</v>
      </c>
      <c r="F1305" s="310" t="s">
        <v>2868</v>
      </c>
      <c r="G1305" s="310" t="s">
        <v>1274</v>
      </c>
      <c r="H1305" s="309" t="s">
        <v>7537</v>
      </c>
    </row>
    <row r="1306" spans="1:8">
      <c r="A1306" s="309" t="s">
        <v>8288</v>
      </c>
      <c r="B1306" s="309" t="s">
        <v>7489</v>
      </c>
      <c r="C1306" s="309" t="s">
        <v>7550</v>
      </c>
      <c r="D1306" s="309" t="s">
        <v>2871</v>
      </c>
      <c r="E1306" s="309" t="s">
        <v>8297</v>
      </c>
      <c r="F1306" s="310" t="s">
        <v>2870</v>
      </c>
      <c r="G1306" s="310" t="s">
        <v>1274</v>
      </c>
      <c r="H1306" s="309" t="s">
        <v>7537</v>
      </c>
    </row>
    <row r="1307" spans="1:8">
      <c r="A1307" s="309" t="s">
        <v>8288</v>
      </c>
      <c r="B1307" s="309" t="s">
        <v>7489</v>
      </c>
      <c r="C1307" s="309" t="s">
        <v>4689</v>
      </c>
      <c r="D1307" s="309" t="s">
        <v>2873</v>
      </c>
      <c r="E1307" s="309" t="s">
        <v>8298</v>
      </c>
      <c r="F1307" s="310" t="s">
        <v>2872</v>
      </c>
      <c r="G1307" s="310" t="s">
        <v>1274</v>
      </c>
      <c r="H1307" s="309" t="s">
        <v>7537</v>
      </c>
    </row>
    <row r="1308" spans="1:8">
      <c r="A1308" s="309" t="s">
        <v>8288</v>
      </c>
      <c r="B1308" s="309" t="s">
        <v>7489</v>
      </c>
      <c r="C1308" s="309" t="s">
        <v>7562</v>
      </c>
      <c r="D1308" s="309" t="s">
        <v>2875</v>
      </c>
      <c r="E1308" s="309" t="s">
        <v>8299</v>
      </c>
      <c r="F1308" s="310" t="s">
        <v>2874</v>
      </c>
      <c r="G1308" s="310" t="s">
        <v>1274</v>
      </c>
      <c r="H1308" s="309" t="s">
        <v>7537</v>
      </c>
    </row>
    <row r="1309" spans="1:8">
      <c r="A1309" s="309" t="s">
        <v>8288</v>
      </c>
      <c r="B1309" s="309" t="s">
        <v>7489</v>
      </c>
      <c r="C1309" s="309" t="s">
        <v>7589</v>
      </c>
      <c r="D1309" s="309" t="s">
        <v>2877</v>
      </c>
      <c r="E1309" s="309" t="s">
        <v>8300</v>
      </c>
      <c r="F1309" s="310" t="s">
        <v>2876</v>
      </c>
      <c r="G1309" s="310" t="s">
        <v>1274</v>
      </c>
      <c r="H1309" s="309" t="s">
        <v>7537</v>
      </c>
    </row>
    <row r="1310" spans="1:8">
      <c r="A1310" s="309" t="s">
        <v>8288</v>
      </c>
      <c r="B1310" s="309" t="s">
        <v>7489</v>
      </c>
      <c r="C1310" s="309" t="s">
        <v>7601</v>
      </c>
      <c r="D1310" s="309" t="s">
        <v>2879</v>
      </c>
      <c r="E1310" s="309" t="s">
        <v>8301</v>
      </c>
      <c r="F1310" s="310" t="s">
        <v>2878</v>
      </c>
      <c r="G1310" s="310" t="s">
        <v>1281</v>
      </c>
      <c r="H1310" s="309" t="s">
        <v>8676</v>
      </c>
    </row>
    <row r="1311" spans="1:8">
      <c r="A1311" s="309" t="s">
        <v>8288</v>
      </c>
      <c r="B1311" s="309" t="s">
        <v>7489</v>
      </c>
      <c r="C1311" s="309" t="s">
        <v>7603</v>
      </c>
      <c r="D1311" s="309" t="s">
        <v>8883</v>
      </c>
      <c r="E1311" s="309" t="s">
        <v>8884</v>
      </c>
      <c r="F1311" s="310" t="s">
        <v>2880</v>
      </c>
      <c r="G1311" s="310" t="s">
        <v>1280</v>
      </c>
      <c r="H1311" s="309" t="s">
        <v>8675</v>
      </c>
    </row>
    <row r="1312" spans="1:8">
      <c r="A1312" s="309" t="s">
        <v>8288</v>
      </c>
      <c r="B1312" s="309" t="s">
        <v>7489</v>
      </c>
      <c r="C1312" s="309" t="s">
        <v>7606</v>
      </c>
      <c r="D1312" s="309" t="s">
        <v>2882</v>
      </c>
      <c r="E1312" s="309" t="s">
        <v>8302</v>
      </c>
      <c r="F1312" s="310" t="s">
        <v>2881</v>
      </c>
      <c r="G1312" s="310" t="s">
        <v>1276</v>
      </c>
      <c r="H1312" s="309" t="s">
        <v>8669</v>
      </c>
    </row>
    <row r="1313" spans="1:8">
      <c r="A1313" s="309" t="s">
        <v>8288</v>
      </c>
      <c r="B1313" s="309" t="s">
        <v>7489</v>
      </c>
      <c r="C1313" s="309" t="s">
        <v>7616</v>
      </c>
      <c r="D1313" s="309" t="s">
        <v>2884</v>
      </c>
      <c r="E1313" s="309" t="s">
        <v>8303</v>
      </c>
      <c r="F1313" s="310" t="s">
        <v>2883</v>
      </c>
      <c r="G1313" s="310" t="s">
        <v>1279</v>
      </c>
      <c r="H1313" s="309" t="s">
        <v>526</v>
      </c>
    </row>
    <row r="1314" spans="1:8">
      <c r="A1314" s="309" t="s">
        <v>8288</v>
      </c>
      <c r="B1314" s="309" t="s">
        <v>7489</v>
      </c>
      <c r="C1314" s="309" t="s">
        <v>7620</v>
      </c>
      <c r="D1314" s="309" t="s">
        <v>1744</v>
      </c>
      <c r="E1314" s="309" t="s">
        <v>8304</v>
      </c>
      <c r="F1314" s="310" t="s">
        <v>1646</v>
      </c>
      <c r="G1314" s="310" t="s">
        <v>1281</v>
      </c>
      <c r="H1314" s="309" t="s">
        <v>8676</v>
      </c>
    </row>
    <row r="1315" spans="1:8">
      <c r="A1315" s="309" t="s">
        <v>8288</v>
      </c>
      <c r="B1315" s="309" t="s">
        <v>7489</v>
      </c>
      <c r="C1315" s="309" t="s">
        <v>7622</v>
      </c>
      <c r="D1315" s="309" t="s">
        <v>1746</v>
      </c>
      <c r="E1315" s="309" t="s">
        <v>8305</v>
      </c>
      <c r="F1315" s="310" t="s">
        <v>1745</v>
      </c>
      <c r="G1315" s="310" t="s">
        <v>1282</v>
      </c>
      <c r="H1315" s="309" t="s">
        <v>4507</v>
      </c>
    </row>
    <row r="1316" spans="1:8">
      <c r="A1316" s="309" t="s">
        <v>8288</v>
      </c>
      <c r="B1316" s="309" t="s">
        <v>7489</v>
      </c>
      <c r="C1316" s="309" t="s">
        <v>7626</v>
      </c>
      <c r="D1316" s="309" t="s">
        <v>1748</v>
      </c>
      <c r="E1316" s="309" t="s">
        <v>8306</v>
      </c>
      <c r="F1316" s="310" t="s">
        <v>1747</v>
      </c>
      <c r="G1316" s="310" t="s">
        <v>1282</v>
      </c>
      <c r="H1316" s="309" t="s">
        <v>4507</v>
      </c>
    </row>
    <row r="1317" spans="1:8">
      <c r="A1317" s="309" t="s">
        <v>8288</v>
      </c>
      <c r="B1317" s="309" t="s">
        <v>7489</v>
      </c>
      <c r="C1317" s="309" t="s">
        <v>7628</v>
      </c>
      <c r="D1317" s="309" t="s">
        <v>3174</v>
      </c>
      <c r="E1317" s="309" t="s">
        <v>8307</v>
      </c>
      <c r="F1317" s="310" t="s">
        <v>1749</v>
      </c>
      <c r="G1317" s="310" t="s">
        <v>1281</v>
      </c>
      <c r="H1317" s="309" t="s">
        <v>8676</v>
      </c>
    </row>
    <row r="1318" spans="1:8">
      <c r="A1318" s="309" t="s">
        <v>8288</v>
      </c>
      <c r="B1318" s="309" t="s">
        <v>7489</v>
      </c>
      <c r="C1318" s="309" t="s">
        <v>7632</v>
      </c>
      <c r="D1318" s="309" t="s">
        <v>1751</v>
      </c>
      <c r="E1318" s="309" t="s">
        <v>8308</v>
      </c>
      <c r="F1318" s="310" t="s">
        <v>1750</v>
      </c>
      <c r="G1318" s="310" t="s">
        <v>1283</v>
      </c>
      <c r="H1318" s="309" t="s">
        <v>8677</v>
      </c>
    </row>
    <row r="1319" spans="1:8">
      <c r="A1319" s="309" t="s">
        <v>8288</v>
      </c>
      <c r="B1319" s="309" t="s">
        <v>7489</v>
      </c>
      <c r="C1319" s="309" t="s">
        <v>7634</v>
      </c>
      <c r="D1319" s="309" t="s">
        <v>1753</v>
      </c>
      <c r="E1319" s="309" t="s">
        <v>8309</v>
      </c>
      <c r="F1319" s="310" t="s">
        <v>1752</v>
      </c>
      <c r="G1319" s="310" t="s">
        <v>1281</v>
      </c>
      <c r="H1319" s="309" t="s">
        <v>8676</v>
      </c>
    </row>
    <row r="1320" spans="1:8">
      <c r="A1320" s="309" t="s">
        <v>8288</v>
      </c>
      <c r="B1320" s="309" t="s">
        <v>7489</v>
      </c>
      <c r="C1320" s="309" t="s">
        <v>7636</v>
      </c>
      <c r="D1320" s="309" t="s">
        <v>1755</v>
      </c>
      <c r="E1320" s="309" t="s">
        <v>8310</v>
      </c>
      <c r="F1320" s="310" t="s">
        <v>1754</v>
      </c>
      <c r="G1320" s="310" t="s">
        <v>1275</v>
      </c>
      <c r="H1320" s="309" t="s">
        <v>7605</v>
      </c>
    </row>
    <row r="1321" spans="1:8">
      <c r="A1321" s="309" t="s">
        <v>8288</v>
      </c>
      <c r="B1321" s="309" t="s">
        <v>7489</v>
      </c>
      <c r="C1321" s="309" t="s">
        <v>4655</v>
      </c>
      <c r="D1321" s="309" t="s">
        <v>3175</v>
      </c>
      <c r="E1321" s="309" t="s">
        <v>8311</v>
      </c>
      <c r="F1321" s="310" t="s">
        <v>1756</v>
      </c>
      <c r="G1321" s="310" t="s">
        <v>1282</v>
      </c>
      <c r="H1321" s="309" t="s">
        <v>4507</v>
      </c>
    </row>
    <row r="1322" spans="1:8">
      <c r="A1322" s="309" t="s">
        <v>8288</v>
      </c>
      <c r="B1322" s="309" t="s">
        <v>7489</v>
      </c>
      <c r="C1322" s="309" t="s">
        <v>7638</v>
      </c>
      <c r="D1322" s="309" t="s">
        <v>1758</v>
      </c>
      <c r="E1322" s="309" t="s">
        <v>8312</v>
      </c>
      <c r="F1322" s="310" t="s">
        <v>1757</v>
      </c>
      <c r="G1322" s="310" t="s">
        <v>1283</v>
      </c>
      <c r="H1322" s="309" t="s">
        <v>8677</v>
      </c>
    </row>
    <row r="1323" spans="1:8">
      <c r="A1323" s="309" t="s">
        <v>8288</v>
      </c>
      <c r="B1323" s="309" t="s">
        <v>7489</v>
      </c>
      <c r="C1323" s="309" t="s">
        <v>7640</v>
      </c>
      <c r="D1323" s="309" t="s">
        <v>1760</v>
      </c>
      <c r="E1323" s="309" t="s">
        <v>8313</v>
      </c>
      <c r="F1323" s="310" t="s">
        <v>1759</v>
      </c>
      <c r="G1323" s="310" t="s">
        <v>1283</v>
      </c>
      <c r="H1323" s="309" t="s">
        <v>8677</v>
      </c>
    </row>
    <row r="1324" spans="1:8">
      <c r="A1324" s="309" t="s">
        <v>8288</v>
      </c>
      <c r="B1324" s="309" t="s">
        <v>7489</v>
      </c>
      <c r="C1324" s="309" t="s">
        <v>6669</v>
      </c>
      <c r="D1324" s="309" t="s">
        <v>3176</v>
      </c>
      <c r="E1324" s="309" t="s">
        <v>8314</v>
      </c>
      <c r="F1324" s="310" t="s">
        <v>1761</v>
      </c>
      <c r="G1324" s="310" t="s">
        <v>1281</v>
      </c>
      <c r="H1324" s="309" t="s">
        <v>8676</v>
      </c>
    </row>
    <row r="1325" spans="1:8">
      <c r="A1325" s="309" t="s">
        <v>8288</v>
      </c>
      <c r="B1325" s="309" t="s">
        <v>7489</v>
      </c>
      <c r="C1325" s="309" t="s">
        <v>6673</v>
      </c>
      <c r="D1325" s="309" t="s">
        <v>1763</v>
      </c>
      <c r="E1325" s="309" t="s">
        <v>8315</v>
      </c>
      <c r="F1325" s="310" t="s">
        <v>1762</v>
      </c>
      <c r="G1325" s="310" t="s">
        <v>1283</v>
      </c>
      <c r="H1325" s="309" t="s">
        <v>8677</v>
      </c>
    </row>
    <row r="1326" spans="1:8">
      <c r="A1326" s="309" t="s">
        <v>8288</v>
      </c>
      <c r="B1326" s="309" t="s">
        <v>7489</v>
      </c>
      <c r="C1326" s="309" t="s">
        <v>4626</v>
      </c>
      <c r="D1326" s="309" t="s">
        <v>3177</v>
      </c>
      <c r="E1326" s="309" t="s">
        <v>8316</v>
      </c>
      <c r="F1326" s="310" t="s">
        <v>3178</v>
      </c>
      <c r="G1326" s="310" t="s">
        <v>1280</v>
      </c>
      <c r="H1326" s="309" t="s">
        <v>8675</v>
      </c>
    </row>
    <row r="1327" spans="1:8">
      <c r="A1327" s="309" t="s">
        <v>8288</v>
      </c>
      <c r="B1327" s="309" t="s">
        <v>7489</v>
      </c>
      <c r="C1327" s="309" t="s">
        <v>6675</v>
      </c>
      <c r="D1327" s="309" t="s">
        <v>3179</v>
      </c>
      <c r="E1327" s="309" t="s">
        <v>8317</v>
      </c>
      <c r="F1327" s="310" t="s">
        <v>3180</v>
      </c>
      <c r="G1327" s="310" t="s">
        <v>1277</v>
      </c>
      <c r="H1327" s="309" t="s">
        <v>8680</v>
      </c>
    </row>
    <row r="1328" spans="1:8">
      <c r="A1328" s="309" t="s">
        <v>8288</v>
      </c>
      <c r="B1328" s="309" t="s">
        <v>7489</v>
      </c>
      <c r="C1328" s="309" t="s">
        <v>6676</v>
      </c>
      <c r="D1328" s="309" t="s">
        <v>3181</v>
      </c>
      <c r="E1328" s="309" t="s">
        <v>8318</v>
      </c>
      <c r="F1328" s="310" t="s">
        <v>3182</v>
      </c>
      <c r="G1328" s="310" t="s">
        <v>1284</v>
      </c>
      <c r="H1328" s="309" t="s">
        <v>8715</v>
      </c>
    </row>
    <row r="1329" spans="1:8">
      <c r="A1329" s="309" t="s">
        <v>8288</v>
      </c>
      <c r="B1329" s="309" t="s">
        <v>7489</v>
      </c>
      <c r="C1329" s="309" t="s">
        <v>6678</v>
      </c>
      <c r="D1329" s="309" t="s">
        <v>3183</v>
      </c>
      <c r="E1329" s="309" t="s">
        <v>8319</v>
      </c>
      <c r="F1329" s="310" t="s">
        <v>3184</v>
      </c>
      <c r="G1329" s="310" t="s">
        <v>1283</v>
      </c>
      <c r="H1329" s="309" t="s">
        <v>8677</v>
      </c>
    </row>
    <row r="1330" spans="1:8">
      <c r="A1330" s="309" t="s">
        <v>8288</v>
      </c>
      <c r="B1330" s="309" t="s">
        <v>7489</v>
      </c>
      <c r="C1330" s="309" t="s">
        <v>6680</v>
      </c>
      <c r="D1330" s="309" t="s">
        <v>8320</v>
      </c>
      <c r="E1330" s="309" t="s">
        <v>8321</v>
      </c>
      <c r="F1330" s="310" t="s">
        <v>8322</v>
      </c>
      <c r="G1330" s="310" t="s">
        <v>1278</v>
      </c>
      <c r="H1330" s="309" t="s">
        <v>8674</v>
      </c>
    </row>
    <row r="1331" spans="1:8">
      <c r="A1331" s="309" t="s">
        <v>8288</v>
      </c>
      <c r="B1331" s="309" t="s">
        <v>7489</v>
      </c>
      <c r="C1331" s="309" t="s">
        <v>6682</v>
      </c>
      <c r="D1331" s="309" t="s">
        <v>8323</v>
      </c>
      <c r="E1331" s="309" t="s">
        <v>8324</v>
      </c>
      <c r="F1331" s="310" t="s">
        <v>8325</v>
      </c>
      <c r="G1331" s="310" t="s">
        <v>1283</v>
      </c>
      <c r="H1331" s="309" t="s">
        <v>8677</v>
      </c>
    </row>
    <row r="1332" spans="1:8">
      <c r="A1332" s="309" t="s">
        <v>8288</v>
      </c>
      <c r="B1332" s="309" t="s">
        <v>7489</v>
      </c>
      <c r="C1332" s="309" t="s">
        <v>6684</v>
      </c>
      <c r="D1332" s="309" t="s">
        <v>8885</v>
      </c>
      <c r="E1332" s="309" t="s">
        <v>8886</v>
      </c>
      <c r="F1332" s="310" t="s">
        <v>8326</v>
      </c>
      <c r="G1332" s="310" t="s">
        <v>1283</v>
      </c>
      <c r="H1332" s="309" t="s">
        <v>8677</v>
      </c>
    </row>
    <row r="1333" spans="1:8">
      <c r="A1333" s="309" t="s">
        <v>8288</v>
      </c>
      <c r="B1333" s="309" t="s">
        <v>7489</v>
      </c>
      <c r="C1333" s="309" t="s">
        <v>4629</v>
      </c>
      <c r="D1333" s="309" t="s">
        <v>8327</v>
      </c>
      <c r="E1333" s="309" t="s">
        <v>8328</v>
      </c>
      <c r="F1333" s="310" t="s">
        <v>8329</v>
      </c>
      <c r="G1333" s="310" t="s">
        <v>1281</v>
      </c>
      <c r="H1333" s="309" t="s">
        <v>8676</v>
      </c>
    </row>
    <row r="1334" spans="1:8">
      <c r="D1334" s="309" t="s">
        <v>6184</v>
      </c>
    </row>
    <row r="1335" spans="1:8">
      <c r="A1335" s="309" t="s">
        <v>8330</v>
      </c>
      <c r="B1335" s="309" t="s">
        <v>7490</v>
      </c>
      <c r="C1335" s="309" t="s">
        <v>7530</v>
      </c>
      <c r="D1335" s="309" t="s">
        <v>3185</v>
      </c>
      <c r="E1335" s="309" t="s">
        <v>8331</v>
      </c>
      <c r="F1335" s="310" t="s">
        <v>1764</v>
      </c>
      <c r="G1335" s="310" t="s">
        <v>1272</v>
      </c>
      <c r="H1335" s="309" t="s">
        <v>7532</v>
      </c>
    </row>
    <row r="1336" spans="1:8">
      <c r="A1336" s="309" t="s">
        <v>8330</v>
      </c>
      <c r="B1336" s="309" t="s">
        <v>7490</v>
      </c>
      <c r="C1336" s="309" t="s">
        <v>7535</v>
      </c>
      <c r="D1336" s="309" t="s">
        <v>6001</v>
      </c>
      <c r="E1336" s="309" t="s">
        <v>8332</v>
      </c>
      <c r="F1336" s="310" t="s">
        <v>1765</v>
      </c>
      <c r="G1336" s="310" t="s">
        <v>1274</v>
      </c>
      <c r="H1336" s="309" t="s">
        <v>7537</v>
      </c>
    </row>
    <row r="1337" spans="1:8">
      <c r="A1337" s="309" t="s">
        <v>8330</v>
      </c>
      <c r="B1337" s="309" t="s">
        <v>7490</v>
      </c>
      <c r="C1337" s="309" t="s">
        <v>7544</v>
      </c>
      <c r="D1337" s="309" t="s">
        <v>6003</v>
      </c>
      <c r="E1337" s="309" t="s">
        <v>8333</v>
      </c>
      <c r="F1337" s="310" t="s">
        <v>6002</v>
      </c>
      <c r="G1337" s="310" t="s">
        <v>1274</v>
      </c>
      <c r="H1337" s="309" t="s">
        <v>7537</v>
      </c>
    </row>
    <row r="1338" spans="1:8">
      <c r="A1338" s="309" t="s">
        <v>8330</v>
      </c>
      <c r="B1338" s="309" t="s">
        <v>7490</v>
      </c>
      <c r="C1338" s="309" t="s">
        <v>7546</v>
      </c>
      <c r="D1338" s="309" t="s">
        <v>6005</v>
      </c>
      <c r="E1338" s="309" t="s">
        <v>8334</v>
      </c>
      <c r="F1338" s="310" t="s">
        <v>6004</v>
      </c>
      <c r="G1338" s="310" t="s">
        <v>1274</v>
      </c>
      <c r="H1338" s="309" t="s">
        <v>7537</v>
      </c>
    </row>
    <row r="1339" spans="1:8">
      <c r="A1339" s="309" t="s">
        <v>8330</v>
      </c>
      <c r="B1339" s="309" t="s">
        <v>7490</v>
      </c>
      <c r="C1339" s="309" t="s">
        <v>7548</v>
      </c>
      <c r="D1339" s="309" t="s">
        <v>6007</v>
      </c>
      <c r="E1339" s="309" t="s">
        <v>8335</v>
      </c>
      <c r="F1339" s="310" t="s">
        <v>6006</v>
      </c>
      <c r="G1339" s="310" t="s">
        <v>1274</v>
      </c>
      <c r="H1339" s="309" t="s">
        <v>7537</v>
      </c>
    </row>
    <row r="1340" spans="1:8">
      <c r="A1340" s="309" t="s">
        <v>8330</v>
      </c>
      <c r="B1340" s="309" t="s">
        <v>7490</v>
      </c>
      <c r="C1340" s="309" t="s">
        <v>7550</v>
      </c>
      <c r="D1340" s="309" t="s">
        <v>6009</v>
      </c>
      <c r="E1340" s="309" t="s">
        <v>8336</v>
      </c>
      <c r="F1340" s="310" t="s">
        <v>6008</v>
      </c>
      <c r="G1340" s="310" t="s">
        <v>1274</v>
      </c>
      <c r="H1340" s="309" t="s">
        <v>7537</v>
      </c>
    </row>
    <row r="1341" spans="1:8">
      <c r="A1341" s="309" t="s">
        <v>8330</v>
      </c>
      <c r="B1341" s="309" t="s">
        <v>7490</v>
      </c>
      <c r="C1341" s="309" t="s">
        <v>7552</v>
      </c>
      <c r="D1341" s="309" t="s">
        <v>6011</v>
      </c>
      <c r="E1341" s="309" t="s">
        <v>8337</v>
      </c>
      <c r="F1341" s="310" t="s">
        <v>6010</v>
      </c>
      <c r="G1341" s="310" t="s">
        <v>1274</v>
      </c>
      <c r="H1341" s="309" t="s">
        <v>7537</v>
      </c>
    </row>
    <row r="1342" spans="1:8">
      <c r="A1342" s="309" t="s">
        <v>8330</v>
      </c>
      <c r="B1342" s="309" t="s">
        <v>7490</v>
      </c>
      <c r="C1342" s="309" t="s">
        <v>7554</v>
      </c>
      <c r="D1342" s="309" t="s">
        <v>6013</v>
      </c>
      <c r="E1342" s="309" t="s">
        <v>8338</v>
      </c>
      <c r="F1342" s="310" t="s">
        <v>6012</v>
      </c>
      <c r="G1342" s="310" t="s">
        <v>1274</v>
      </c>
      <c r="H1342" s="309" t="s">
        <v>7537</v>
      </c>
    </row>
    <row r="1343" spans="1:8">
      <c r="A1343" s="309" t="s">
        <v>8330</v>
      </c>
      <c r="B1343" s="309" t="s">
        <v>7490</v>
      </c>
      <c r="C1343" s="309" t="s">
        <v>4689</v>
      </c>
      <c r="D1343" s="309" t="s">
        <v>6015</v>
      </c>
      <c r="E1343" s="309" t="s">
        <v>8339</v>
      </c>
      <c r="F1343" s="310" t="s">
        <v>6014</v>
      </c>
      <c r="G1343" s="310" t="s">
        <v>1273</v>
      </c>
      <c r="H1343" s="309" t="s">
        <v>8651</v>
      </c>
    </row>
    <row r="1344" spans="1:8">
      <c r="A1344" s="309" t="s">
        <v>8330</v>
      </c>
      <c r="B1344" s="309" t="s">
        <v>7490</v>
      </c>
      <c r="C1344" s="309" t="s">
        <v>7562</v>
      </c>
      <c r="D1344" s="309" t="s">
        <v>6017</v>
      </c>
      <c r="E1344" s="309" t="s">
        <v>8340</v>
      </c>
      <c r="F1344" s="310" t="s">
        <v>6016</v>
      </c>
      <c r="G1344" s="310" t="s">
        <v>1274</v>
      </c>
      <c r="H1344" s="309" t="s">
        <v>7537</v>
      </c>
    </row>
    <row r="1345" spans="1:8">
      <c r="A1345" s="309" t="s">
        <v>8330</v>
      </c>
      <c r="B1345" s="309" t="s">
        <v>7490</v>
      </c>
      <c r="C1345" s="309" t="s">
        <v>7585</v>
      </c>
      <c r="D1345" s="309" t="s">
        <v>6019</v>
      </c>
      <c r="E1345" s="309" t="s">
        <v>8341</v>
      </c>
      <c r="F1345" s="310" t="s">
        <v>6018</v>
      </c>
      <c r="G1345" s="310" t="s">
        <v>1275</v>
      </c>
      <c r="H1345" s="309" t="s">
        <v>7605</v>
      </c>
    </row>
    <row r="1346" spans="1:8">
      <c r="A1346" s="309" t="s">
        <v>8330</v>
      </c>
      <c r="B1346" s="309" t="s">
        <v>7490</v>
      </c>
      <c r="C1346" s="309" t="s">
        <v>7592</v>
      </c>
      <c r="D1346" s="309" t="s">
        <v>6021</v>
      </c>
      <c r="E1346" s="309" t="s">
        <v>8342</v>
      </c>
      <c r="F1346" s="310" t="s">
        <v>6020</v>
      </c>
      <c r="G1346" s="310" t="s">
        <v>1275</v>
      </c>
      <c r="H1346" s="309" t="s">
        <v>7605</v>
      </c>
    </row>
    <row r="1347" spans="1:8">
      <c r="A1347" s="309" t="s">
        <v>8330</v>
      </c>
      <c r="B1347" s="309" t="s">
        <v>7490</v>
      </c>
      <c r="C1347" s="309" t="s">
        <v>7601</v>
      </c>
      <c r="D1347" s="309" t="s">
        <v>3186</v>
      </c>
      <c r="E1347" s="309" t="s">
        <v>8343</v>
      </c>
      <c r="F1347" s="310" t="s">
        <v>6022</v>
      </c>
      <c r="G1347" s="310" t="s">
        <v>1275</v>
      </c>
      <c r="H1347" s="309" t="s">
        <v>7605</v>
      </c>
    </row>
    <row r="1348" spans="1:8">
      <c r="A1348" s="309" t="s">
        <v>8330</v>
      </c>
      <c r="B1348" s="309" t="s">
        <v>7490</v>
      </c>
      <c r="C1348" s="309" t="s">
        <v>7603</v>
      </c>
      <c r="D1348" s="309" t="s">
        <v>6024</v>
      </c>
      <c r="E1348" s="309" t="s">
        <v>8344</v>
      </c>
      <c r="F1348" s="310" t="s">
        <v>6023</v>
      </c>
      <c r="G1348" s="310" t="s">
        <v>1275</v>
      </c>
      <c r="H1348" s="309" t="s">
        <v>7605</v>
      </c>
    </row>
    <row r="1349" spans="1:8">
      <c r="A1349" s="309" t="s">
        <v>8330</v>
      </c>
      <c r="B1349" s="309" t="s">
        <v>7490</v>
      </c>
      <c r="C1349" s="309" t="s">
        <v>7608</v>
      </c>
      <c r="D1349" s="309" t="s">
        <v>6026</v>
      </c>
      <c r="E1349" s="309" t="s">
        <v>8345</v>
      </c>
      <c r="F1349" s="310" t="s">
        <v>6025</v>
      </c>
      <c r="G1349" s="310" t="s">
        <v>1274</v>
      </c>
      <c r="H1349" s="309" t="s">
        <v>7537</v>
      </c>
    </row>
    <row r="1350" spans="1:8">
      <c r="A1350" s="309" t="s">
        <v>8330</v>
      </c>
      <c r="B1350" s="309" t="s">
        <v>7490</v>
      </c>
      <c r="C1350" s="309" t="s">
        <v>7610</v>
      </c>
      <c r="D1350" s="309" t="s">
        <v>6028</v>
      </c>
      <c r="E1350" s="309" t="s">
        <v>8346</v>
      </c>
      <c r="F1350" s="310" t="s">
        <v>6027</v>
      </c>
      <c r="G1350" s="310" t="s">
        <v>1275</v>
      </c>
      <c r="H1350" s="309" t="s">
        <v>7605</v>
      </c>
    </row>
    <row r="1351" spans="1:8">
      <c r="A1351" s="309" t="s">
        <v>8330</v>
      </c>
      <c r="B1351" s="309" t="s">
        <v>7490</v>
      </c>
      <c r="C1351" s="309" t="s">
        <v>7614</v>
      </c>
      <c r="D1351" s="309" t="s">
        <v>6030</v>
      </c>
      <c r="E1351" s="309" t="s">
        <v>8347</v>
      </c>
      <c r="F1351" s="310" t="s">
        <v>6029</v>
      </c>
      <c r="G1351" s="310" t="s">
        <v>1274</v>
      </c>
      <c r="H1351" s="309" t="s">
        <v>7537</v>
      </c>
    </row>
    <row r="1352" spans="1:8">
      <c r="A1352" s="309" t="s">
        <v>8330</v>
      </c>
      <c r="B1352" s="309" t="s">
        <v>7490</v>
      </c>
      <c r="C1352" s="309" t="s">
        <v>7616</v>
      </c>
      <c r="D1352" s="309" t="s">
        <v>565</v>
      </c>
      <c r="E1352" s="309" t="s">
        <v>8348</v>
      </c>
      <c r="F1352" s="310" t="s">
        <v>6031</v>
      </c>
      <c r="G1352" s="310" t="s">
        <v>1274</v>
      </c>
      <c r="H1352" s="309" t="s">
        <v>7537</v>
      </c>
    </row>
    <row r="1353" spans="1:8">
      <c r="A1353" s="309" t="s">
        <v>8330</v>
      </c>
      <c r="B1353" s="309" t="s">
        <v>7490</v>
      </c>
      <c r="C1353" s="309" t="s">
        <v>7618</v>
      </c>
      <c r="D1353" s="309" t="s">
        <v>6033</v>
      </c>
      <c r="E1353" s="309" t="s">
        <v>8349</v>
      </c>
      <c r="F1353" s="310" t="s">
        <v>6032</v>
      </c>
      <c r="G1353" s="310" t="s">
        <v>1273</v>
      </c>
      <c r="H1353" s="309" t="s">
        <v>8651</v>
      </c>
    </row>
    <row r="1354" spans="1:8">
      <c r="A1354" s="309" t="s">
        <v>8330</v>
      </c>
      <c r="B1354" s="309" t="s">
        <v>7490</v>
      </c>
      <c r="C1354" s="309" t="s">
        <v>7620</v>
      </c>
      <c r="D1354" s="309" t="s">
        <v>6035</v>
      </c>
      <c r="E1354" s="309" t="s">
        <v>8350</v>
      </c>
      <c r="F1354" s="310" t="s">
        <v>6034</v>
      </c>
      <c r="G1354" s="310" t="s">
        <v>1278</v>
      </c>
      <c r="H1354" s="309" t="s">
        <v>8674</v>
      </c>
    </row>
    <row r="1355" spans="1:8">
      <c r="A1355" s="309" t="s">
        <v>8330</v>
      </c>
      <c r="B1355" s="309" t="s">
        <v>7490</v>
      </c>
      <c r="C1355" s="309" t="s">
        <v>7622</v>
      </c>
      <c r="D1355" s="309" t="s">
        <v>3187</v>
      </c>
      <c r="E1355" s="309" t="s">
        <v>8351</v>
      </c>
      <c r="F1355" s="310" t="s">
        <v>3188</v>
      </c>
      <c r="G1355" s="310" t="s">
        <v>1281</v>
      </c>
      <c r="H1355" s="309" t="s">
        <v>8676</v>
      </c>
    </row>
    <row r="1356" spans="1:8">
      <c r="A1356" s="309" t="s">
        <v>8330</v>
      </c>
      <c r="B1356" s="309" t="s">
        <v>7490</v>
      </c>
      <c r="C1356" s="309" t="s">
        <v>7626</v>
      </c>
      <c r="D1356" s="309" t="s">
        <v>6037</v>
      </c>
      <c r="E1356" s="309" t="s">
        <v>8352</v>
      </c>
      <c r="F1356" s="310" t="s">
        <v>6036</v>
      </c>
      <c r="G1356" s="310" t="s">
        <v>1277</v>
      </c>
      <c r="H1356" s="309" t="s">
        <v>8680</v>
      </c>
    </row>
    <row r="1357" spans="1:8">
      <c r="A1357" s="309" t="s">
        <v>8330</v>
      </c>
      <c r="B1357" s="309" t="s">
        <v>7490</v>
      </c>
      <c r="C1357" s="309" t="s">
        <v>7628</v>
      </c>
      <c r="D1357" s="309" t="s">
        <v>1658</v>
      </c>
      <c r="E1357" s="309" t="s">
        <v>8353</v>
      </c>
      <c r="F1357" s="310" t="s">
        <v>1657</v>
      </c>
      <c r="G1357" s="310" t="s">
        <v>1275</v>
      </c>
      <c r="H1357" s="309" t="s">
        <v>7605</v>
      </c>
    </row>
    <row r="1358" spans="1:8">
      <c r="A1358" s="309" t="s">
        <v>8330</v>
      </c>
      <c r="B1358" s="309" t="s">
        <v>7490</v>
      </c>
      <c r="C1358" s="309" t="s">
        <v>7630</v>
      </c>
      <c r="D1358" s="309" t="s">
        <v>1660</v>
      </c>
      <c r="E1358" s="309" t="s">
        <v>8354</v>
      </c>
      <c r="F1358" s="310" t="s">
        <v>1659</v>
      </c>
      <c r="G1358" s="310" t="s">
        <v>1280</v>
      </c>
      <c r="H1358" s="309" t="s">
        <v>8675</v>
      </c>
    </row>
    <row r="1359" spans="1:8">
      <c r="A1359" s="309" t="s">
        <v>8330</v>
      </c>
      <c r="B1359" s="309" t="s">
        <v>7490</v>
      </c>
      <c r="C1359" s="309" t="s">
        <v>7632</v>
      </c>
      <c r="D1359" s="309" t="s">
        <v>3189</v>
      </c>
      <c r="E1359" s="309" t="s">
        <v>8355</v>
      </c>
      <c r="F1359" s="310" t="s">
        <v>3190</v>
      </c>
      <c r="G1359" s="310" t="s">
        <v>1282</v>
      </c>
      <c r="H1359" s="309" t="s">
        <v>4507</v>
      </c>
    </row>
    <row r="1360" spans="1:8">
      <c r="A1360" s="309" t="s">
        <v>8330</v>
      </c>
      <c r="B1360" s="309" t="s">
        <v>7490</v>
      </c>
      <c r="C1360" s="309" t="s">
        <v>7634</v>
      </c>
      <c r="D1360" s="309" t="s">
        <v>1662</v>
      </c>
      <c r="E1360" s="309" t="s">
        <v>8356</v>
      </c>
      <c r="F1360" s="310" t="s">
        <v>1661</v>
      </c>
      <c r="G1360" s="310" t="s">
        <v>1280</v>
      </c>
      <c r="H1360" s="309" t="s">
        <v>8675</v>
      </c>
    </row>
    <row r="1361" spans="1:8">
      <c r="A1361" s="309" t="s">
        <v>8330</v>
      </c>
      <c r="B1361" s="309" t="s">
        <v>7490</v>
      </c>
      <c r="C1361" s="309" t="s">
        <v>7636</v>
      </c>
      <c r="D1361" s="309" t="s">
        <v>1664</v>
      </c>
      <c r="E1361" s="309" t="s">
        <v>8357</v>
      </c>
      <c r="F1361" s="310" t="s">
        <v>1663</v>
      </c>
      <c r="G1361" s="310" t="s">
        <v>1280</v>
      </c>
      <c r="H1361" s="309" t="s">
        <v>8675</v>
      </c>
    </row>
    <row r="1362" spans="1:8">
      <c r="A1362" s="309" t="s">
        <v>8330</v>
      </c>
      <c r="B1362" s="309" t="s">
        <v>7490</v>
      </c>
      <c r="C1362" s="309" t="s">
        <v>4655</v>
      </c>
      <c r="D1362" s="309" t="s">
        <v>1666</v>
      </c>
      <c r="E1362" s="309" t="s">
        <v>8358</v>
      </c>
      <c r="F1362" s="310" t="s">
        <v>1665</v>
      </c>
      <c r="G1362" s="310" t="s">
        <v>1283</v>
      </c>
      <c r="H1362" s="309" t="s">
        <v>8677</v>
      </c>
    </row>
    <row r="1363" spans="1:8">
      <c r="A1363" s="309" t="s">
        <v>8330</v>
      </c>
      <c r="B1363" s="309" t="s">
        <v>7490</v>
      </c>
      <c r="C1363" s="309" t="s">
        <v>4618</v>
      </c>
      <c r="D1363" s="309" t="s">
        <v>1668</v>
      </c>
      <c r="E1363" s="309" t="s">
        <v>8359</v>
      </c>
      <c r="F1363" s="310" t="s">
        <v>1667</v>
      </c>
      <c r="G1363" s="310" t="s">
        <v>1283</v>
      </c>
      <c r="H1363" s="309" t="s">
        <v>8677</v>
      </c>
    </row>
    <row r="1364" spans="1:8">
      <c r="A1364" s="309" t="s">
        <v>8330</v>
      </c>
      <c r="B1364" s="309" t="s">
        <v>7490</v>
      </c>
      <c r="C1364" s="309" t="s">
        <v>7638</v>
      </c>
      <c r="D1364" s="309" t="s">
        <v>3191</v>
      </c>
      <c r="E1364" s="309" t="s">
        <v>8360</v>
      </c>
      <c r="F1364" s="310" t="s">
        <v>3192</v>
      </c>
      <c r="G1364" s="310" t="s">
        <v>1281</v>
      </c>
      <c r="H1364" s="309" t="s">
        <v>8676</v>
      </c>
    </row>
    <row r="1365" spans="1:8">
      <c r="A1365" s="309" t="s">
        <v>8330</v>
      </c>
      <c r="B1365" s="309" t="s">
        <v>7490</v>
      </c>
      <c r="C1365" s="309" t="s">
        <v>7640</v>
      </c>
      <c r="D1365" s="309" t="s">
        <v>8887</v>
      </c>
      <c r="E1365" s="309" t="s">
        <v>8888</v>
      </c>
      <c r="F1365" s="310" t="s">
        <v>3193</v>
      </c>
      <c r="G1365" s="310" t="s">
        <v>1281</v>
      </c>
      <c r="H1365" s="309" t="s">
        <v>8676</v>
      </c>
    </row>
    <row r="1366" spans="1:8">
      <c r="A1366" s="309" t="s">
        <v>8330</v>
      </c>
      <c r="B1366" s="309" t="s">
        <v>7490</v>
      </c>
      <c r="C1366" s="309" t="s">
        <v>6669</v>
      </c>
      <c r="D1366" s="309" t="s">
        <v>3194</v>
      </c>
      <c r="E1366" s="309" t="s">
        <v>8361</v>
      </c>
      <c r="F1366" s="310" t="s">
        <v>3195</v>
      </c>
      <c r="G1366" s="310" t="s">
        <v>1280</v>
      </c>
      <c r="H1366" s="309" t="s">
        <v>8675</v>
      </c>
    </row>
    <row r="1367" spans="1:8">
      <c r="A1367" s="309" t="s">
        <v>8330</v>
      </c>
      <c r="B1367" s="309" t="s">
        <v>7490</v>
      </c>
      <c r="C1367" s="309" t="s">
        <v>6671</v>
      </c>
      <c r="D1367" s="309" t="s">
        <v>3196</v>
      </c>
      <c r="E1367" s="309" t="s">
        <v>8362</v>
      </c>
      <c r="F1367" s="310" t="s">
        <v>3197</v>
      </c>
      <c r="G1367" s="310" t="s">
        <v>1279</v>
      </c>
      <c r="H1367" s="309" t="s">
        <v>526</v>
      </c>
    </row>
    <row r="1368" spans="1:8">
      <c r="A1368" s="309" t="s">
        <v>8330</v>
      </c>
      <c r="B1368" s="309" t="s">
        <v>7490</v>
      </c>
      <c r="C1368" s="309" t="s">
        <v>6673</v>
      </c>
      <c r="D1368" s="309" t="s">
        <v>3198</v>
      </c>
      <c r="E1368" s="309" t="s">
        <v>8363</v>
      </c>
      <c r="F1368" s="310" t="s">
        <v>3199</v>
      </c>
      <c r="G1368" s="310" t="s">
        <v>1274</v>
      </c>
      <c r="H1368" s="309" t="s">
        <v>7537</v>
      </c>
    </row>
    <row r="1369" spans="1:8">
      <c r="A1369" s="309" t="s">
        <v>8330</v>
      </c>
      <c r="B1369" s="309" t="s">
        <v>7490</v>
      </c>
      <c r="C1369" s="309" t="s">
        <v>6675</v>
      </c>
      <c r="D1369" s="309" t="s">
        <v>8889</v>
      </c>
      <c r="E1369" s="309" t="s">
        <v>8890</v>
      </c>
      <c r="F1369" s="310" t="s">
        <v>3200</v>
      </c>
      <c r="G1369" s="310" t="s">
        <v>1274</v>
      </c>
      <c r="H1369" s="309" t="s">
        <v>7537</v>
      </c>
    </row>
    <row r="1370" spans="1:8">
      <c r="A1370" s="309" t="s">
        <v>8330</v>
      </c>
      <c r="B1370" s="309" t="s">
        <v>7490</v>
      </c>
      <c r="C1370" s="309" t="s">
        <v>6676</v>
      </c>
      <c r="D1370" s="309" t="s">
        <v>3201</v>
      </c>
      <c r="E1370" s="309" t="s">
        <v>8364</v>
      </c>
      <c r="F1370" s="310" t="s">
        <v>3202</v>
      </c>
      <c r="G1370" s="310" t="s">
        <v>1272</v>
      </c>
      <c r="H1370" s="309" t="s">
        <v>7532</v>
      </c>
    </row>
    <row r="1371" spans="1:8">
      <c r="A1371" s="309" t="s">
        <v>8330</v>
      </c>
      <c r="B1371" s="309" t="s">
        <v>7490</v>
      </c>
      <c r="C1371" s="309" t="s">
        <v>6678</v>
      </c>
      <c r="D1371" s="309" t="s">
        <v>8365</v>
      </c>
      <c r="E1371" s="309" t="s">
        <v>8366</v>
      </c>
      <c r="F1371" s="310" t="s">
        <v>8367</v>
      </c>
      <c r="G1371" s="310" t="s">
        <v>1280</v>
      </c>
      <c r="H1371" s="309" t="s">
        <v>8675</v>
      </c>
    </row>
    <row r="1372" spans="1:8">
      <c r="A1372" s="309" t="s">
        <v>8330</v>
      </c>
      <c r="B1372" s="309" t="s">
        <v>7490</v>
      </c>
      <c r="C1372" s="309" t="s">
        <v>6680</v>
      </c>
      <c r="D1372" s="309" t="s">
        <v>8368</v>
      </c>
      <c r="E1372" s="309" t="s">
        <v>8369</v>
      </c>
      <c r="F1372" s="310" t="s">
        <v>8370</v>
      </c>
      <c r="G1372" s="310" t="s">
        <v>1280</v>
      </c>
      <c r="H1372" s="309" t="s">
        <v>8675</v>
      </c>
    </row>
    <row r="1373" spans="1:8">
      <c r="A1373" s="309" t="s">
        <v>8330</v>
      </c>
      <c r="B1373" s="309" t="s">
        <v>7490</v>
      </c>
      <c r="C1373" s="309" t="s">
        <v>6682</v>
      </c>
      <c r="D1373" s="309" t="s">
        <v>8371</v>
      </c>
      <c r="E1373" s="309" t="s">
        <v>8372</v>
      </c>
      <c r="F1373" s="310" t="s">
        <v>8373</v>
      </c>
      <c r="G1373" s="310" t="s">
        <v>1274</v>
      </c>
      <c r="H1373" s="309" t="s">
        <v>7537</v>
      </c>
    </row>
    <row r="1374" spans="1:8">
      <c r="A1374" s="309" t="s">
        <v>8330</v>
      </c>
      <c r="B1374" s="309" t="s">
        <v>7490</v>
      </c>
      <c r="C1374" s="309" t="s">
        <v>6684</v>
      </c>
      <c r="D1374" s="309" t="s">
        <v>8891</v>
      </c>
      <c r="E1374" s="309" t="s">
        <v>8892</v>
      </c>
      <c r="F1374" s="310" t="s">
        <v>8893</v>
      </c>
      <c r="G1374" s="310" t="s">
        <v>1274</v>
      </c>
      <c r="H1374" s="309" t="s">
        <v>7537</v>
      </c>
    </row>
    <row r="1375" spans="1:8">
      <c r="A1375" s="309" t="s">
        <v>8330</v>
      </c>
      <c r="B1375" s="309" t="s">
        <v>7490</v>
      </c>
      <c r="C1375" s="309" t="s">
        <v>4629</v>
      </c>
      <c r="D1375" s="309" t="s">
        <v>8894</v>
      </c>
      <c r="E1375" s="309" t="s">
        <v>8895</v>
      </c>
      <c r="F1375" s="310" t="s">
        <v>8896</v>
      </c>
      <c r="G1375" s="310" t="s">
        <v>1275</v>
      </c>
      <c r="H1375" s="309" t="s">
        <v>7605</v>
      </c>
    </row>
    <row r="1376" spans="1:8">
      <c r="A1376" s="309" t="s">
        <v>8330</v>
      </c>
      <c r="B1376" s="309" t="s">
        <v>7490</v>
      </c>
      <c r="C1376" s="309" t="s">
        <v>6686</v>
      </c>
      <c r="D1376" s="309" t="s">
        <v>8897</v>
      </c>
      <c r="E1376" s="309" t="s">
        <v>8898</v>
      </c>
      <c r="F1376" s="310" t="s">
        <v>8899</v>
      </c>
      <c r="G1376" s="310" t="s">
        <v>1274</v>
      </c>
      <c r="H1376" s="309" t="s">
        <v>7537</v>
      </c>
    </row>
    <row r="1377" spans="1:8">
      <c r="D1377" s="309" t="s">
        <v>6184</v>
      </c>
    </row>
    <row r="1378" spans="1:8">
      <c r="A1378" s="309" t="s">
        <v>8374</v>
      </c>
      <c r="B1378" s="309" t="s">
        <v>7491</v>
      </c>
      <c r="C1378" s="309" t="s">
        <v>7542</v>
      </c>
      <c r="D1378" s="309" t="s">
        <v>1670</v>
      </c>
      <c r="E1378" s="309" t="s">
        <v>8375</v>
      </c>
      <c r="F1378" s="310" t="s">
        <v>1669</v>
      </c>
      <c r="G1378" s="310" t="s">
        <v>1274</v>
      </c>
      <c r="H1378" s="309" t="s">
        <v>7537</v>
      </c>
    </row>
    <row r="1379" spans="1:8">
      <c r="A1379" s="309" t="s">
        <v>8374</v>
      </c>
      <c r="B1379" s="309" t="s">
        <v>7491</v>
      </c>
      <c r="C1379" s="309" t="s">
        <v>7544</v>
      </c>
      <c r="D1379" s="309" t="s">
        <v>1672</v>
      </c>
      <c r="E1379" s="309" t="s">
        <v>8376</v>
      </c>
      <c r="F1379" s="310" t="s">
        <v>1671</v>
      </c>
      <c r="G1379" s="310" t="s">
        <v>1274</v>
      </c>
      <c r="H1379" s="309" t="s">
        <v>7537</v>
      </c>
    </row>
    <row r="1380" spans="1:8">
      <c r="A1380" s="309" t="s">
        <v>8374</v>
      </c>
      <c r="B1380" s="309" t="s">
        <v>7491</v>
      </c>
      <c r="C1380" s="309" t="s">
        <v>7548</v>
      </c>
      <c r="D1380" s="309" t="s">
        <v>8900</v>
      </c>
      <c r="E1380" s="309" t="s">
        <v>8901</v>
      </c>
      <c r="F1380" s="310" t="s">
        <v>1673</v>
      </c>
      <c r="G1380" s="310" t="s">
        <v>1274</v>
      </c>
      <c r="H1380" s="309" t="s">
        <v>7537</v>
      </c>
    </row>
    <row r="1381" spans="1:8">
      <c r="A1381" s="309" t="s">
        <v>8374</v>
      </c>
      <c r="B1381" s="309" t="s">
        <v>7491</v>
      </c>
      <c r="C1381" s="309" t="s">
        <v>7554</v>
      </c>
      <c r="D1381" s="309" t="s">
        <v>1675</v>
      </c>
      <c r="E1381" s="309" t="s">
        <v>8377</v>
      </c>
      <c r="F1381" s="310" t="s">
        <v>1674</v>
      </c>
      <c r="G1381" s="310" t="s">
        <v>1274</v>
      </c>
      <c r="H1381" s="309" t="s">
        <v>7537</v>
      </c>
    </row>
    <row r="1382" spans="1:8">
      <c r="A1382" s="309" t="s">
        <v>8374</v>
      </c>
      <c r="B1382" s="309" t="s">
        <v>7491</v>
      </c>
      <c r="C1382" s="309" t="s">
        <v>7564</v>
      </c>
      <c r="D1382" s="309" t="s">
        <v>1677</v>
      </c>
      <c r="E1382" s="309" t="s">
        <v>8378</v>
      </c>
      <c r="F1382" s="310" t="s">
        <v>1676</v>
      </c>
      <c r="G1382" s="310" t="s">
        <v>1274</v>
      </c>
      <c r="H1382" s="309" t="s">
        <v>7537</v>
      </c>
    </row>
    <row r="1383" spans="1:8">
      <c r="A1383" s="309" t="s">
        <v>8374</v>
      </c>
      <c r="B1383" s="309" t="s">
        <v>7491</v>
      </c>
      <c r="C1383" s="309" t="s">
        <v>7568</v>
      </c>
      <c r="D1383" s="309" t="s">
        <v>1679</v>
      </c>
      <c r="E1383" s="309" t="s">
        <v>8379</v>
      </c>
      <c r="F1383" s="310" t="s">
        <v>1678</v>
      </c>
      <c r="G1383" s="310" t="s">
        <v>1274</v>
      </c>
      <c r="H1383" s="309" t="s">
        <v>7537</v>
      </c>
    </row>
    <row r="1384" spans="1:8">
      <c r="A1384" s="309" t="s">
        <v>8374</v>
      </c>
      <c r="B1384" s="309" t="s">
        <v>7491</v>
      </c>
      <c r="C1384" s="309" t="s">
        <v>7595</v>
      </c>
      <c r="D1384" s="309" t="s">
        <v>2246</v>
      </c>
      <c r="E1384" s="309" t="s">
        <v>8380</v>
      </c>
      <c r="F1384" s="310" t="s">
        <v>1680</v>
      </c>
      <c r="G1384" s="310" t="s">
        <v>1274</v>
      </c>
      <c r="H1384" s="309" t="s">
        <v>7537</v>
      </c>
    </row>
    <row r="1385" spans="1:8">
      <c r="A1385" s="309" t="s">
        <v>8374</v>
      </c>
      <c r="B1385" s="309" t="s">
        <v>7491</v>
      </c>
      <c r="C1385" s="309" t="s">
        <v>7599</v>
      </c>
      <c r="D1385" s="309" t="s">
        <v>2248</v>
      </c>
      <c r="E1385" s="309" t="s">
        <v>8381</v>
      </c>
      <c r="F1385" s="310" t="s">
        <v>2247</v>
      </c>
      <c r="G1385" s="310" t="s">
        <v>1275</v>
      </c>
      <c r="H1385" s="309" t="s">
        <v>7605</v>
      </c>
    </row>
    <row r="1386" spans="1:8">
      <c r="A1386" s="309" t="s">
        <v>8374</v>
      </c>
      <c r="B1386" s="309" t="s">
        <v>7491</v>
      </c>
      <c r="C1386" s="309" t="s">
        <v>7610</v>
      </c>
      <c r="D1386" s="309" t="s">
        <v>2250</v>
      </c>
      <c r="E1386" s="309" t="s">
        <v>8382</v>
      </c>
      <c r="F1386" s="310" t="s">
        <v>2249</v>
      </c>
      <c r="G1386" s="310" t="s">
        <v>1281</v>
      </c>
      <c r="H1386" s="309" t="s">
        <v>8676</v>
      </c>
    </row>
    <row r="1387" spans="1:8">
      <c r="A1387" s="309" t="s">
        <v>8374</v>
      </c>
      <c r="B1387" s="309" t="s">
        <v>7491</v>
      </c>
      <c r="C1387" s="309" t="s">
        <v>7612</v>
      </c>
      <c r="D1387" s="309" t="s">
        <v>8902</v>
      </c>
      <c r="E1387" s="309" t="s">
        <v>8903</v>
      </c>
      <c r="F1387" s="310" t="s">
        <v>2251</v>
      </c>
      <c r="G1387" s="310" t="s">
        <v>1274</v>
      </c>
      <c r="H1387" s="309" t="s">
        <v>7537</v>
      </c>
    </row>
    <row r="1388" spans="1:8">
      <c r="A1388" s="309" t="s">
        <v>8374</v>
      </c>
      <c r="B1388" s="309" t="s">
        <v>7491</v>
      </c>
      <c r="C1388" s="309" t="s">
        <v>7620</v>
      </c>
      <c r="D1388" s="309" t="s">
        <v>2253</v>
      </c>
      <c r="E1388" s="309" t="s">
        <v>8383</v>
      </c>
      <c r="F1388" s="310" t="s">
        <v>2252</v>
      </c>
      <c r="G1388" s="310" t="s">
        <v>1276</v>
      </c>
      <c r="H1388" s="309" t="s">
        <v>8669</v>
      </c>
    </row>
    <row r="1389" spans="1:8">
      <c r="A1389" s="309" t="s">
        <v>8374</v>
      </c>
      <c r="B1389" s="309" t="s">
        <v>7491</v>
      </c>
      <c r="C1389" s="309" t="s">
        <v>7624</v>
      </c>
      <c r="D1389" s="309" t="s">
        <v>3203</v>
      </c>
      <c r="E1389" s="309" t="s">
        <v>8384</v>
      </c>
      <c r="F1389" s="310" t="s">
        <v>2254</v>
      </c>
      <c r="G1389" s="310" t="s">
        <v>1273</v>
      </c>
      <c r="H1389" s="309" t="s">
        <v>8651</v>
      </c>
    </row>
    <row r="1390" spans="1:8">
      <c r="A1390" s="309" t="s">
        <v>8374</v>
      </c>
      <c r="B1390" s="309" t="s">
        <v>7491</v>
      </c>
      <c r="C1390" s="309" t="s">
        <v>7626</v>
      </c>
      <c r="D1390" s="309" t="s">
        <v>2256</v>
      </c>
      <c r="E1390" s="309" t="s">
        <v>8385</v>
      </c>
      <c r="F1390" s="310" t="s">
        <v>2255</v>
      </c>
      <c r="G1390" s="310" t="s">
        <v>1281</v>
      </c>
      <c r="H1390" s="309" t="s">
        <v>8676</v>
      </c>
    </row>
    <row r="1391" spans="1:8">
      <c r="A1391" s="309" t="s">
        <v>8374</v>
      </c>
      <c r="B1391" s="309" t="s">
        <v>7491</v>
      </c>
      <c r="C1391" s="309" t="s">
        <v>7628</v>
      </c>
      <c r="D1391" s="309" t="s">
        <v>2887</v>
      </c>
      <c r="E1391" s="309" t="s">
        <v>8386</v>
      </c>
      <c r="F1391" s="310" t="s">
        <v>2257</v>
      </c>
      <c r="G1391" s="310" t="s">
        <v>1281</v>
      </c>
      <c r="H1391" s="309" t="s">
        <v>8676</v>
      </c>
    </row>
    <row r="1392" spans="1:8">
      <c r="A1392" s="309" t="s">
        <v>8374</v>
      </c>
      <c r="B1392" s="309" t="s">
        <v>7491</v>
      </c>
      <c r="C1392" s="309" t="s">
        <v>7632</v>
      </c>
      <c r="D1392" s="309" t="s">
        <v>2889</v>
      </c>
      <c r="E1392" s="309" t="s">
        <v>8387</v>
      </c>
      <c r="F1392" s="310" t="s">
        <v>2888</v>
      </c>
      <c r="G1392" s="310" t="s">
        <v>1277</v>
      </c>
      <c r="H1392" s="309" t="s">
        <v>8680</v>
      </c>
    </row>
    <row r="1393" spans="1:8">
      <c r="A1393" s="309" t="s">
        <v>8374</v>
      </c>
      <c r="B1393" s="309" t="s">
        <v>7491</v>
      </c>
      <c r="C1393" s="309" t="s">
        <v>7634</v>
      </c>
      <c r="D1393" s="309" t="s">
        <v>2891</v>
      </c>
      <c r="E1393" s="309" t="s">
        <v>8388</v>
      </c>
      <c r="F1393" s="310" t="s">
        <v>2890</v>
      </c>
      <c r="G1393" s="310" t="s">
        <v>1281</v>
      </c>
      <c r="H1393" s="309" t="s">
        <v>8676</v>
      </c>
    </row>
    <row r="1394" spans="1:8">
      <c r="A1394" s="309" t="s">
        <v>8374</v>
      </c>
      <c r="B1394" s="309" t="s">
        <v>7491</v>
      </c>
      <c r="C1394" s="309" t="s">
        <v>7636</v>
      </c>
      <c r="D1394" s="309" t="s">
        <v>2893</v>
      </c>
      <c r="E1394" s="309" t="s">
        <v>8389</v>
      </c>
      <c r="F1394" s="310" t="s">
        <v>2892</v>
      </c>
      <c r="G1394" s="310" t="s">
        <v>1280</v>
      </c>
      <c r="H1394" s="309" t="s">
        <v>8675</v>
      </c>
    </row>
    <row r="1395" spans="1:8">
      <c r="A1395" s="309" t="s">
        <v>8374</v>
      </c>
      <c r="B1395" s="309" t="s">
        <v>7491</v>
      </c>
      <c r="C1395" s="309" t="s">
        <v>4618</v>
      </c>
      <c r="D1395" s="309" t="s">
        <v>2895</v>
      </c>
      <c r="E1395" s="309" t="s">
        <v>8390</v>
      </c>
      <c r="F1395" s="310" t="s">
        <v>2894</v>
      </c>
      <c r="G1395" s="310" t="s">
        <v>1274</v>
      </c>
      <c r="H1395" s="309" t="s">
        <v>7537</v>
      </c>
    </row>
    <row r="1396" spans="1:8">
      <c r="A1396" s="309" t="s">
        <v>8374</v>
      </c>
      <c r="B1396" s="309" t="s">
        <v>7491</v>
      </c>
      <c r="C1396" s="309" t="s">
        <v>7638</v>
      </c>
      <c r="D1396" s="309" t="s">
        <v>2897</v>
      </c>
      <c r="E1396" s="309" t="s">
        <v>8391</v>
      </c>
      <c r="F1396" s="310" t="s">
        <v>2896</v>
      </c>
      <c r="G1396" s="310" t="s">
        <v>1278</v>
      </c>
      <c r="H1396" s="309" t="s">
        <v>8674</v>
      </c>
    </row>
    <row r="1397" spans="1:8">
      <c r="A1397" s="309" t="s">
        <v>8374</v>
      </c>
      <c r="B1397" s="309" t="s">
        <v>7491</v>
      </c>
      <c r="C1397" s="309" t="s">
        <v>6669</v>
      </c>
      <c r="D1397" s="309" t="s">
        <v>2899</v>
      </c>
      <c r="E1397" s="309" t="s">
        <v>8392</v>
      </c>
      <c r="F1397" s="310" t="s">
        <v>2898</v>
      </c>
      <c r="G1397" s="310" t="s">
        <v>1274</v>
      </c>
      <c r="H1397" s="309" t="s">
        <v>7537</v>
      </c>
    </row>
    <row r="1398" spans="1:8">
      <c r="A1398" s="309" t="s">
        <v>8374</v>
      </c>
      <c r="B1398" s="309" t="s">
        <v>7491</v>
      </c>
      <c r="C1398" s="309" t="s">
        <v>6671</v>
      </c>
      <c r="D1398" s="309" t="s">
        <v>2901</v>
      </c>
      <c r="E1398" s="309" t="s">
        <v>8393</v>
      </c>
      <c r="F1398" s="310" t="s">
        <v>2900</v>
      </c>
      <c r="G1398" s="310" t="s">
        <v>1281</v>
      </c>
      <c r="H1398" s="309" t="s">
        <v>8676</v>
      </c>
    </row>
    <row r="1399" spans="1:8">
      <c r="A1399" s="309" t="s">
        <v>8374</v>
      </c>
      <c r="B1399" s="309" t="s">
        <v>7491</v>
      </c>
      <c r="C1399" s="309" t="s">
        <v>6673</v>
      </c>
      <c r="D1399" s="309" t="s">
        <v>2903</v>
      </c>
      <c r="E1399" s="309" t="s">
        <v>8394</v>
      </c>
      <c r="F1399" s="310" t="s">
        <v>2902</v>
      </c>
      <c r="G1399" s="310" t="s">
        <v>1282</v>
      </c>
      <c r="H1399" s="309" t="s">
        <v>4507</v>
      </c>
    </row>
    <row r="1400" spans="1:8">
      <c r="A1400" s="309" t="s">
        <v>8374</v>
      </c>
      <c r="B1400" s="309" t="s">
        <v>7491</v>
      </c>
      <c r="C1400" s="309" t="s">
        <v>4626</v>
      </c>
      <c r="D1400" s="309" t="s">
        <v>3204</v>
      </c>
      <c r="E1400" s="309" t="s">
        <v>8395</v>
      </c>
      <c r="F1400" s="310" t="s">
        <v>2904</v>
      </c>
      <c r="G1400" s="310" t="s">
        <v>1281</v>
      </c>
      <c r="H1400" s="309" t="s">
        <v>8676</v>
      </c>
    </row>
    <row r="1401" spans="1:8">
      <c r="A1401" s="309" t="s">
        <v>8374</v>
      </c>
      <c r="B1401" s="309" t="s">
        <v>7491</v>
      </c>
      <c r="C1401" s="309" t="s">
        <v>6676</v>
      </c>
      <c r="D1401" s="309" t="s">
        <v>2906</v>
      </c>
      <c r="E1401" s="309" t="s">
        <v>8396</v>
      </c>
      <c r="F1401" s="310" t="s">
        <v>2905</v>
      </c>
      <c r="G1401" s="310" t="s">
        <v>1279</v>
      </c>
      <c r="H1401" s="309" t="s">
        <v>526</v>
      </c>
    </row>
    <row r="1402" spans="1:8">
      <c r="A1402" s="309" t="s">
        <v>8374</v>
      </c>
      <c r="B1402" s="309" t="s">
        <v>7491</v>
      </c>
      <c r="C1402" s="309" t="s">
        <v>6678</v>
      </c>
      <c r="D1402" s="309" t="s">
        <v>2908</v>
      </c>
      <c r="E1402" s="309" t="s">
        <v>8397</v>
      </c>
      <c r="F1402" s="310" t="s">
        <v>2907</v>
      </c>
      <c r="G1402" s="310" t="s">
        <v>1280</v>
      </c>
      <c r="H1402" s="309" t="s">
        <v>8675</v>
      </c>
    </row>
    <row r="1403" spans="1:8">
      <c r="A1403" s="309" t="s">
        <v>8374</v>
      </c>
      <c r="B1403" s="309" t="s">
        <v>7491</v>
      </c>
      <c r="C1403" s="309" t="s">
        <v>6680</v>
      </c>
      <c r="D1403" s="309" t="s">
        <v>2910</v>
      </c>
      <c r="E1403" s="309" t="s">
        <v>8398</v>
      </c>
      <c r="F1403" s="310" t="s">
        <v>2909</v>
      </c>
      <c r="G1403" s="310" t="s">
        <v>1282</v>
      </c>
      <c r="H1403" s="309" t="s">
        <v>4507</v>
      </c>
    </row>
    <row r="1404" spans="1:8">
      <c r="A1404" s="309" t="s">
        <v>8374</v>
      </c>
      <c r="B1404" s="309" t="s">
        <v>7491</v>
      </c>
      <c r="C1404" s="309" t="s">
        <v>6682</v>
      </c>
      <c r="D1404" s="309" t="s">
        <v>2912</v>
      </c>
      <c r="E1404" s="309" t="s">
        <v>8399</v>
      </c>
      <c r="F1404" s="310" t="s">
        <v>2911</v>
      </c>
      <c r="G1404" s="310" t="s">
        <v>1280</v>
      </c>
      <c r="H1404" s="309" t="s">
        <v>8675</v>
      </c>
    </row>
    <row r="1405" spans="1:8">
      <c r="A1405" s="309" t="s">
        <v>8374</v>
      </c>
      <c r="B1405" s="309" t="s">
        <v>7491</v>
      </c>
      <c r="C1405" s="309" t="s">
        <v>6684</v>
      </c>
      <c r="D1405" s="309" t="s">
        <v>3205</v>
      </c>
      <c r="E1405" s="309" t="s">
        <v>8400</v>
      </c>
      <c r="F1405" s="310" t="s">
        <v>2913</v>
      </c>
      <c r="G1405" s="310" t="s">
        <v>1277</v>
      </c>
      <c r="H1405" s="309" t="s">
        <v>8680</v>
      </c>
    </row>
    <row r="1406" spans="1:8">
      <c r="A1406" s="309" t="s">
        <v>8374</v>
      </c>
      <c r="B1406" s="309" t="s">
        <v>7491</v>
      </c>
      <c r="C1406" s="309" t="s">
        <v>4629</v>
      </c>
      <c r="D1406" s="309" t="s">
        <v>2915</v>
      </c>
      <c r="E1406" s="309" t="s">
        <v>8401</v>
      </c>
      <c r="F1406" s="310" t="s">
        <v>2914</v>
      </c>
      <c r="G1406" s="310" t="s">
        <v>1281</v>
      </c>
      <c r="H1406" s="309" t="s">
        <v>8676</v>
      </c>
    </row>
    <row r="1407" spans="1:8">
      <c r="A1407" s="309" t="s">
        <v>8374</v>
      </c>
      <c r="B1407" s="309" t="s">
        <v>7491</v>
      </c>
      <c r="C1407" s="309" t="s">
        <v>6686</v>
      </c>
      <c r="D1407" s="309" t="s">
        <v>3206</v>
      </c>
      <c r="E1407" s="309" t="s">
        <v>8402</v>
      </c>
      <c r="F1407" s="310" t="s">
        <v>2916</v>
      </c>
      <c r="G1407" s="310" t="s">
        <v>1280</v>
      </c>
      <c r="H1407" s="309" t="s">
        <v>8675</v>
      </c>
    </row>
    <row r="1408" spans="1:8">
      <c r="A1408" s="309" t="s">
        <v>8374</v>
      </c>
      <c r="B1408" s="309" t="s">
        <v>7491</v>
      </c>
      <c r="C1408" s="309" t="s">
        <v>6689</v>
      </c>
      <c r="D1408" s="309" t="s">
        <v>8904</v>
      </c>
      <c r="E1408" s="309" t="s">
        <v>8905</v>
      </c>
      <c r="F1408" s="310" t="s">
        <v>2917</v>
      </c>
      <c r="G1408" s="310" t="s">
        <v>1283</v>
      </c>
      <c r="H1408" s="309" t="s">
        <v>8677</v>
      </c>
    </row>
    <row r="1409" spans="1:8">
      <c r="A1409" s="309" t="s">
        <v>8374</v>
      </c>
      <c r="B1409" s="309" t="s">
        <v>7491</v>
      </c>
      <c r="C1409" s="309" t="s">
        <v>6691</v>
      </c>
      <c r="D1409" s="309" t="s">
        <v>2919</v>
      </c>
      <c r="E1409" s="309" t="s">
        <v>8403</v>
      </c>
      <c r="F1409" s="310" t="s">
        <v>2918</v>
      </c>
      <c r="G1409" s="310" t="s">
        <v>1283</v>
      </c>
      <c r="H1409" s="309" t="s">
        <v>8677</v>
      </c>
    </row>
    <row r="1410" spans="1:8">
      <c r="A1410" s="309" t="s">
        <v>8374</v>
      </c>
      <c r="B1410" s="309" t="s">
        <v>7491</v>
      </c>
      <c r="C1410" s="309" t="s">
        <v>4754</v>
      </c>
      <c r="D1410" s="309" t="s">
        <v>2921</v>
      </c>
      <c r="E1410" s="309" t="s">
        <v>8404</v>
      </c>
      <c r="F1410" s="310" t="s">
        <v>2920</v>
      </c>
      <c r="G1410" s="310" t="s">
        <v>1283</v>
      </c>
      <c r="H1410" s="309" t="s">
        <v>8677</v>
      </c>
    </row>
    <row r="1411" spans="1:8">
      <c r="A1411" s="309" t="s">
        <v>8374</v>
      </c>
      <c r="B1411" s="309" t="s">
        <v>7491</v>
      </c>
      <c r="C1411" s="309" t="s">
        <v>6695</v>
      </c>
      <c r="D1411" s="309" t="s">
        <v>8405</v>
      </c>
      <c r="E1411" s="309" t="s">
        <v>8406</v>
      </c>
      <c r="F1411" s="310" t="s">
        <v>2922</v>
      </c>
      <c r="G1411" s="310" t="s">
        <v>1281</v>
      </c>
      <c r="H1411" s="309" t="s">
        <v>8676</v>
      </c>
    </row>
    <row r="1412" spans="1:8">
      <c r="A1412" s="309" t="s">
        <v>8374</v>
      </c>
      <c r="B1412" s="309" t="s">
        <v>7491</v>
      </c>
      <c r="C1412" s="309" t="s">
        <v>6697</v>
      </c>
      <c r="D1412" s="309" t="s">
        <v>2924</v>
      </c>
      <c r="E1412" s="309" t="s">
        <v>8407</v>
      </c>
      <c r="F1412" s="310" t="s">
        <v>2923</v>
      </c>
      <c r="G1412" s="310" t="s">
        <v>1274</v>
      </c>
      <c r="H1412" s="309" t="s">
        <v>7537</v>
      </c>
    </row>
    <row r="1413" spans="1:8">
      <c r="A1413" s="309" t="s">
        <v>8374</v>
      </c>
      <c r="B1413" s="309" t="s">
        <v>7491</v>
      </c>
      <c r="C1413" s="309" t="s">
        <v>6699</v>
      </c>
      <c r="D1413" s="309" t="s">
        <v>2926</v>
      </c>
      <c r="E1413" s="309" t="s">
        <v>8408</v>
      </c>
      <c r="F1413" s="310" t="s">
        <v>2925</v>
      </c>
      <c r="G1413" s="310" t="s">
        <v>1281</v>
      </c>
      <c r="H1413" s="309" t="s">
        <v>8676</v>
      </c>
    </row>
    <row r="1414" spans="1:8">
      <c r="A1414" s="309" t="s">
        <v>8374</v>
      </c>
      <c r="B1414" s="309" t="s">
        <v>7491</v>
      </c>
      <c r="C1414" s="309" t="s">
        <v>3012</v>
      </c>
      <c r="D1414" s="309" t="s">
        <v>2928</v>
      </c>
      <c r="E1414" s="309" t="s">
        <v>8409</v>
      </c>
      <c r="F1414" s="310" t="s">
        <v>2927</v>
      </c>
      <c r="G1414" s="310" t="s">
        <v>1283</v>
      </c>
      <c r="H1414" s="309" t="s">
        <v>8677</v>
      </c>
    </row>
    <row r="1415" spans="1:8">
      <c r="A1415" s="309" t="s">
        <v>8374</v>
      </c>
      <c r="B1415" s="309" t="s">
        <v>7491</v>
      </c>
      <c r="C1415" s="309" t="s">
        <v>4667</v>
      </c>
      <c r="D1415" s="309" t="s">
        <v>2930</v>
      </c>
      <c r="E1415" s="309" t="s">
        <v>8410</v>
      </c>
      <c r="F1415" s="310" t="s">
        <v>2929</v>
      </c>
      <c r="G1415" s="310" t="s">
        <v>1283</v>
      </c>
      <c r="H1415" s="309" t="s">
        <v>8677</v>
      </c>
    </row>
    <row r="1416" spans="1:8">
      <c r="A1416" s="309" t="s">
        <v>8374</v>
      </c>
      <c r="B1416" s="309" t="s">
        <v>7491</v>
      </c>
      <c r="C1416" s="309" t="s">
        <v>4668</v>
      </c>
      <c r="D1416" s="309" t="s">
        <v>3207</v>
      </c>
      <c r="E1416" s="309" t="s">
        <v>8411</v>
      </c>
      <c r="F1416" s="310" t="s">
        <v>3208</v>
      </c>
      <c r="G1416" s="310" t="s">
        <v>1280</v>
      </c>
      <c r="H1416" s="309" t="s">
        <v>8675</v>
      </c>
    </row>
    <row r="1417" spans="1:8">
      <c r="A1417" s="309" t="s">
        <v>8374</v>
      </c>
      <c r="B1417" s="309" t="s">
        <v>7491</v>
      </c>
      <c r="C1417" s="309" t="s">
        <v>4760</v>
      </c>
      <c r="D1417" s="309" t="s">
        <v>3209</v>
      </c>
      <c r="E1417" s="309" t="s">
        <v>8412</v>
      </c>
      <c r="F1417" s="310" t="s">
        <v>6728</v>
      </c>
      <c r="G1417" s="310" t="s">
        <v>1284</v>
      </c>
      <c r="H1417" s="309" t="s">
        <v>8715</v>
      </c>
    </row>
    <row r="1418" spans="1:8">
      <c r="A1418" s="309" t="s">
        <v>8374</v>
      </c>
      <c r="B1418" s="309" t="s">
        <v>7491</v>
      </c>
      <c r="C1418" s="309" t="s">
        <v>3014</v>
      </c>
      <c r="D1418" s="309" t="s">
        <v>6729</v>
      </c>
      <c r="E1418" s="309" t="s">
        <v>8413</v>
      </c>
      <c r="F1418" s="310" t="s">
        <v>6730</v>
      </c>
      <c r="G1418" s="310" t="s">
        <v>1280</v>
      </c>
      <c r="H1418" s="309" t="s">
        <v>8675</v>
      </c>
    </row>
    <row r="1419" spans="1:8">
      <c r="A1419" s="309" t="s">
        <v>8374</v>
      </c>
      <c r="B1419" s="309" t="s">
        <v>7491</v>
      </c>
      <c r="C1419" s="309" t="s">
        <v>3016</v>
      </c>
      <c r="D1419" s="309" t="s">
        <v>6731</v>
      </c>
      <c r="E1419" s="309" t="s">
        <v>8414</v>
      </c>
      <c r="F1419" s="310" t="s">
        <v>6732</v>
      </c>
      <c r="G1419" s="310" t="s">
        <v>1280</v>
      </c>
      <c r="H1419" s="309" t="s">
        <v>8675</v>
      </c>
    </row>
    <row r="1420" spans="1:8">
      <c r="A1420" s="309" t="s">
        <v>8374</v>
      </c>
      <c r="B1420" s="309" t="s">
        <v>7491</v>
      </c>
      <c r="C1420" s="309" t="s">
        <v>4672</v>
      </c>
      <c r="D1420" s="309" t="s">
        <v>8415</v>
      </c>
      <c r="E1420" s="309" t="s">
        <v>8416</v>
      </c>
      <c r="F1420" s="310" t="s">
        <v>8417</v>
      </c>
      <c r="G1420" s="310" t="s">
        <v>1280</v>
      </c>
      <c r="H1420" s="309" t="s">
        <v>8675</v>
      </c>
    </row>
    <row r="1421" spans="1:8">
      <c r="A1421" s="309" t="s">
        <v>8374</v>
      </c>
      <c r="B1421" s="309" t="s">
        <v>7491</v>
      </c>
      <c r="C1421" s="309" t="s">
        <v>3019</v>
      </c>
      <c r="D1421" s="309" t="s">
        <v>8418</v>
      </c>
      <c r="E1421" s="309" t="s">
        <v>8419</v>
      </c>
      <c r="F1421" s="310" t="s">
        <v>8420</v>
      </c>
      <c r="G1421" s="310" t="s">
        <v>1283</v>
      </c>
      <c r="H1421" s="309" t="s">
        <v>8677</v>
      </c>
    </row>
    <row r="1422" spans="1:8">
      <c r="A1422" s="309" t="s">
        <v>8374</v>
      </c>
      <c r="B1422" s="309" t="s">
        <v>7491</v>
      </c>
      <c r="C1422" s="309" t="s">
        <v>3021</v>
      </c>
      <c r="D1422" s="309" t="s">
        <v>8906</v>
      </c>
      <c r="E1422" s="309" t="s">
        <v>8907</v>
      </c>
      <c r="F1422" s="310" t="s">
        <v>8908</v>
      </c>
      <c r="G1422" s="310" t="s">
        <v>1273</v>
      </c>
      <c r="H1422" s="309" t="s">
        <v>8651</v>
      </c>
    </row>
    <row r="1423" spans="1:8">
      <c r="A1423" s="309" t="s">
        <v>8374</v>
      </c>
      <c r="B1423" s="309" t="s">
        <v>7491</v>
      </c>
      <c r="C1423" s="309" t="s">
        <v>3023</v>
      </c>
      <c r="D1423" s="309" t="s">
        <v>8909</v>
      </c>
      <c r="E1423" s="309" t="s">
        <v>8910</v>
      </c>
      <c r="F1423" s="310" t="s">
        <v>8911</v>
      </c>
      <c r="G1423" s="310" t="s">
        <v>1280</v>
      </c>
      <c r="H1423" s="309" t="s">
        <v>8675</v>
      </c>
    </row>
    <row r="1424" spans="1:8">
      <c r="D1424" s="309" t="s">
        <v>6184</v>
      </c>
    </row>
    <row r="1425" spans="1:8">
      <c r="A1425" s="309" t="s">
        <v>8421</v>
      </c>
      <c r="B1425" s="309" t="s">
        <v>7492</v>
      </c>
      <c r="C1425" s="309" t="s">
        <v>7530</v>
      </c>
      <c r="D1425" s="309" t="s">
        <v>2932</v>
      </c>
      <c r="E1425" s="309" t="s">
        <v>8422</v>
      </c>
      <c r="F1425" s="310" t="s">
        <v>2931</v>
      </c>
      <c r="G1425" s="310" t="s">
        <v>1273</v>
      </c>
      <c r="H1425" s="309" t="s">
        <v>8651</v>
      </c>
    </row>
    <row r="1426" spans="1:8">
      <c r="A1426" s="309" t="s">
        <v>8421</v>
      </c>
      <c r="B1426" s="309" t="s">
        <v>7492</v>
      </c>
      <c r="C1426" s="309" t="s">
        <v>7533</v>
      </c>
      <c r="D1426" s="309" t="s">
        <v>2934</v>
      </c>
      <c r="E1426" s="309" t="s">
        <v>8423</v>
      </c>
      <c r="F1426" s="310" t="s">
        <v>2933</v>
      </c>
      <c r="G1426" s="310" t="s">
        <v>1274</v>
      </c>
      <c r="H1426" s="309" t="s">
        <v>7537</v>
      </c>
    </row>
    <row r="1427" spans="1:8">
      <c r="A1427" s="309" t="s">
        <v>8421</v>
      </c>
      <c r="B1427" s="309" t="s">
        <v>7492</v>
      </c>
      <c r="C1427" s="309" t="s">
        <v>7535</v>
      </c>
      <c r="D1427" s="309" t="s">
        <v>2936</v>
      </c>
      <c r="E1427" s="309" t="s">
        <v>8424</v>
      </c>
      <c r="F1427" s="310" t="s">
        <v>2935</v>
      </c>
      <c r="G1427" s="310" t="s">
        <v>1274</v>
      </c>
      <c r="H1427" s="309" t="s">
        <v>7537</v>
      </c>
    </row>
    <row r="1428" spans="1:8">
      <c r="A1428" s="309" t="s">
        <v>8421</v>
      </c>
      <c r="B1428" s="309" t="s">
        <v>7492</v>
      </c>
      <c r="C1428" s="309" t="s">
        <v>7538</v>
      </c>
      <c r="D1428" s="309" t="s">
        <v>2938</v>
      </c>
      <c r="E1428" s="309" t="s">
        <v>8425</v>
      </c>
      <c r="F1428" s="310" t="s">
        <v>2937</v>
      </c>
      <c r="G1428" s="310" t="s">
        <v>1274</v>
      </c>
      <c r="H1428" s="309" t="s">
        <v>7537</v>
      </c>
    </row>
    <row r="1429" spans="1:8">
      <c r="A1429" s="309" t="s">
        <v>8421</v>
      </c>
      <c r="B1429" s="309" t="s">
        <v>7492</v>
      </c>
      <c r="C1429" s="309" t="s">
        <v>7540</v>
      </c>
      <c r="D1429" s="309" t="s">
        <v>2940</v>
      </c>
      <c r="E1429" s="309" t="s">
        <v>8426</v>
      </c>
      <c r="F1429" s="310" t="s">
        <v>2939</v>
      </c>
      <c r="G1429" s="310" t="s">
        <v>1274</v>
      </c>
      <c r="H1429" s="309" t="s">
        <v>7537</v>
      </c>
    </row>
    <row r="1430" spans="1:8">
      <c r="A1430" s="309" t="s">
        <v>8421</v>
      </c>
      <c r="B1430" s="309" t="s">
        <v>7492</v>
      </c>
      <c r="C1430" s="309" t="s">
        <v>7542</v>
      </c>
      <c r="D1430" s="309" t="s">
        <v>2942</v>
      </c>
      <c r="E1430" s="309" t="s">
        <v>8427</v>
      </c>
      <c r="F1430" s="310" t="s">
        <v>2941</v>
      </c>
      <c r="G1430" s="310" t="s">
        <v>1274</v>
      </c>
      <c r="H1430" s="309" t="s">
        <v>7537</v>
      </c>
    </row>
    <row r="1431" spans="1:8">
      <c r="A1431" s="309" t="s">
        <v>8421</v>
      </c>
      <c r="B1431" s="309" t="s">
        <v>7492</v>
      </c>
      <c r="C1431" s="309" t="s">
        <v>7544</v>
      </c>
      <c r="D1431" s="309" t="s">
        <v>2944</v>
      </c>
      <c r="E1431" s="309" t="s">
        <v>8428</v>
      </c>
      <c r="F1431" s="310" t="s">
        <v>2943</v>
      </c>
      <c r="G1431" s="310" t="s">
        <v>1274</v>
      </c>
      <c r="H1431" s="309" t="s">
        <v>7537</v>
      </c>
    </row>
    <row r="1432" spans="1:8">
      <c r="A1432" s="309" t="s">
        <v>8421</v>
      </c>
      <c r="B1432" s="309" t="s">
        <v>7492</v>
      </c>
      <c r="C1432" s="309" t="s">
        <v>7546</v>
      </c>
      <c r="D1432" s="309" t="s">
        <v>2946</v>
      </c>
      <c r="E1432" s="309" t="s">
        <v>8429</v>
      </c>
      <c r="F1432" s="310" t="s">
        <v>2945</v>
      </c>
      <c r="G1432" s="310" t="s">
        <v>1274</v>
      </c>
      <c r="H1432" s="309" t="s">
        <v>7537</v>
      </c>
    </row>
    <row r="1433" spans="1:8">
      <c r="A1433" s="309" t="s">
        <v>8421</v>
      </c>
      <c r="B1433" s="309" t="s">
        <v>7492</v>
      </c>
      <c r="C1433" s="309" t="s">
        <v>7548</v>
      </c>
      <c r="D1433" s="309" t="s">
        <v>2948</v>
      </c>
      <c r="E1433" s="309" t="s">
        <v>8430</v>
      </c>
      <c r="F1433" s="310" t="s">
        <v>2947</v>
      </c>
      <c r="G1433" s="310" t="s">
        <v>1274</v>
      </c>
      <c r="H1433" s="309" t="s">
        <v>7537</v>
      </c>
    </row>
    <row r="1434" spans="1:8">
      <c r="A1434" s="309" t="s">
        <v>8421</v>
      </c>
      <c r="B1434" s="309" t="s">
        <v>7492</v>
      </c>
      <c r="C1434" s="309" t="s">
        <v>7552</v>
      </c>
      <c r="D1434" s="309" t="s">
        <v>2950</v>
      </c>
      <c r="E1434" s="309" t="s">
        <v>8431</v>
      </c>
      <c r="F1434" s="310" t="s">
        <v>2949</v>
      </c>
      <c r="G1434" s="310" t="s">
        <v>1274</v>
      </c>
      <c r="H1434" s="309" t="s">
        <v>7537</v>
      </c>
    </row>
    <row r="1435" spans="1:8">
      <c r="A1435" s="309" t="s">
        <v>8421</v>
      </c>
      <c r="B1435" s="309" t="s">
        <v>7492</v>
      </c>
      <c r="C1435" s="309" t="s">
        <v>7562</v>
      </c>
      <c r="D1435" s="309" t="s">
        <v>2952</v>
      </c>
      <c r="E1435" s="309" t="s">
        <v>8432</v>
      </c>
      <c r="F1435" s="310" t="s">
        <v>2951</v>
      </c>
      <c r="G1435" s="310" t="s">
        <v>1274</v>
      </c>
      <c r="H1435" s="309" t="s">
        <v>7537</v>
      </c>
    </row>
    <row r="1436" spans="1:8">
      <c r="A1436" s="309" t="s">
        <v>8421</v>
      </c>
      <c r="B1436" s="309" t="s">
        <v>7492</v>
      </c>
      <c r="C1436" s="309" t="s">
        <v>7567</v>
      </c>
      <c r="D1436" s="309" t="s">
        <v>2954</v>
      </c>
      <c r="E1436" s="309" t="s">
        <v>8433</v>
      </c>
      <c r="F1436" s="310" t="s">
        <v>2953</v>
      </c>
      <c r="G1436" s="310" t="s">
        <v>1274</v>
      </c>
      <c r="H1436" s="309" t="s">
        <v>7537</v>
      </c>
    </row>
    <row r="1437" spans="1:8">
      <c r="A1437" s="309" t="s">
        <v>8421</v>
      </c>
      <c r="B1437" s="309" t="s">
        <v>7492</v>
      </c>
      <c r="C1437" s="309" t="s">
        <v>7570</v>
      </c>
      <c r="D1437" s="309" t="s">
        <v>2956</v>
      </c>
      <c r="E1437" s="309" t="s">
        <v>8434</v>
      </c>
      <c r="F1437" s="310" t="s">
        <v>2955</v>
      </c>
      <c r="G1437" s="310" t="s">
        <v>1276</v>
      </c>
      <c r="H1437" s="309" t="s">
        <v>8669</v>
      </c>
    </row>
    <row r="1438" spans="1:8">
      <c r="A1438" s="309" t="s">
        <v>8421</v>
      </c>
      <c r="B1438" s="309" t="s">
        <v>7492</v>
      </c>
      <c r="C1438" s="309" t="s">
        <v>7572</v>
      </c>
      <c r="D1438" s="309" t="s">
        <v>8435</v>
      </c>
      <c r="E1438" s="309" t="s">
        <v>8436</v>
      </c>
      <c r="F1438" s="310" t="s">
        <v>2957</v>
      </c>
      <c r="G1438" s="310" t="s">
        <v>1272</v>
      </c>
      <c r="H1438" s="309" t="s">
        <v>7532</v>
      </c>
    </row>
    <row r="1439" spans="1:8">
      <c r="A1439" s="309" t="s">
        <v>8421</v>
      </c>
      <c r="B1439" s="309" t="s">
        <v>7492</v>
      </c>
      <c r="C1439" s="309" t="s">
        <v>7583</v>
      </c>
      <c r="D1439" s="309" t="s">
        <v>2959</v>
      </c>
      <c r="E1439" s="309" t="s">
        <v>8437</v>
      </c>
      <c r="F1439" s="310" t="s">
        <v>2958</v>
      </c>
      <c r="G1439" s="310" t="s">
        <v>1281</v>
      </c>
      <c r="H1439" s="309" t="s">
        <v>8676</v>
      </c>
    </row>
    <row r="1440" spans="1:8">
      <c r="A1440" s="309" t="s">
        <v>8421</v>
      </c>
      <c r="B1440" s="309" t="s">
        <v>7492</v>
      </c>
      <c r="C1440" s="309" t="s">
        <v>7585</v>
      </c>
      <c r="D1440" s="309" t="s">
        <v>2961</v>
      </c>
      <c r="E1440" s="309" t="s">
        <v>8438</v>
      </c>
      <c r="F1440" s="310" t="s">
        <v>2960</v>
      </c>
      <c r="G1440" s="310" t="s">
        <v>1281</v>
      </c>
      <c r="H1440" s="309" t="s">
        <v>8676</v>
      </c>
    </row>
    <row r="1441" spans="1:8">
      <c r="A1441" s="309" t="s">
        <v>8421</v>
      </c>
      <c r="B1441" s="309" t="s">
        <v>7492</v>
      </c>
      <c r="C1441" s="309" t="s">
        <v>7587</v>
      </c>
      <c r="D1441" s="309" t="s">
        <v>2963</v>
      </c>
      <c r="E1441" s="309" t="s">
        <v>8439</v>
      </c>
      <c r="F1441" s="310" t="s">
        <v>2962</v>
      </c>
      <c r="G1441" s="310" t="s">
        <v>1275</v>
      </c>
      <c r="H1441" s="309" t="s">
        <v>7605</v>
      </c>
    </row>
    <row r="1442" spans="1:8">
      <c r="A1442" s="309" t="s">
        <v>8421</v>
      </c>
      <c r="B1442" s="309" t="s">
        <v>7492</v>
      </c>
      <c r="C1442" s="309" t="s">
        <v>7590</v>
      </c>
      <c r="D1442" s="309" t="s">
        <v>2965</v>
      </c>
      <c r="E1442" s="309" t="s">
        <v>8440</v>
      </c>
      <c r="F1442" s="310" t="s">
        <v>2964</v>
      </c>
      <c r="G1442" s="310" t="s">
        <v>1281</v>
      </c>
      <c r="H1442" s="309" t="s">
        <v>8676</v>
      </c>
    </row>
    <row r="1443" spans="1:8">
      <c r="A1443" s="309" t="s">
        <v>8421</v>
      </c>
      <c r="B1443" s="309" t="s">
        <v>7492</v>
      </c>
      <c r="C1443" s="309" t="s">
        <v>7593</v>
      </c>
      <c r="D1443" s="309" t="s">
        <v>2967</v>
      </c>
      <c r="E1443" s="309" t="s">
        <v>8441</v>
      </c>
      <c r="F1443" s="310" t="s">
        <v>2966</v>
      </c>
      <c r="G1443" s="310" t="s">
        <v>1274</v>
      </c>
      <c r="H1443" s="309" t="s">
        <v>7537</v>
      </c>
    </row>
    <row r="1444" spans="1:8">
      <c r="A1444" s="309" t="s">
        <v>8421</v>
      </c>
      <c r="B1444" s="309" t="s">
        <v>7492</v>
      </c>
      <c r="C1444" s="309" t="s">
        <v>7599</v>
      </c>
      <c r="D1444" s="309" t="s">
        <v>2969</v>
      </c>
      <c r="E1444" s="309" t="s">
        <v>8442</v>
      </c>
      <c r="F1444" s="310" t="s">
        <v>2968</v>
      </c>
      <c r="G1444" s="310" t="s">
        <v>1275</v>
      </c>
      <c r="H1444" s="309" t="s">
        <v>7605</v>
      </c>
    </row>
    <row r="1445" spans="1:8">
      <c r="A1445" s="309" t="s">
        <v>8421</v>
      </c>
      <c r="B1445" s="309" t="s">
        <v>7492</v>
      </c>
      <c r="C1445" s="309" t="s">
        <v>7603</v>
      </c>
      <c r="D1445" s="309" t="s">
        <v>2971</v>
      </c>
      <c r="E1445" s="309" t="s">
        <v>8443</v>
      </c>
      <c r="F1445" s="310" t="s">
        <v>2970</v>
      </c>
      <c r="G1445" s="310" t="s">
        <v>1279</v>
      </c>
      <c r="H1445" s="309" t="s">
        <v>526</v>
      </c>
    </row>
    <row r="1446" spans="1:8">
      <c r="A1446" s="309" t="s">
        <v>8421</v>
      </c>
      <c r="B1446" s="309" t="s">
        <v>7492</v>
      </c>
      <c r="C1446" s="309" t="s">
        <v>7606</v>
      </c>
      <c r="D1446" s="309" t="s">
        <v>2973</v>
      </c>
      <c r="E1446" s="309" t="s">
        <v>8444</v>
      </c>
      <c r="F1446" s="310" t="s">
        <v>2972</v>
      </c>
      <c r="G1446" s="310" t="s">
        <v>1277</v>
      </c>
      <c r="H1446" s="309" t="s">
        <v>8680</v>
      </c>
    </row>
    <row r="1447" spans="1:8">
      <c r="A1447" s="309" t="s">
        <v>8421</v>
      </c>
      <c r="B1447" s="309" t="s">
        <v>7492</v>
      </c>
      <c r="C1447" s="309" t="s">
        <v>7608</v>
      </c>
      <c r="D1447" s="309" t="s">
        <v>8912</v>
      </c>
      <c r="E1447" s="309" t="s">
        <v>8913</v>
      </c>
      <c r="F1447" s="310" t="s">
        <v>2974</v>
      </c>
      <c r="G1447" s="310" t="s">
        <v>1281</v>
      </c>
      <c r="H1447" s="309" t="s">
        <v>8676</v>
      </c>
    </row>
    <row r="1448" spans="1:8">
      <c r="A1448" s="309" t="s">
        <v>8421</v>
      </c>
      <c r="B1448" s="309" t="s">
        <v>7492</v>
      </c>
      <c r="C1448" s="309" t="s">
        <v>7612</v>
      </c>
      <c r="D1448" s="309" t="s">
        <v>2976</v>
      </c>
      <c r="E1448" s="309" t="s">
        <v>8445</v>
      </c>
      <c r="F1448" s="310" t="s">
        <v>2975</v>
      </c>
      <c r="G1448" s="310" t="s">
        <v>1278</v>
      </c>
      <c r="H1448" s="309" t="s">
        <v>8674</v>
      </c>
    </row>
    <row r="1449" spans="1:8">
      <c r="A1449" s="309" t="s">
        <v>8421</v>
      </c>
      <c r="B1449" s="309" t="s">
        <v>7492</v>
      </c>
      <c r="C1449" s="309" t="s">
        <v>7614</v>
      </c>
      <c r="D1449" s="309" t="s">
        <v>2978</v>
      </c>
      <c r="E1449" s="309" t="s">
        <v>8446</v>
      </c>
      <c r="F1449" s="310" t="s">
        <v>2977</v>
      </c>
      <c r="G1449" s="310" t="s">
        <v>1282</v>
      </c>
      <c r="H1449" s="309" t="s">
        <v>4507</v>
      </c>
    </row>
    <row r="1450" spans="1:8">
      <c r="A1450" s="309" t="s">
        <v>8421</v>
      </c>
      <c r="B1450" s="309" t="s">
        <v>7492</v>
      </c>
      <c r="C1450" s="309" t="s">
        <v>7618</v>
      </c>
      <c r="D1450" s="309" t="s">
        <v>8447</v>
      </c>
      <c r="E1450" s="309" t="s">
        <v>8448</v>
      </c>
      <c r="F1450" s="310" t="s">
        <v>2979</v>
      </c>
      <c r="G1450" s="310" t="s">
        <v>1281</v>
      </c>
      <c r="H1450" s="309" t="s">
        <v>8676</v>
      </c>
    </row>
    <row r="1451" spans="1:8">
      <c r="A1451" s="309" t="s">
        <v>8421</v>
      </c>
      <c r="B1451" s="309" t="s">
        <v>7492</v>
      </c>
      <c r="C1451" s="309" t="s">
        <v>7622</v>
      </c>
      <c r="D1451" s="309" t="s">
        <v>2412</v>
      </c>
      <c r="E1451" s="309" t="s">
        <v>8449</v>
      </c>
      <c r="F1451" s="310" t="s">
        <v>2411</v>
      </c>
      <c r="G1451" s="310" t="s">
        <v>1272</v>
      </c>
      <c r="H1451" s="309" t="s">
        <v>7532</v>
      </c>
    </row>
    <row r="1452" spans="1:8">
      <c r="A1452" s="309" t="s">
        <v>8421</v>
      </c>
      <c r="B1452" s="309" t="s">
        <v>7492</v>
      </c>
      <c r="C1452" s="309" t="s">
        <v>7624</v>
      </c>
      <c r="D1452" s="309" t="s">
        <v>6733</v>
      </c>
      <c r="E1452" s="309" t="s">
        <v>8450</v>
      </c>
      <c r="F1452" s="310" t="s">
        <v>6734</v>
      </c>
      <c r="G1452" s="310" t="s">
        <v>1280</v>
      </c>
      <c r="H1452" s="309" t="s">
        <v>8675</v>
      </c>
    </row>
    <row r="1453" spans="1:8">
      <c r="A1453" s="309" t="s">
        <v>8421</v>
      </c>
      <c r="B1453" s="309" t="s">
        <v>7492</v>
      </c>
      <c r="C1453" s="309" t="s">
        <v>7626</v>
      </c>
      <c r="D1453" s="309" t="s">
        <v>8451</v>
      </c>
      <c r="E1453" s="309" t="s">
        <v>8452</v>
      </c>
      <c r="F1453" s="310" t="s">
        <v>8453</v>
      </c>
      <c r="G1453" s="310" t="s">
        <v>1281</v>
      </c>
      <c r="H1453" s="309" t="s">
        <v>8676</v>
      </c>
    </row>
    <row r="1454" spans="1:8">
      <c r="A1454" s="309" t="s">
        <v>8421</v>
      </c>
      <c r="B1454" s="309" t="s">
        <v>7492</v>
      </c>
      <c r="C1454" s="309" t="s">
        <v>7628</v>
      </c>
      <c r="D1454" s="309" t="s">
        <v>8454</v>
      </c>
      <c r="E1454" s="309" t="s">
        <v>8455</v>
      </c>
      <c r="F1454" s="310" t="s">
        <v>8456</v>
      </c>
      <c r="G1454" s="310" t="s">
        <v>1280</v>
      </c>
      <c r="H1454" s="309" t="s">
        <v>8675</v>
      </c>
    </row>
    <row r="1455" spans="1:8">
      <c r="A1455" s="309" t="s">
        <v>8421</v>
      </c>
      <c r="B1455" s="309" t="s">
        <v>7492</v>
      </c>
      <c r="C1455" s="309" t="s">
        <v>7630</v>
      </c>
      <c r="D1455" s="309" t="s">
        <v>8457</v>
      </c>
      <c r="E1455" s="309" t="s">
        <v>8458</v>
      </c>
      <c r="F1455" s="310" t="s">
        <v>8459</v>
      </c>
      <c r="G1455" s="310" t="s">
        <v>1283</v>
      </c>
      <c r="H1455" s="309" t="s">
        <v>8677</v>
      </c>
    </row>
    <row r="1456" spans="1:8">
      <c r="A1456" s="309" t="s">
        <v>8421</v>
      </c>
      <c r="B1456" s="309" t="s">
        <v>7492</v>
      </c>
      <c r="C1456" s="309" t="s">
        <v>7632</v>
      </c>
      <c r="D1456" s="309" t="s">
        <v>8460</v>
      </c>
      <c r="E1456" s="309" t="s">
        <v>8461</v>
      </c>
      <c r="F1456" s="310" t="s">
        <v>8462</v>
      </c>
      <c r="G1456" s="310" t="s">
        <v>1282</v>
      </c>
      <c r="H1456" s="309" t="s">
        <v>4507</v>
      </c>
    </row>
    <row r="1457" spans="1:8">
      <c r="A1457" s="309" t="s">
        <v>8421</v>
      </c>
      <c r="B1457" s="309" t="s">
        <v>7492</v>
      </c>
      <c r="C1457" s="309" t="s">
        <v>7634</v>
      </c>
      <c r="D1457" s="309" t="s">
        <v>8914</v>
      </c>
      <c r="E1457" s="309" t="s">
        <v>8915</v>
      </c>
      <c r="F1457" s="310" t="s">
        <v>8916</v>
      </c>
      <c r="G1457" s="310" t="s">
        <v>1283</v>
      </c>
      <c r="H1457" s="309" t="s">
        <v>8677</v>
      </c>
    </row>
    <row r="1458" spans="1:8">
      <c r="A1458" s="309" t="s">
        <v>8421</v>
      </c>
      <c r="B1458" s="309" t="s">
        <v>7492</v>
      </c>
      <c r="C1458" s="309" t="s">
        <v>7636</v>
      </c>
      <c r="D1458" s="309" t="s">
        <v>8917</v>
      </c>
      <c r="E1458" s="309" t="s">
        <v>8918</v>
      </c>
      <c r="F1458" s="310" t="s">
        <v>8919</v>
      </c>
      <c r="G1458" s="310" t="s">
        <v>1283</v>
      </c>
      <c r="H1458" s="309" t="s">
        <v>8677</v>
      </c>
    </row>
    <row r="1459" spans="1:8">
      <c r="D1459" s="309" t="s">
        <v>6184</v>
      </c>
    </row>
    <row r="1460" spans="1:8">
      <c r="A1460" s="309" t="s">
        <v>8463</v>
      </c>
      <c r="B1460" s="309" t="s">
        <v>7493</v>
      </c>
      <c r="C1460" s="309" t="s">
        <v>7530</v>
      </c>
      <c r="D1460" s="309" t="s">
        <v>2414</v>
      </c>
      <c r="E1460" s="309" t="s">
        <v>8464</v>
      </c>
      <c r="F1460" s="310" t="s">
        <v>2413</v>
      </c>
      <c r="G1460" s="310" t="s">
        <v>1272</v>
      </c>
      <c r="H1460" s="309" t="s">
        <v>7532</v>
      </c>
    </row>
    <row r="1461" spans="1:8">
      <c r="A1461" s="309" t="s">
        <v>8463</v>
      </c>
      <c r="B1461" s="309" t="s">
        <v>7493</v>
      </c>
      <c r="C1461" s="309" t="s">
        <v>7533</v>
      </c>
      <c r="D1461" s="309" t="s">
        <v>2416</v>
      </c>
      <c r="E1461" s="309" t="s">
        <v>8465</v>
      </c>
      <c r="F1461" s="310" t="s">
        <v>2415</v>
      </c>
      <c r="G1461" s="310" t="s">
        <v>1273</v>
      </c>
      <c r="H1461" s="309" t="s">
        <v>8651</v>
      </c>
    </row>
    <row r="1462" spans="1:8">
      <c r="A1462" s="309" t="s">
        <v>8463</v>
      </c>
      <c r="B1462" s="309" t="s">
        <v>7493</v>
      </c>
      <c r="C1462" s="309" t="s">
        <v>7535</v>
      </c>
      <c r="D1462" s="309" t="s">
        <v>2418</v>
      </c>
      <c r="E1462" s="309" t="s">
        <v>8466</v>
      </c>
      <c r="F1462" s="310" t="s">
        <v>2417</v>
      </c>
      <c r="G1462" s="310" t="s">
        <v>1274</v>
      </c>
      <c r="H1462" s="309" t="s">
        <v>7537</v>
      </c>
    </row>
    <row r="1463" spans="1:8">
      <c r="A1463" s="309" t="s">
        <v>8463</v>
      </c>
      <c r="B1463" s="309" t="s">
        <v>7493</v>
      </c>
      <c r="C1463" s="309" t="s">
        <v>7538</v>
      </c>
      <c r="D1463" s="309" t="s">
        <v>2420</v>
      </c>
      <c r="E1463" s="309" t="s">
        <v>8467</v>
      </c>
      <c r="F1463" s="310" t="s">
        <v>2419</v>
      </c>
      <c r="G1463" s="310" t="s">
        <v>1274</v>
      </c>
      <c r="H1463" s="309" t="s">
        <v>7537</v>
      </c>
    </row>
    <row r="1464" spans="1:8">
      <c r="A1464" s="309" t="s">
        <v>8463</v>
      </c>
      <c r="B1464" s="309" t="s">
        <v>7493</v>
      </c>
      <c r="C1464" s="309" t="s">
        <v>7540</v>
      </c>
      <c r="D1464" s="309" t="s">
        <v>2422</v>
      </c>
      <c r="E1464" s="309" t="s">
        <v>8468</v>
      </c>
      <c r="F1464" s="310" t="s">
        <v>2421</v>
      </c>
      <c r="G1464" s="310" t="s">
        <v>1274</v>
      </c>
      <c r="H1464" s="309" t="s">
        <v>7537</v>
      </c>
    </row>
    <row r="1465" spans="1:8">
      <c r="A1465" s="309" t="s">
        <v>8463</v>
      </c>
      <c r="B1465" s="309" t="s">
        <v>7493</v>
      </c>
      <c r="C1465" s="309" t="s">
        <v>7542</v>
      </c>
      <c r="D1465" s="309" t="s">
        <v>2424</v>
      </c>
      <c r="E1465" s="309" t="s">
        <v>8469</v>
      </c>
      <c r="F1465" s="310" t="s">
        <v>2423</v>
      </c>
      <c r="G1465" s="310" t="s">
        <v>1274</v>
      </c>
      <c r="H1465" s="309" t="s">
        <v>7537</v>
      </c>
    </row>
    <row r="1466" spans="1:8">
      <c r="A1466" s="309" t="s">
        <v>8463</v>
      </c>
      <c r="B1466" s="309" t="s">
        <v>7493</v>
      </c>
      <c r="C1466" s="309" t="s">
        <v>7546</v>
      </c>
      <c r="D1466" s="309" t="s">
        <v>2426</v>
      </c>
      <c r="E1466" s="309" t="s">
        <v>8470</v>
      </c>
      <c r="F1466" s="310" t="s">
        <v>2425</v>
      </c>
      <c r="G1466" s="310" t="s">
        <v>1274</v>
      </c>
      <c r="H1466" s="309" t="s">
        <v>7537</v>
      </c>
    </row>
    <row r="1467" spans="1:8">
      <c r="A1467" s="309" t="s">
        <v>8463</v>
      </c>
      <c r="B1467" s="309" t="s">
        <v>7493</v>
      </c>
      <c r="C1467" s="309" t="s">
        <v>7548</v>
      </c>
      <c r="D1467" s="309" t="s">
        <v>2428</v>
      </c>
      <c r="E1467" s="309" t="s">
        <v>8471</v>
      </c>
      <c r="F1467" s="310" t="s">
        <v>2427</v>
      </c>
      <c r="G1467" s="310" t="s">
        <v>1274</v>
      </c>
      <c r="H1467" s="309" t="s">
        <v>7537</v>
      </c>
    </row>
    <row r="1468" spans="1:8">
      <c r="A1468" s="309" t="s">
        <v>8463</v>
      </c>
      <c r="B1468" s="309" t="s">
        <v>7493</v>
      </c>
      <c r="C1468" s="309" t="s">
        <v>7550</v>
      </c>
      <c r="D1468" s="309" t="s">
        <v>2430</v>
      </c>
      <c r="E1468" s="309" t="s">
        <v>8472</v>
      </c>
      <c r="F1468" s="310" t="s">
        <v>2429</v>
      </c>
      <c r="G1468" s="310" t="s">
        <v>1274</v>
      </c>
      <c r="H1468" s="309" t="s">
        <v>7537</v>
      </c>
    </row>
    <row r="1469" spans="1:8">
      <c r="A1469" s="309" t="s">
        <v>8463</v>
      </c>
      <c r="B1469" s="309" t="s">
        <v>7493</v>
      </c>
      <c r="C1469" s="309" t="s">
        <v>7556</v>
      </c>
      <c r="D1469" s="309" t="s">
        <v>2432</v>
      </c>
      <c r="E1469" s="309" t="s">
        <v>8473</v>
      </c>
      <c r="F1469" s="310" t="s">
        <v>2431</v>
      </c>
      <c r="G1469" s="310" t="s">
        <v>1274</v>
      </c>
      <c r="H1469" s="309" t="s">
        <v>7537</v>
      </c>
    </row>
    <row r="1470" spans="1:8">
      <c r="A1470" s="309" t="s">
        <v>8463</v>
      </c>
      <c r="B1470" s="309" t="s">
        <v>7493</v>
      </c>
      <c r="C1470" s="309" t="s">
        <v>7558</v>
      </c>
      <c r="D1470" s="309" t="s">
        <v>2434</v>
      </c>
      <c r="E1470" s="309" t="s">
        <v>8474</v>
      </c>
      <c r="F1470" s="310" t="s">
        <v>2433</v>
      </c>
      <c r="G1470" s="310" t="s">
        <v>1274</v>
      </c>
      <c r="H1470" s="309" t="s">
        <v>7537</v>
      </c>
    </row>
    <row r="1471" spans="1:8">
      <c r="A1471" s="309" t="s">
        <v>8463</v>
      </c>
      <c r="B1471" s="309" t="s">
        <v>7493</v>
      </c>
      <c r="C1471" s="309" t="s">
        <v>4689</v>
      </c>
      <c r="D1471" s="309" t="s">
        <v>2436</v>
      </c>
      <c r="E1471" s="309" t="s">
        <v>8475</v>
      </c>
      <c r="F1471" s="310" t="s">
        <v>2435</v>
      </c>
      <c r="G1471" s="310" t="s">
        <v>1275</v>
      </c>
      <c r="H1471" s="309" t="s">
        <v>7605</v>
      </c>
    </row>
    <row r="1472" spans="1:8">
      <c r="A1472" s="309" t="s">
        <v>8463</v>
      </c>
      <c r="B1472" s="309" t="s">
        <v>7493</v>
      </c>
      <c r="C1472" s="309" t="s">
        <v>7574</v>
      </c>
      <c r="D1472" s="309" t="s">
        <v>2438</v>
      </c>
      <c r="E1472" s="309" t="s">
        <v>8476</v>
      </c>
      <c r="F1472" s="310" t="s">
        <v>2437</v>
      </c>
      <c r="G1472" s="310" t="s">
        <v>1275</v>
      </c>
      <c r="H1472" s="309" t="s">
        <v>7605</v>
      </c>
    </row>
    <row r="1473" spans="1:8">
      <c r="A1473" s="309" t="s">
        <v>8463</v>
      </c>
      <c r="B1473" s="309" t="s">
        <v>7493</v>
      </c>
      <c r="C1473" s="309" t="s">
        <v>7577</v>
      </c>
      <c r="D1473" s="309" t="s">
        <v>2440</v>
      </c>
      <c r="E1473" s="309" t="s">
        <v>8477</v>
      </c>
      <c r="F1473" s="310" t="s">
        <v>2439</v>
      </c>
      <c r="G1473" s="310" t="s">
        <v>1274</v>
      </c>
      <c r="H1473" s="309" t="s">
        <v>7537</v>
      </c>
    </row>
    <row r="1474" spans="1:8">
      <c r="A1474" s="309" t="s">
        <v>8463</v>
      </c>
      <c r="B1474" s="309" t="s">
        <v>7493</v>
      </c>
      <c r="C1474" s="309" t="s">
        <v>7581</v>
      </c>
      <c r="D1474" s="309" t="s">
        <v>2442</v>
      </c>
      <c r="E1474" s="309" t="s">
        <v>8478</v>
      </c>
      <c r="F1474" s="310" t="s">
        <v>2441</v>
      </c>
      <c r="G1474" s="310" t="s">
        <v>1275</v>
      </c>
      <c r="H1474" s="309" t="s">
        <v>7605</v>
      </c>
    </row>
    <row r="1475" spans="1:8">
      <c r="A1475" s="309" t="s">
        <v>8463</v>
      </c>
      <c r="B1475" s="309" t="s">
        <v>7493</v>
      </c>
      <c r="C1475" s="309" t="s">
        <v>7587</v>
      </c>
      <c r="D1475" s="309" t="s">
        <v>2444</v>
      </c>
      <c r="E1475" s="309" t="s">
        <v>8479</v>
      </c>
      <c r="F1475" s="310" t="s">
        <v>2443</v>
      </c>
      <c r="G1475" s="310" t="s">
        <v>1275</v>
      </c>
      <c r="H1475" s="309" t="s">
        <v>7605</v>
      </c>
    </row>
    <row r="1476" spans="1:8">
      <c r="A1476" s="309" t="s">
        <v>8463</v>
      </c>
      <c r="B1476" s="309" t="s">
        <v>7493</v>
      </c>
      <c r="C1476" s="309" t="s">
        <v>7590</v>
      </c>
      <c r="D1476" s="309" t="s">
        <v>2446</v>
      </c>
      <c r="E1476" s="309" t="s">
        <v>8480</v>
      </c>
      <c r="F1476" s="310" t="s">
        <v>2445</v>
      </c>
      <c r="G1476" s="310" t="s">
        <v>1275</v>
      </c>
      <c r="H1476" s="309" t="s">
        <v>7605</v>
      </c>
    </row>
    <row r="1477" spans="1:8">
      <c r="A1477" s="309" t="s">
        <v>8463</v>
      </c>
      <c r="B1477" s="309" t="s">
        <v>7493</v>
      </c>
      <c r="C1477" s="309" t="s">
        <v>7599</v>
      </c>
      <c r="D1477" s="309" t="s">
        <v>6735</v>
      </c>
      <c r="E1477" s="309" t="s">
        <v>8481</v>
      </c>
      <c r="F1477" s="310" t="s">
        <v>2447</v>
      </c>
      <c r="G1477" s="310" t="s">
        <v>1276</v>
      </c>
      <c r="H1477" s="309" t="s">
        <v>8669</v>
      </c>
    </row>
    <row r="1478" spans="1:8">
      <c r="A1478" s="309" t="s">
        <v>8463</v>
      </c>
      <c r="B1478" s="309" t="s">
        <v>7493</v>
      </c>
      <c r="C1478" s="309" t="s">
        <v>7603</v>
      </c>
      <c r="D1478" s="309" t="s">
        <v>2449</v>
      </c>
      <c r="E1478" s="309" t="s">
        <v>8482</v>
      </c>
      <c r="F1478" s="310" t="s">
        <v>2448</v>
      </c>
      <c r="G1478" s="310" t="s">
        <v>1275</v>
      </c>
      <c r="H1478" s="309" t="s">
        <v>7605</v>
      </c>
    </row>
    <row r="1479" spans="1:8">
      <c r="A1479" s="309" t="s">
        <v>8463</v>
      </c>
      <c r="B1479" s="309" t="s">
        <v>7493</v>
      </c>
      <c r="C1479" s="309" t="s">
        <v>7610</v>
      </c>
      <c r="D1479" s="309" t="s">
        <v>2451</v>
      </c>
      <c r="E1479" s="309" t="s">
        <v>8483</v>
      </c>
      <c r="F1479" s="310" t="s">
        <v>2450</v>
      </c>
      <c r="G1479" s="310" t="s">
        <v>1275</v>
      </c>
      <c r="H1479" s="309" t="s">
        <v>7605</v>
      </c>
    </row>
    <row r="1480" spans="1:8">
      <c r="A1480" s="309" t="s">
        <v>8463</v>
      </c>
      <c r="B1480" s="309" t="s">
        <v>7493</v>
      </c>
      <c r="C1480" s="309" t="s">
        <v>7622</v>
      </c>
      <c r="D1480" s="309" t="s">
        <v>2453</v>
      </c>
      <c r="E1480" s="309" t="s">
        <v>8484</v>
      </c>
      <c r="F1480" s="310" t="s">
        <v>2452</v>
      </c>
      <c r="G1480" s="310" t="s">
        <v>1275</v>
      </c>
      <c r="H1480" s="309" t="s">
        <v>7605</v>
      </c>
    </row>
    <row r="1481" spans="1:8">
      <c r="A1481" s="309" t="s">
        <v>8463</v>
      </c>
      <c r="B1481" s="309" t="s">
        <v>7493</v>
      </c>
      <c r="C1481" s="309" t="s">
        <v>7626</v>
      </c>
      <c r="D1481" s="309" t="s">
        <v>2455</v>
      </c>
      <c r="E1481" s="309" t="s">
        <v>8485</v>
      </c>
      <c r="F1481" s="310" t="s">
        <v>2454</v>
      </c>
      <c r="G1481" s="310" t="s">
        <v>1275</v>
      </c>
      <c r="H1481" s="309" t="s">
        <v>7605</v>
      </c>
    </row>
    <row r="1482" spans="1:8">
      <c r="A1482" s="309" t="s">
        <v>8463</v>
      </c>
      <c r="B1482" s="309" t="s">
        <v>7493</v>
      </c>
      <c r="C1482" s="309" t="s">
        <v>7628</v>
      </c>
      <c r="D1482" s="309" t="s">
        <v>2457</v>
      </c>
      <c r="E1482" s="309" t="s">
        <v>8486</v>
      </c>
      <c r="F1482" s="310" t="s">
        <v>2456</v>
      </c>
      <c r="G1482" s="310" t="s">
        <v>1275</v>
      </c>
      <c r="H1482" s="309" t="s">
        <v>7605</v>
      </c>
    </row>
    <row r="1483" spans="1:8">
      <c r="A1483" s="309" t="s">
        <v>8463</v>
      </c>
      <c r="B1483" s="309" t="s">
        <v>7493</v>
      </c>
      <c r="C1483" s="309" t="s">
        <v>7636</v>
      </c>
      <c r="D1483" s="309" t="s">
        <v>6736</v>
      </c>
      <c r="E1483" s="309" t="s">
        <v>8487</v>
      </c>
      <c r="F1483" s="310" t="s">
        <v>2458</v>
      </c>
      <c r="G1483" s="310" t="s">
        <v>1273</v>
      </c>
      <c r="H1483" s="309" t="s">
        <v>8651</v>
      </c>
    </row>
    <row r="1484" spans="1:8">
      <c r="A1484" s="309" t="s">
        <v>8463</v>
      </c>
      <c r="B1484" s="309" t="s">
        <v>7493</v>
      </c>
      <c r="C1484" s="309" t="s">
        <v>4655</v>
      </c>
      <c r="D1484" s="309" t="s">
        <v>2460</v>
      </c>
      <c r="E1484" s="309" t="s">
        <v>8488</v>
      </c>
      <c r="F1484" s="310" t="s">
        <v>2459</v>
      </c>
      <c r="G1484" s="310" t="s">
        <v>1277</v>
      </c>
      <c r="H1484" s="309" t="s">
        <v>8680</v>
      </c>
    </row>
    <row r="1485" spans="1:8">
      <c r="A1485" s="309" t="s">
        <v>8463</v>
      </c>
      <c r="B1485" s="309" t="s">
        <v>7493</v>
      </c>
      <c r="C1485" s="309" t="s">
        <v>4618</v>
      </c>
      <c r="D1485" s="309" t="s">
        <v>2462</v>
      </c>
      <c r="E1485" s="309" t="s">
        <v>8489</v>
      </c>
      <c r="F1485" s="310" t="s">
        <v>2461</v>
      </c>
      <c r="G1485" s="310" t="s">
        <v>1272</v>
      </c>
      <c r="H1485" s="309" t="s">
        <v>7532</v>
      </c>
    </row>
    <row r="1486" spans="1:8">
      <c r="A1486" s="309" t="s">
        <v>8463</v>
      </c>
      <c r="B1486" s="309" t="s">
        <v>7493</v>
      </c>
      <c r="C1486" s="309" t="s">
        <v>7638</v>
      </c>
      <c r="D1486" s="309" t="s">
        <v>2464</v>
      </c>
      <c r="E1486" s="309" t="s">
        <v>8490</v>
      </c>
      <c r="F1486" s="310" t="s">
        <v>2463</v>
      </c>
      <c r="G1486" s="310" t="s">
        <v>1277</v>
      </c>
      <c r="H1486" s="309" t="s">
        <v>8680</v>
      </c>
    </row>
    <row r="1487" spans="1:8">
      <c r="A1487" s="309" t="s">
        <v>8463</v>
      </c>
      <c r="B1487" s="309" t="s">
        <v>7493</v>
      </c>
      <c r="C1487" s="309" t="s">
        <v>6671</v>
      </c>
      <c r="D1487" s="309" t="s">
        <v>2384</v>
      </c>
      <c r="E1487" s="309" t="s">
        <v>8491</v>
      </c>
      <c r="F1487" s="310" t="s">
        <v>2465</v>
      </c>
      <c r="G1487" s="310" t="s">
        <v>1275</v>
      </c>
      <c r="H1487" s="309" t="s">
        <v>7605</v>
      </c>
    </row>
    <row r="1488" spans="1:8">
      <c r="A1488" s="309" t="s">
        <v>8463</v>
      </c>
      <c r="B1488" s="309" t="s">
        <v>7493</v>
      </c>
      <c r="C1488" s="309" t="s">
        <v>4626</v>
      </c>
      <c r="D1488" s="309" t="s">
        <v>2467</v>
      </c>
      <c r="E1488" s="309" t="s">
        <v>8492</v>
      </c>
      <c r="F1488" s="310" t="s">
        <v>2466</v>
      </c>
      <c r="G1488" s="310" t="s">
        <v>1278</v>
      </c>
      <c r="H1488" s="309" t="s">
        <v>8674</v>
      </c>
    </row>
    <row r="1489" spans="1:8">
      <c r="A1489" s="309" t="s">
        <v>8463</v>
      </c>
      <c r="B1489" s="309" t="s">
        <v>7493</v>
      </c>
      <c r="C1489" s="309" t="s">
        <v>6678</v>
      </c>
      <c r="D1489" s="309" t="s">
        <v>2469</v>
      </c>
      <c r="E1489" s="309" t="s">
        <v>8493</v>
      </c>
      <c r="F1489" s="310" t="s">
        <v>2468</v>
      </c>
      <c r="G1489" s="310" t="s">
        <v>1277</v>
      </c>
      <c r="H1489" s="309" t="s">
        <v>8680</v>
      </c>
    </row>
    <row r="1490" spans="1:8">
      <c r="A1490" s="309" t="s">
        <v>8463</v>
      </c>
      <c r="B1490" s="309" t="s">
        <v>7493</v>
      </c>
      <c r="C1490" s="309" t="s">
        <v>6680</v>
      </c>
      <c r="D1490" s="309" t="s">
        <v>2471</v>
      </c>
      <c r="E1490" s="309" t="s">
        <v>8494</v>
      </c>
      <c r="F1490" s="310" t="s">
        <v>2470</v>
      </c>
      <c r="G1490" s="310" t="s">
        <v>1274</v>
      </c>
      <c r="H1490" s="309" t="s">
        <v>7537</v>
      </c>
    </row>
    <row r="1491" spans="1:8">
      <c r="A1491" s="309" t="s">
        <v>8463</v>
      </c>
      <c r="B1491" s="309" t="s">
        <v>7493</v>
      </c>
      <c r="C1491" s="309" t="s">
        <v>6682</v>
      </c>
      <c r="D1491" s="309" t="s">
        <v>2473</v>
      </c>
      <c r="E1491" s="309" t="s">
        <v>8495</v>
      </c>
      <c r="F1491" s="310" t="s">
        <v>2472</v>
      </c>
      <c r="G1491" s="310" t="s">
        <v>1280</v>
      </c>
      <c r="H1491" s="309" t="s">
        <v>8675</v>
      </c>
    </row>
    <row r="1492" spans="1:8">
      <c r="A1492" s="309" t="s">
        <v>8463</v>
      </c>
      <c r="B1492" s="309" t="s">
        <v>7493</v>
      </c>
      <c r="C1492" s="309" t="s">
        <v>6684</v>
      </c>
      <c r="D1492" s="309" t="s">
        <v>6986</v>
      </c>
      <c r="E1492" s="309" t="s">
        <v>8496</v>
      </c>
      <c r="F1492" s="310" t="s">
        <v>6985</v>
      </c>
      <c r="G1492" s="310" t="s">
        <v>1277</v>
      </c>
      <c r="H1492" s="309" t="s">
        <v>8680</v>
      </c>
    </row>
    <row r="1493" spans="1:8">
      <c r="A1493" s="309" t="s">
        <v>8463</v>
      </c>
      <c r="B1493" s="309" t="s">
        <v>7493</v>
      </c>
      <c r="C1493" s="309" t="s">
        <v>4629</v>
      </c>
      <c r="D1493" s="309" t="s">
        <v>6988</v>
      </c>
      <c r="E1493" s="309" t="s">
        <v>8497</v>
      </c>
      <c r="F1493" s="310" t="s">
        <v>6987</v>
      </c>
      <c r="G1493" s="310" t="s">
        <v>1279</v>
      </c>
      <c r="H1493" s="309" t="s">
        <v>526</v>
      </c>
    </row>
    <row r="1494" spans="1:8">
      <c r="A1494" s="309" t="s">
        <v>8463</v>
      </c>
      <c r="B1494" s="309" t="s">
        <v>7493</v>
      </c>
      <c r="C1494" s="309" t="s">
        <v>6686</v>
      </c>
      <c r="D1494" s="309" t="s">
        <v>6737</v>
      </c>
      <c r="E1494" s="309" t="s">
        <v>8498</v>
      </c>
      <c r="F1494" s="310" t="s">
        <v>6989</v>
      </c>
      <c r="G1494" s="310" t="s">
        <v>1280</v>
      </c>
      <c r="H1494" s="309" t="s">
        <v>8675</v>
      </c>
    </row>
    <row r="1495" spans="1:8">
      <c r="A1495" s="309" t="s">
        <v>8463</v>
      </c>
      <c r="B1495" s="309" t="s">
        <v>7493</v>
      </c>
      <c r="C1495" s="309" t="s">
        <v>6693</v>
      </c>
      <c r="D1495" s="309" t="s">
        <v>6738</v>
      </c>
      <c r="E1495" s="309" t="s">
        <v>8499</v>
      </c>
      <c r="F1495" s="310" t="s">
        <v>6990</v>
      </c>
      <c r="G1495" s="310" t="s">
        <v>1277</v>
      </c>
      <c r="H1495" s="309" t="s">
        <v>8680</v>
      </c>
    </row>
    <row r="1496" spans="1:8">
      <c r="A1496" s="309" t="s">
        <v>8463</v>
      </c>
      <c r="B1496" s="309" t="s">
        <v>7493</v>
      </c>
      <c r="C1496" s="309" t="s">
        <v>4754</v>
      </c>
      <c r="D1496" s="309" t="s">
        <v>6992</v>
      </c>
      <c r="E1496" s="309" t="s">
        <v>8500</v>
      </c>
      <c r="F1496" s="310" t="s">
        <v>6991</v>
      </c>
      <c r="G1496" s="310" t="s">
        <v>1274</v>
      </c>
      <c r="H1496" s="309" t="s">
        <v>7537</v>
      </c>
    </row>
    <row r="1497" spans="1:8">
      <c r="A1497" s="309" t="s">
        <v>8463</v>
      </c>
      <c r="B1497" s="309" t="s">
        <v>7493</v>
      </c>
      <c r="C1497" s="309" t="s">
        <v>6695</v>
      </c>
      <c r="D1497" s="309" t="s">
        <v>6994</v>
      </c>
      <c r="E1497" s="309" t="s">
        <v>8501</v>
      </c>
      <c r="F1497" s="310" t="s">
        <v>6993</v>
      </c>
      <c r="G1497" s="310" t="s">
        <v>1274</v>
      </c>
      <c r="H1497" s="309" t="s">
        <v>7537</v>
      </c>
    </row>
    <row r="1498" spans="1:8">
      <c r="A1498" s="309" t="s">
        <v>8463</v>
      </c>
      <c r="B1498" s="309" t="s">
        <v>7493</v>
      </c>
      <c r="C1498" s="309" t="s">
        <v>6697</v>
      </c>
      <c r="D1498" s="309" t="s">
        <v>6996</v>
      </c>
      <c r="E1498" s="309" t="s">
        <v>8502</v>
      </c>
      <c r="F1498" s="310" t="s">
        <v>6995</v>
      </c>
      <c r="G1498" s="310" t="s">
        <v>1275</v>
      </c>
      <c r="H1498" s="309" t="s">
        <v>7605</v>
      </c>
    </row>
    <row r="1499" spans="1:8">
      <c r="A1499" s="309" t="s">
        <v>8463</v>
      </c>
      <c r="B1499" s="309" t="s">
        <v>7493</v>
      </c>
      <c r="C1499" s="309" t="s">
        <v>3012</v>
      </c>
      <c r="D1499" s="309" t="s">
        <v>6998</v>
      </c>
      <c r="E1499" s="309" t="s">
        <v>8503</v>
      </c>
      <c r="F1499" s="310" t="s">
        <v>6997</v>
      </c>
      <c r="G1499" s="310" t="s">
        <v>1282</v>
      </c>
      <c r="H1499" s="309" t="s">
        <v>4507</v>
      </c>
    </row>
    <row r="1500" spans="1:8">
      <c r="A1500" s="309" t="s">
        <v>8463</v>
      </c>
      <c r="B1500" s="309" t="s">
        <v>7493</v>
      </c>
      <c r="C1500" s="309" t="s">
        <v>4667</v>
      </c>
      <c r="D1500" s="309" t="s">
        <v>7000</v>
      </c>
      <c r="E1500" s="309" t="s">
        <v>8504</v>
      </c>
      <c r="F1500" s="310" t="s">
        <v>6999</v>
      </c>
      <c r="G1500" s="310" t="s">
        <v>1281</v>
      </c>
      <c r="H1500" s="309" t="s">
        <v>8676</v>
      </c>
    </row>
    <row r="1501" spans="1:8">
      <c r="A1501" s="309" t="s">
        <v>8463</v>
      </c>
      <c r="B1501" s="309" t="s">
        <v>7493</v>
      </c>
      <c r="C1501" s="309" t="s">
        <v>3018</v>
      </c>
      <c r="D1501" s="309" t="s">
        <v>7002</v>
      </c>
      <c r="E1501" s="309" t="s">
        <v>8505</v>
      </c>
      <c r="F1501" s="310" t="s">
        <v>7001</v>
      </c>
      <c r="G1501" s="310" t="s">
        <v>1282</v>
      </c>
      <c r="H1501" s="309" t="s">
        <v>4507</v>
      </c>
    </row>
    <row r="1502" spans="1:8">
      <c r="A1502" s="309" t="s">
        <v>8463</v>
      </c>
      <c r="B1502" s="309" t="s">
        <v>7493</v>
      </c>
      <c r="C1502" s="309" t="s">
        <v>3019</v>
      </c>
      <c r="D1502" s="309" t="s">
        <v>7004</v>
      </c>
      <c r="E1502" s="309" t="s">
        <v>8506</v>
      </c>
      <c r="F1502" s="310" t="s">
        <v>7003</v>
      </c>
      <c r="G1502" s="310" t="s">
        <v>1280</v>
      </c>
      <c r="H1502" s="309" t="s">
        <v>8675</v>
      </c>
    </row>
    <row r="1503" spans="1:8">
      <c r="A1503" s="309" t="s">
        <v>8463</v>
      </c>
      <c r="B1503" s="309" t="s">
        <v>7493</v>
      </c>
      <c r="C1503" s="309" t="s">
        <v>3025</v>
      </c>
      <c r="D1503" s="309" t="s">
        <v>7006</v>
      </c>
      <c r="E1503" s="309" t="s">
        <v>8507</v>
      </c>
      <c r="F1503" s="310" t="s">
        <v>7005</v>
      </c>
      <c r="G1503" s="310" t="s">
        <v>1282</v>
      </c>
      <c r="H1503" s="309" t="s">
        <v>4507</v>
      </c>
    </row>
    <row r="1504" spans="1:8">
      <c r="A1504" s="309" t="s">
        <v>8463</v>
      </c>
      <c r="B1504" s="309" t="s">
        <v>7493</v>
      </c>
      <c r="C1504" s="309" t="s">
        <v>3032</v>
      </c>
      <c r="D1504" s="309" t="s">
        <v>6739</v>
      </c>
      <c r="E1504" s="309" t="s">
        <v>8508</v>
      </c>
      <c r="F1504" s="310" t="s">
        <v>8128</v>
      </c>
      <c r="G1504" s="310" t="s">
        <v>1281</v>
      </c>
      <c r="H1504" s="309" t="s">
        <v>8676</v>
      </c>
    </row>
    <row r="1505" spans="1:8">
      <c r="A1505" s="309" t="s">
        <v>8463</v>
      </c>
      <c r="B1505" s="309" t="s">
        <v>7493</v>
      </c>
      <c r="C1505" s="309" t="s">
        <v>4769</v>
      </c>
      <c r="D1505" s="309" t="s">
        <v>8130</v>
      </c>
      <c r="E1505" s="309" t="s">
        <v>8509</v>
      </c>
      <c r="F1505" s="310" t="s">
        <v>8129</v>
      </c>
      <c r="G1505" s="310" t="s">
        <v>1272</v>
      </c>
      <c r="H1505" s="309" t="s">
        <v>7532</v>
      </c>
    </row>
    <row r="1506" spans="1:8">
      <c r="A1506" s="309" t="s">
        <v>8463</v>
      </c>
      <c r="B1506" s="309" t="s">
        <v>7493</v>
      </c>
      <c r="C1506" s="309" t="s">
        <v>7913</v>
      </c>
      <c r="D1506" s="309" t="s">
        <v>8132</v>
      </c>
      <c r="E1506" s="309" t="s">
        <v>8510</v>
      </c>
      <c r="F1506" s="310" t="s">
        <v>8131</v>
      </c>
      <c r="G1506" s="310" t="s">
        <v>1283</v>
      </c>
      <c r="H1506" s="309" t="s">
        <v>8677</v>
      </c>
    </row>
    <row r="1507" spans="1:8">
      <c r="A1507" s="309" t="s">
        <v>8463</v>
      </c>
      <c r="B1507" s="309" t="s">
        <v>7493</v>
      </c>
      <c r="C1507" s="309" t="s">
        <v>3036</v>
      </c>
      <c r="D1507" s="309" t="s">
        <v>8134</v>
      </c>
      <c r="E1507" s="309" t="s">
        <v>8511</v>
      </c>
      <c r="F1507" s="310" t="s">
        <v>8133</v>
      </c>
      <c r="G1507" s="310" t="s">
        <v>1274</v>
      </c>
      <c r="H1507" s="309" t="s">
        <v>7537</v>
      </c>
    </row>
    <row r="1508" spans="1:8">
      <c r="A1508" s="309" t="s">
        <v>8463</v>
      </c>
      <c r="B1508" s="309" t="s">
        <v>7493</v>
      </c>
      <c r="C1508" s="309" t="s">
        <v>3040</v>
      </c>
      <c r="D1508" s="309" t="s">
        <v>8512</v>
      </c>
      <c r="E1508" s="309" t="s">
        <v>8513</v>
      </c>
      <c r="F1508" s="310" t="s">
        <v>8135</v>
      </c>
      <c r="G1508" s="310" t="s">
        <v>1282</v>
      </c>
      <c r="H1508" s="309" t="s">
        <v>4507</v>
      </c>
    </row>
    <row r="1509" spans="1:8">
      <c r="A1509" s="309" t="s">
        <v>8463</v>
      </c>
      <c r="B1509" s="309" t="s">
        <v>7493</v>
      </c>
      <c r="C1509" s="309" t="s">
        <v>1895</v>
      </c>
      <c r="D1509" s="309" t="s">
        <v>8137</v>
      </c>
      <c r="E1509" s="309" t="s">
        <v>8514</v>
      </c>
      <c r="F1509" s="310" t="s">
        <v>8136</v>
      </c>
      <c r="G1509" s="310" t="s">
        <v>1281</v>
      </c>
      <c r="H1509" s="309" t="s">
        <v>8676</v>
      </c>
    </row>
    <row r="1510" spans="1:8">
      <c r="A1510" s="309" t="s">
        <v>8463</v>
      </c>
      <c r="B1510" s="309" t="s">
        <v>7493</v>
      </c>
      <c r="C1510" s="309" t="s">
        <v>3044</v>
      </c>
      <c r="D1510" s="309" t="s">
        <v>6740</v>
      </c>
      <c r="E1510" s="309" t="s">
        <v>8515</v>
      </c>
      <c r="F1510" s="310" t="s">
        <v>6741</v>
      </c>
      <c r="G1510" s="310" t="s">
        <v>1280</v>
      </c>
      <c r="H1510" s="309" t="s">
        <v>8675</v>
      </c>
    </row>
    <row r="1511" spans="1:8">
      <c r="A1511" s="309" t="s">
        <v>8463</v>
      </c>
      <c r="B1511" s="309" t="s">
        <v>7493</v>
      </c>
      <c r="C1511" s="309" t="s">
        <v>3046</v>
      </c>
      <c r="D1511" s="309" t="s">
        <v>6742</v>
      </c>
      <c r="E1511" s="309" t="s">
        <v>8516</v>
      </c>
      <c r="F1511" s="310" t="s">
        <v>6743</v>
      </c>
      <c r="G1511" s="310" t="s">
        <v>1281</v>
      </c>
      <c r="H1511" s="309" t="s">
        <v>8676</v>
      </c>
    </row>
    <row r="1512" spans="1:8">
      <c r="A1512" s="309" t="s">
        <v>8463</v>
      </c>
      <c r="B1512" s="309" t="s">
        <v>7493</v>
      </c>
      <c r="C1512" s="309" t="s">
        <v>4887</v>
      </c>
      <c r="D1512" s="309" t="s">
        <v>6744</v>
      </c>
      <c r="E1512" s="309" t="s">
        <v>8517</v>
      </c>
      <c r="F1512" s="310" t="s">
        <v>6745</v>
      </c>
      <c r="G1512" s="310" t="s">
        <v>1275</v>
      </c>
      <c r="H1512" s="309" t="s">
        <v>7605</v>
      </c>
    </row>
    <row r="1513" spans="1:8">
      <c r="A1513" s="309" t="s">
        <v>8463</v>
      </c>
      <c r="B1513" s="309" t="s">
        <v>7493</v>
      </c>
      <c r="C1513" s="309" t="s">
        <v>3048</v>
      </c>
      <c r="D1513" s="309" t="s">
        <v>6746</v>
      </c>
      <c r="E1513" s="309" t="s">
        <v>8518</v>
      </c>
      <c r="F1513" s="310" t="s">
        <v>6747</v>
      </c>
      <c r="G1513" s="310" t="s">
        <v>1284</v>
      </c>
      <c r="H1513" s="309" t="s">
        <v>8715</v>
      </c>
    </row>
    <row r="1514" spans="1:8">
      <c r="A1514" s="309" t="s">
        <v>8463</v>
      </c>
      <c r="B1514" s="309" t="s">
        <v>7493</v>
      </c>
      <c r="C1514" s="309" t="s">
        <v>8028</v>
      </c>
      <c r="D1514" s="309" t="s">
        <v>8519</v>
      </c>
      <c r="E1514" s="309" t="s">
        <v>8520</v>
      </c>
      <c r="F1514" s="310" t="s">
        <v>8521</v>
      </c>
      <c r="G1514" s="310" t="s">
        <v>1280</v>
      </c>
      <c r="H1514" s="309" t="s">
        <v>8675</v>
      </c>
    </row>
    <row r="1515" spans="1:8">
      <c r="A1515" s="309" t="s">
        <v>8463</v>
      </c>
      <c r="B1515" s="309" t="s">
        <v>7493</v>
      </c>
      <c r="C1515" s="309" t="s">
        <v>3052</v>
      </c>
      <c r="D1515" s="309" t="s">
        <v>8522</v>
      </c>
      <c r="E1515" s="309" t="s">
        <v>8523</v>
      </c>
      <c r="F1515" s="310" t="s">
        <v>8524</v>
      </c>
      <c r="G1515" s="310" t="s">
        <v>1282</v>
      </c>
      <c r="H1515" s="309" t="s">
        <v>4507</v>
      </c>
    </row>
    <row r="1516" spans="1:8">
      <c r="A1516" s="309" t="s">
        <v>8463</v>
      </c>
      <c r="B1516" s="309" t="s">
        <v>7493</v>
      </c>
      <c r="C1516" s="309" t="s">
        <v>3054</v>
      </c>
      <c r="D1516" s="309" t="s">
        <v>8920</v>
      </c>
      <c r="E1516" s="309" t="s">
        <v>8921</v>
      </c>
      <c r="F1516" s="310" t="s">
        <v>8922</v>
      </c>
      <c r="G1516" s="310" t="s">
        <v>1282</v>
      </c>
      <c r="H1516" s="309" t="s">
        <v>4507</v>
      </c>
    </row>
    <row r="1517" spans="1:8">
      <c r="A1517" s="309" t="s">
        <v>8463</v>
      </c>
      <c r="B1517" s="309" t="s">
        <v>7493</v>
      </c>
      <c r="C1517" s="309" t="s">
        <v>3056</v>
      </c>
      <c r="D1517" s="309" t="s">
        <v>8923</v>
      </c>
      <c r="E1517" s="309" t="s">
        <v>8924</v>
      </c>
      <c r="F1517" s="310" t="s">
        <v>8925</v>
      </c>
      <c r="G1517" s="310" t="s">
        <v>1281</v>
      </c>
      <c r="H1517" s="309" t="s">
        <v>8676</v>
      </c>
    </row>
    <row r="1518" spans="1:8">
      <c r="A1518" s="309" t="s">
        <v>8463</v>
      </c>
      <c r="B1518" s="309" t="s">
        <v>7493</v>
      </c>
      <c r="C1518" s="309" t="s">
        <v>3058</v>
      </c>
      <c r="D1518" s="309" t="s">
        <v>8926</v>
      </c>
      <c r="E1518" s="309" t="s">
        <v>8927</v>
      </c>
      <c r="F1518" s="310" t="s">
        <v>8928</v>
      </c>
      <c r="G1518" s="310" t="s">
        <v>1280</v>
      </c>
      <c r="H1518" s="309" t="s">
        <v>8675</v>
      </c>
    </row>
    <row r="1519" spans="1:8">
      <c r="A1519" s="309" t="s">
        <v>8463</v>
      </c>
      <c r="B1519" s="309" t="s">
        <v>7493</v>
      </c>
      <c r="C1519" s="309" t="s">
        <v>1833</v>
      </c>
      <c r="D1519" s="309" t="s">
        <v>8929</v>
      </c>
      <c r="E1519" s="309" t="s">
        <v>8930</v>
      </c>
      <c r="F1519" s="310" t="s">
        <v>8931</v>
      </c>
      <c r="G1519" s="310" t="s">
        <v>1280</v>
      </c>
      <c r="H1519" s="309" t="s">
        <v>8675</v>
      </c>
    </row>
    <row r="1520" spans="1:8">
      <c r="D1520" s="309" t="s">
        <v>6184</v>
      </c>
    </row>
    <row r="1521" spans="1:8">
      <c r="A1521" s="309" t="s">
        <v>8525</v>
      </c>
      <c r="B1521" s="309" t="s">
        <v>7494</v>
      </c>
      <c r="C1521" s="309" t="s">
        <v>7542</v>
      </c>
      <c r="D1521" s="309" t="s">
        <v>8139</v>
      </c>
      <c r="E1521" s="309" t="s">
        <v>4892</v>
      </c>
      <c r="F1521" s="310" t="s">
        <v>8138</v>
      </c>
      <c r="G1521" s="310" t="s">
        <v>1274</v>
      </c>
      <c r="H1521" s="309" t="s">
        <v>7537</v>
      </c>
    </row>
    <row r="1522" spans="1:8">
      <c r="A1522" s="309" t="s">
        <v>8525</v>
      </c>
      <c r="B1522" s="309" t="s">
        <v>7494</v>
      </c>
      <c r="C1522" s="309" t="s">
        <v>7544</v>
      </c>
      <c r="D1522" s="309" t="s">
        <v>3940</v>
      </c>
      <c r="E1522" s="309" t="s">
        <v>4893</v>
      </c>
      <c r="F1522" s="310" t="s">
        <v>8140</v>
      </c>
      <c r="G1522" s="310" t="s">
        <v>1274</v>
      </c>
      <c r="H1522" s="309" t="s">
        <v>7537</v>
      </c>
    </row>
    <row r="1523" spans="1:8">
      <c r="A1523" s="309" t="s">
        <v>8525</v>
      </c>
      <c r="B1523" s="309" t="s">
        <v>7494</v>
      </c>
      <c r="C1523" s="309" t="s">
        <v>7546</v>
      </c>
      <c r="D1523" s="309" t="s">
        <v>3942</v>
      </c>
      <c r="E1523" s="309" t="s">
        <v>4894</v>
      </c>
      <c r="F1523" s="310" t="s">
        <v>3941</v>
      </c>
      <c r="G1523" s="310" t="s">
        <v>1274</v>
      </c>
      <c r="H1523" s="309" t="s">
        <v>7537</v>
      </c>
    </row>
    <row r="1524" spans="1:8">
      <c r="A1524" s="309" t="s">
        <v>8525</v>
      </c>
      <c r="B1524" s="309" t="s">
        <v>7494</v>
      </c>
      <c r="C1524" s="309" t="s">
        <v>7548</v>
      </c>
      <c r="D1524" s="309" t="s">
        <v>3944</v>
      </c>
      <c r="E1524" s="309" t="s">
        <v>4895</v>
      </c>
      <c r="F1524" s="310" t="s">
        <v>3943</v>
      </c>
      <c r="G1524" s="310" t="s">
        <v>1274</v>
      </c>
      <c r="H1524" s="309" t="s">
        <v>7537</v>
      </c>
    </row>
    <row r="1525" spans="1:8">
      <c r="A1525" s="309" t="s">
        <v>8525</v>
      </c>
      <c r="B1525" s="309" t="s">
        <v>7494</v>
      </c>
      <c r="C1525" s="309" t="s">
        <v>7560</v>
      </c>
      <c r="D1525" s="309" t="s">
        <v>3946</v>
      </c>
      <c r="E1525" s="309" t="s">
        <v>4896</v>
      </c>
      <c r="F1525" s="310" t="s">
        <v>3945</v>
      </c>
      <c r="G1525" s="310" t="s">
        <v>1274</v>
      </c>
      <c r="H1525" s="309" t="s">
        <v>7537</v>
      </c>
    </row>
    <row r="1526" spans="1:8">
      <c r="A1526" s="309" t="s">
        <v>8525</v>
      </c>
      <c r="B1526" s="309" t="s">
        <v>7494</v>
      </c>
      <c r="C1526" s="309" t="s">
        <v>7562</v>
      </c>
      <c r="D1526" s="309" t="s">
        <v>3948</v>
      </c>
      <c r="E1526" s="309" t="s">
        <v>4897</v>
      </c>
      <c r="F1526" s="310" t="s">
        <v>3947</v>
      </c>
      <c r="G1526" s="310" t="s">
        <v>1274</v>
      </c>
      <c r="H1526" s="309" t="s">
        <v>7537</v>
      </c>
    </row>
    <row r="1527" spans="1:8">
      <c r="A1527" s="309" t="s">
        <v>8525</v>
      </c>
      <c r="B1527" s="309" t="s">
        <v>7494</v>
      </c>
      <c r="C1527" s="309" t="s">
        <v>7568</v>
      </c>
      <c r="D1527" s="309" t="s">
        <v>3950</v>
      </c>
      <c r="E1527" s="309" t="s">
        <v>4898</v>
      </c>
      <c r="F1527" s="310" t="s">
        <v>3949</v>
      </c>
      <c r="G1527" s="310" t="s">
        <v>1275</v>
      </c>
      <c r="H1527" s="309" t="s">
        <v>7605</v>
      </c>
    </row>
    <row r="1528" spans="1:8">
      <c r="A1528" s="309" t="s">
        <v>8525</v>
      </c>
      <c r="B1528" s="309" t="s">
        <v>7494</v>
      </c>
      <c r="C1528" s="309" t="s">
        <v>7570</v>
      </c>
      <c r="D1528" s="309" t="s">
        <v>4899</v>
      </c>
      <c r="E1528" s="309" t="s">
        <v>4900</v>
      </c>
      <c r="F1528" s="310" t="s">
        <v>3951</v>
      </c>
      <c r="G1528" s="310" t="s">
        <v>1274</v>
      </c>
      <c r="H1528" s="309" t="s">
        <v>7537</v>
      </c>
    </row>
    <row r="1529" spans="1:8">
      <c r="A1529" s="309" t="s">
        <v>8525</v>
      </c>
      <c r="B1529" s="309" t="s">
        <v>7494</v>
      </c>
      <c r="C1529" s="309" t="s">
        <v>7574</v>
      </c>
      <c r="D1529" s="309" t="s">
        <v>3953</v>
      </c>
      <c r="E1529" s="309" t="s">
        <v>4901</v>
      </c>
      <c r="F1529" s="310" t="s">
        <v>3952</v>
      </c>
      <c r="G1529" s="310" t="s">
        <v>1274</v>
      </c>
      <c r="H1529" s="309" t="s">
        <v>7537</v>
      </c>
    </row>
    <row r="1530" spans="1:8">
      <c r="A1530" s="309" t="s">
        <v>8525</v>
      </c>
      <c r="B1530" s="309" t="s">
        <v>7494</v>
      </c>
      <c r="C1530" s="309" t="s">
        <v>7579</v>
      </c>
      <c r="D1530" s="309" t="s">
        <v>3955</v>
      </c>
      <c r="E1530" s="309" t="s">
        <v>4902</v>
      </c>
      <c r="F1530" s="310" t="s">
        <v>3954</v>
      </c>
      <c r="G1530" s="310" t="s">
        <v>1274</v>
      </c>
      <c r="H1530" s="309" t="s">
        <v>7537</v>
      </c>
    </row>
    <row r="1531" spans="1:8">
      <c r="A1531" s="309" t="s">
        <v>8525</v>
      </c>
      <c r="B1531" s="309" t="s">
        <v>7494</v>
      </c>
      <c r="C1531" s="309" t="s">
        <v>7585</v>
      </c>
      <c r="D1531" s="309" t="s">
        <v>3957</v>
      </c>
      <c r="E1531" s="309" t="s">
        <v>4903</v>
      </c>
      <c r="F1531" s="310" t="s">
        <v>3956</v>
      </c>
      <c r="G1531" s="310" t="s">
        <v>1276</v>
      </c>
      <c r="H1531" s="309" t="s">
        <v>8669</v>
      </c>
    </row>
    <row r="1532" spans="1:8">
      <c r="A1532" s="309" t="s">
        <v>8525</v>
      </c>
      <c r="B1532" s="309" t="s">
        <v>7494</v>
      </c>
      <c r="C1532" s="309" t="s">
        <v>7587</v>
      </c>
      <c r="D1532" s="309" t="s">
        <v>3959</v>
      </c>
      <c r="E1532" s="309" t="s">
        <v>4904</v>
      </c>
      <c r="F1532" s="310" t="s">
        <v>3958</v>
      </c>
      <c r="G1532" s="310" t="s">
        <v>1275</v>
      </c>
      <c r="H1532" s="309" t="s">
        <v>7605</v>
      </c>
    </row>
    <row r="1533" spans="1:8">
      <c r="A1533" s="309" t="s">
        <v>8525</v>
      </c>
      <c r="B1533" s="309" t="s">
        <v>7494</v>
      </c>
      <c r="C1533" s="309" t="s">
        <v>7593</v>
      </c>
      <c r="D1533" s="309" t="s">
        <v>3961</v>
      </c>
      <c r="E1533" s="309" t="s">
        <v>4905</v>
      </c>
      <c r="F1533" s="310" t="s">
        <v>3960</v>
      </c>
      <c r="G1533" s="310" t="s">
        <v>1274</v>
      </c>
      <c r="H1533" s="309" t="s">
        <v>7537</v>
      </c>
    </row>
    <row r="1534" spans="1:8">
      <c r="A1534" s="309" t="s">
        <v>8525</v>
      </c>
      <c r="B1534" s="309" t="s">
        <v>7494</v>
      </c>
      <c r="C1534" s="309" t="s">
        <v>7599</v>
      </c>
      <c r="D1534" s="309" t="s">
        <v>3963</v>
      </c>
      <c r="E1534" s="309" t="s">
        <v>4906</v>
      </c>
      <c r="F1534" s="310" t="s">
        <v>3962</v>
      </c>
      <c r="G1534" s="310" t="s">
        <v>1275</v>
      </c>
      <c r="H1534" s="309" t="s">
        <v>7605</v>
      </c>
    </row>
    <row r="1535" spans="1:8">
      <c r="A1535" s="309" t="s">
        <v>8525</v>
      </c>
      <c r="B1535" s="309" t="s">
        <v>7494</v>
      </c>
      <c r="C1535" s="309" t="s">
        <v>7606</v>
      </c>
      <c r="D1535" s="309" t="s">
        <v>3965</v>
      </c>
      <c r="E1535" s="309" t="s">
        <v>4907</v>
      </c>
      <c r="F1535" s="310" t="s">
        <v>3964</v>
      </c>
      <c r="G1535" s="310" t="s">
        <v>1275</v>
      </c>
      <c r="H1535" s="309" t="s">
        <v>7605</v>
      </c>
    </row>
    <row r="1536" spans="1:8">
      <c r="A1536" s="309" t="s">
        <v>8525</v>
      </c>
      <c r="B1536" s="309" t="s">
        <v>7494</v>
      </c>
      <c r="C1536" s="309" t="s">
        <v>7618</v>
      </c>
      <c r="D1536" s="309" t="s">
        <v>3967</v>
      </c>
      <c r="E1536" s="309" t="s">
        <v>4908</v>
      </c>
      <c r="F1536" s="310" t="s">
        <v>3966</v>
      </c>
      <c r="G1536" s="310" t="s">
        <v>1283</v>
      </c>
      <c r="H1536" s="309" t="s">
        <v>8677</v>
      </c>
    </row>
    <row r="1537" spans="1:8">
      <c r="A1537" s="309" t="s">
        <v>8525</v>
      </c>
      <c r="B1537" s="309" t="s">
        <v>7494</v>
      </c>
      <c r="C1537" s="309" t="s">
        <v>7620</v>
      </c>
      <c r="D1537" s="309" t="s">
        <v>3969</v>
      </c>
      <c r="E1537" s="309" t="s">
        <v>4909</v>
      </c>
      <c r="F1537" s="310" t="s">
        <v>3968</v>
      </c>
      <c r="G1537" s="310" t="s">
        <v>1279</v>
      </c>
      <c r="H1537" s="309" t="s">
        <v>526</v>
      </c>
    </row>
    <row r="1538" spans="1:8">
      <c r="A1538" s="309" t="s">
        <v>8525</v>
      </c>
      <c r="B1538" s="309" t="s">
        <v>7494</v>
      </c>
      <c r="C1538" s="309" t="s">
        <v>7622</v>
      </c>
      <c r="D1538" s="309" t="s">
        <v>6748</v>
      </c>
      <c r="E1538" s="309" t="s">
        <v>4910</v>
      </c>
      <c r="F1538" s="310" t="s">
        <v>3970</v>
      </c>
      <c r="G1538" s="310" t="s">
        <v>1278</v>
      </c>
      <c r="H1538" s="309" t="s">
        <v>8674</v>
      </c>
    </row>
    <row r="1539" spans="1:8">
      <c r="A1539" s="309" t="s">
        <v>8525</v>
      </c>
      <c r="B1539" s="309" t="s">
        <v>7494</v>
      </c>
      <c r="C1539" s="309" t="s">
        <v>7624</v>
      </c>
      <c r="D1539" s="309" t="s">
        <v>6137</v>
      </c>
      <c r="E1539" s="309" t="s">
        <v>4911</v>
      </c>
      <c r="F1539" s="310" t="s">
        <v>6136</v>
      </c>
      <c r="G1539" s="310" t="s">
        <v>1272</v>
      </c>
      <c r="H1539" s="309" t="s">
        <v>7532</v>
      </c>
    </row>
    <row r="1540" spans="1:8">
      <c r="A1540" s="309" t="s">
        <v>8525</v>
      </c>
      <c r="B1540" s="309" t="s">
        <v>7494</v>
      </c>
      <c r="C1540" s="309" t="s">
        <v>7626</v>
      </c>
      <c r="D1540" s="309" t="s">
        <v>6139</v>
      </c>
      <c r="E1540" s="309" t="s">
        <v>4912</v>
      </c>
      <c r="F1540" s="310" t="s">
        <v>6138</v>
      </c>
      <c r="G1540" s="310" t="s">
        <v>1273</v>
      </c>
      <c r="H1540" s="309" t="s">
        <v>8651</v>
      </c>
    </row>
    <row r="1541" spans="1:8">
      <c r="A1541" s="309" t="s">
        <v>8525</v>
      </c>
      <c r="B1541" s="309" t="s">
        <v>7494</v>
      </c>
      <c r="C1541" s="309" t="s">
        <v>7634</v>
      </c>
      <c r="D1541" s="309" t="s">
        <v>6749</v>
      </c>
      <c r="E1541" s="309" t="s">
        <v>4913</v>
      </c>
      <c r="F1541" s="310" t="s">
        <v>6140</v>
      </c>
      <c r="G1541" s="310" t="s">
        <v>1274</v>
      </c>
      <c r="H1541" s="309" t="s">
        <v>7537</v>
      </c>
    </row>
    <row r="1542" spans="1:8">
      <c r="A1542" s="309" t="s">
        <v>8525</v>
      </c>
      <c r="B1542" s="309" t="s">
        <v>7494</v>
      </c>
      <c r="C1542" s="309" t="s">
        <v>7636</v>
      </c>
      <c r="D1542" s="309" t="s">
        <v>6142</v>
      </c>
      <c r="E1542" s="309" t="s">
        <v>4914</v>
      </c>
      <c r="F1542" s="310" t="s">
        <v>6141</v>
      </c>
      <c r="G1542" s="310" t="s">
        <v>1281</v>
      </c>
      <c r="H1542" s="309" t="s">
        <v>8676</v>
      </c>
    </row>
    <row r="1543" spans="1:8">
      <c r="A1543" s="309" t="s">
        <v>8525</v>
      </c>
      <c r="B1543" s="309" t="s">
        <v>7494</v>
      </c>
      <c r="C1543" s="309" t="s">
        <v>4655</v>
      </c>
      <c r="D1543" s="309" t="s">
        <v>6144</v>
      </c>
      <c r="E1543" s="309" t="s">
        <v>4915</v>
      </c>
      <c r="F1543" s="310" t="s">
        <v>6143</v>
      </c>
      <c r="G1543" s="310" t="s">
        <v>1280</v>
      </c>
      <c r="H1543" s="309" t="s">
        <v>8675</v>
      </c>
    </row>
    <row r="1544" spans="1:8">
      <c r="A1544" s="309" t="s">
        <v>8525</v>
      </c>
      <c r="B1544" s="309" t="s">
        <v>7494</v>
      </c>
      <c r="C1544" s="309" t="s">
        <v>7638</v>
      </c>
      <c r="D1544" s="309" t="s">
        <v>6146</v>
      </c>
      <c r="E1544" s="309" t="s">
        <v>4916</v>
      </c>
      <c r="F1544" s="310" t="s">
        <v>6145</v>
      </c>
      <c r="G1544" s="310" t="s">
        <v>1280</v>
      </c>
      <c r="H1544" s="309" t="s">
        <v>8675</v>
      </c>
    </row>
    <row r="1545" spans="1:8">
      <c r="A1545" s="309" t="s">
        <v>8525</v>
      </c>
      <c r="B1545" s="309" t="s">
        <v>7494</v>
      </c>
      <c r="C1545" s="309" t="s">
        <v>7640</v>
      </c>
      <c r="D1545" s="309" t="s">
        <v>6148</v>
      </c>
      <c r="E1545" s="309" t="s">
        <v>4917</v>
      </c>
      <c r="F1545" s="310" t="s">
        <v>6147</v>
      </c>
      <c r="G1545" s="310" t="s">
        <v>1281</v>
      </c>
      <c r="H1545" s="309" t="s">
        <v>8676</v>
      </c>
    </row>
    <row r="1546" spans="1:8">
      <c r="A1546" s="309" t="s">
        <v>8525</v>
      </c>
      <c r="B1546" s="309" t="s">
        <v>7494</v>
      </c>
      <c r="C1546" s="309" t="s">
        <v>6669</v>
      </c>
      <c r="D1546" s="309" t="s">
        <v>1445</v>
      </c>
      <c r="E1546" s="309" t="s">
        <v>1446</v>
      </c>
      <c r="F1546" s="310" t="s">
        <v>6149</v>
      </c>
      <c r="G1546" s="310" t="s">
        <v>1280</v>
      </c>
      <c r="H1546" s="309" t="s">
        <v>8675</v>
      </c>
    </row>
    <row r="1547" spans="1:8">
      <c r="A1547" s="309" t="s">
        <v>8525</v>
      </c>
      <c r="B1547" s="309" t="s">
        <v>7494</v>
      </c>
      <c r="C1547" s="309" t="s">
        <v>6671</v>
      </c>
      <c r="D1547" s="309" t="s">
        <v>6151</v>
      </c>
      <c r="E1547" s="309" t="s">
        <v>1447</v>
      </c>
      <c r="F1547" s="310" t="s">
        <v>6150</v>
      </c>
      <c r="G1547" s="310" t="s">
        <v>1280</v>
      </c>
      <c r="H1547" s="309" t="s">
        <v>8675</v>
      </c>
    </row>
    <row r="1548" spans="1:8">
      <c r="A1548" s="309" t="s">
        <v>8525</v>
      </c>
      <c r="B1548" s="309" t="s">
        <v>7494</v>
      </c>
      <c r="C1548" s="309" t="s">
        <v>6675</v>
      </c>
      <c r="D1548" s="309" t="s">
        <v>1500</v>
      </c>
      <c r="E1548" s="309" t="s">
        <v>1448</v>
      </c>
      <c r="F1548" s="310" t="s">
        <v>1499</v>
      </c>
      <c r="G1548" s="310" t="s">
        <v>1282</v>
      </c>
      <c r="H1548" s="309" t="s">
        <v>4507</v>
      </c>
    </row>
    <row r="1549" spans="1:8">
      <c r="A1549" s="309" t="s">
        <v>8525</v>
      </c>
      <c r="B1549" s="309" t="s">
        <v>7494</v>
      </c>
      <c r="C1549" s="309" t="s">
        <v>6678</v>
      </c>
      <c r="D1549" s="309" t="s">
        <v>1502</v>
      </c>
      <c r="E1549" s="309" t="s">
        <v>1449</v>
      </c>
      <c r="F1549" s="310" t="s">
        <v>1501</v>
      </c>
      <c r="G1549" s="310" t="s">
        <v>1282</v>
      </c>
      <c r="H1549" s="309" t="s">
        <v>4507</v>
      </c>
    </row>
    <row r="1550" spans="1:8">
      <c r="A1550" s="309" t="s">
        <v>8525</v>
      </c>
      <c r="B1550" s="309" t="s">
        <v>7494</v>
      </c>
      <c r="C1550" s="309" t="s">
        <v>6680</v>
      </c>
      <c r="D1550" s="309" t="s">
        <v>568</v>
      </c>
      <c r="E1550" s="309" t="s">
        <v>1450</v>
      </c>
      <c r="F1550" s="310" t="s">
        <v>1503</v>
      </c>
      <c r="G1550" s="310" t="s">
        <v>1281</v>
      </c>
      <c r="H1550" s="309" t="s">
        <v>8676</v>
      </c>
    </row>
    <row r="1551" spans="1:8">
      <c r="A1551" s="309" t="s">
        <v>8525</v>
      </c>
      <c r="B1551" s="309" t="s">
        <v>7494</v>
      </c>
      <c r="C1551" s="309" t="s">
        <v>6682</v>
      </c>
      <c r="D1551" s="309" t="s">
        <v>570</v>
      </c>
      <c r="E1551" s="309" t="s">
        <v>1451</v>
      </c>
      <c r="F1551" s="310" t="s">
        <v>569</v>
      </c>
      <c r="G1551" s="310" t="s">
        <v>1281</v>
      </c>
      <c r="H1551" s="309" t="s">
        <v>8676</v>
      </c>
    </row>
    <row r="1552" spans="1:8">
      <c r="A1552" s="309" t="s">
        <v>8525</v>
      </c>
      <c r="B1552" s="309" t="s">
        <v>7494</v>
      </c>
      <c r="C1552" s="309" t="s">
        <v>6684</v>
      </c>
      <c r="D1552" s="309" t="s">
        <v>572</v>
      </c>
      <c r="E1552" s="309" t="s">
        <v>1452</v>
      </c>
      <c r="F1552" s="310" t="s">
        <v>571</v>
      </c>
      <c r="G1552" s="310" t="s">
        <v>1281</v>
      </c>
      <c r="H1552" s="309" t="s">
        <v>8676</v>
      </c>
    </row>
    <row r="1553" spans="1:8">
      <c r="A1553" s="309" t="s">
        <v>8525</v>
      </c>
      <c r="B1553" s="309" t="s">
        <v>7494</v>
      </c>
      <c r="C1553" s="309" t="s">
        <v>6686</v>
      </c>
      <c r="D1553" s="309" t="s">
        <v>574</v>
      </c>
      <c r="E1553" s="309" t="s">
        <v>1453</v>
      </c>
      <c r="F1553" s="310" t="s">
        <v>573</v>
      </c>
      <c r="G1553" s="310" t="s">
        <v>1283</v>
      </c>
      <c r="H1553" s="309" t="s">
        <v>8677</v>
      </c>
    </row>
    <row r="1554" spans="1:8">
      <c r="A1554" s="309" t="s">
        <v>8525</v>
      </c>
      <c r="B1554" s="309" t="s">
        <v>7494</v>
      </c>
      <c r="C1554" s="309" t="s">
        <v>6687</v>
      </c>
      <c r="D1554" s="309" t="s">
        <v>576</v>
      </c>
      <c r="E1554" s="309" t="s">
        <v>1454</v>
      </c>
      <c r="F1554" s="310" t="s">
        <v>575</v>
      </c>
      <c r="G1554" s="310" t="s">
        <v>1280</v>
      </c>
      <c r="H1554" s="309" t="s">
        <v>8675</v>
      </c>
    </row>
    <row r="1555" spans="1:8">
      <c r="A1555" s="309" t="s">
        <v>8525</v>
      </c>
      <c r="B1555" s="309" t="s">
        <v>7494</v>
      </c>
      <c r="C1555" s="309" t="s">
        <v>6689</v>
      </c>
      <c r="D1555" s="309" t="s">
        <v>578</v>
      </c>
      <c r="E1555" s="309" t="s">
        <v>1455</v>
      </c>
      <c r="F1555" s="310" t="s">
        <v>577</v>
      </c>
      <c r="G1555" s="310" t="s">
        <v>1282</v>
      </c>
      <c r="H1555" s="309" t="s">
        <v>4507</v>
      </c>
    </row>
    <row r="1556" spans="1:8">
      <c r="A1556" s="309" t="s">
        <v>8525</v>
      </c>
      <c r="B1556" s="309" t="s">
        <v>7494</v>
      </c>
      <c r="C1556" s="309" t="s">
        <v>6691</v>
      </c>
      <c r="D1556" s="309" t="s">
        <v>580</v>
      </c>
      <c r="E1556" s="309" t="s">
        <v>1456</v>
      </c>
      <c r="F1556" s="310" t="s">
        <v>579</v>
      </c>
      <c r="G1556" s="310" t="s">
        <v>1277</v>
      </c>
      <c r="H1556" s="309" t="s">
        <v>8680</v>
      </c>
    </row>
    <row r="1557" spans="1:8">
      <c r="A1557" s="309" t="s">
        <v>8525</v>
      </c>
      <c r="B1557" s="309" t="s">
        <v>7494</v>
      </c>
      <c r="C1557" s="309" t="s">
        <v>6699</v>
      </c>
      <c r="D1557" s="309" t="s">
        <v>582</v>
      </c>
      <c r="E1557" s="309" t="s">
        <v>2102</v>
      </c>
      <c r="F1557" s="310" t="s">
        <v>581</v>
      </c>
      <c r="G1557" s="310" t="s">
        <v>1281</v>
      </c>
      <c r="H1557" s="309" t="s">
        <v>8676</v>
      </c>
    </row>
    <row r="1558" spans="1:8">
      <c r="A1558" s="309" t="s">
        <v>8525</v>
      </c>
      <c r="B1558" s="309" t="s">
        <v>7494</v>
      </c>
      <c r="C1558" s="309" t="s">
        <v>3012</v>
      </c>
      <c r="D1558" s="309" t="s">
        <v>584</v>
      </c>
      <c r="E1558" s="309" t="s">
        <v>2103</v>
      </c>
      <c r="F1558" s="310" t="s">
        <v>583</v>
      </c>
      <c r="G1558" s="310" t="s">
        <v>1282</v>
      </c>
      <c r="H1558" s="309" t="s">
        <v>4507</v>
      </c>
    </row>
    <row r="1559" spans="1:8">
      <c r="A1559" s="309" t="s">
        <v>8525</v>
      </c>
      <c r="B1559" s="309" t="s">
        <v>7494</v>
      </c>
      <c r="C1559" s="309" t="s">
        <v>4668</v>
      </c>
      <c r="D1559" s="309" t="s">
        <v>586</v>
      </c>
      <c r="E1559" s="309" t="s">
        <v>2104</v>
      </c>
      <c r="F1559" s="310" t="s">
        <v>585</v>
      </c>
      <c r="G1559" s="310" t="s">
        <v>1281</v>
      </c>
      <c r="H1559" s="309" t="s">
        <v>8676</v>
      </c>
    </row>
    <row r="1560" spans="1:8">
      <c r="A1560" s="309" t="s">
        <v>8525</v>
      </c>
      <c r="B1560" s="309" t="s">
        <v>7494</v>
      </c>
      <c r="C1560" s="309" t="s">
        <v>4760</v>
      </c>
      <c r="D1560" s="309" t="s">
        <v>6750</v>
      </c>
      <c r="E1560" s="309" t="s">
        <v>2105</v>
      </c>
      <c r="F1560" s="310" t="s">
        <v>6751</v>
      </c>
      <c r="G1560" s="310" t="s">
        <v>1280</v>
      </c>
      <c r="H1560" s="309" t="s">
        <v>8675</v>
      </c>
    </row>
    <row r="1561" spans="1:8">
      <c r="A1561" s="309" t="s">
        <v>8525</v>
      </c>
      <c r="B1561" s="309" t="s">
        <v>7494</v>
      </c>
      <c r="C1561" s="309" t="s">
        <v>3014</v>
      </c>
      <c r="D1561" s="309" t="s">
        <v>6752</v>
      </c>
      <c r="E1561" s="309" t="s">
        <v>2106</v>
      </c>
      <c r="F1561" s="310" t="s">
        <v>6753</v>
      </c>
      <c r="G1561" s="310" t="s">
        <v>1280</v>
      </c>
      <c r="H1561" s="309" t="s">
        <v>8675</v>
      </c>
    </row>
    <row r="1562" spans="1:8">
      <c r="A1562" s="309" t="s">
        <v>8525</v>
      </c>
      <c r="B1562" s="309" t="s">
        <v>7494</v>
      </c>
      <c r="C1562" s="309" t="s">
        <v>3016</v>
      </c>
      <c r="D1562" s="309" t="s">
        <v>6754</v>
      </c>
      <c r="E1562" s="309" t="s">
        <v>2107</v>
      </c>
      <c r="F1562" s="310" t="s">
        <v>6755</v>
      </c>
      <c r="G1562" s="310" t="s">
        <v>1283</v>
      </c>
      <c r="H1562" s="309" t="s">
        <v>8677</v>
      </c>
    </row>
    <row r="1563" spans="1:8">
      <c r="A1563" s="309" t="s">
        <v>8525</v>
      </c>
      <c r="B1563" s="309" t="s">
        <v>7494</v>
      </c>
      <c r="C1563" s="309" t="s">
        <v>4672</v>
      </c>
      <c r="D1563" s="309" t="s">
        <v>6756</v>
      </c>
      <c r="E1563" s="309" t="s">
        <v>2108</v>
      </c>
      <c r="F1563" s="310" t="s">
        <v>6757</v>
      </c>
      <c r="G1563" s="310" t="s">
        <v>1280</v>
      </c>
      <c r="H1563" s="309" t="s">
        <v>8675</v>
      </c>
    </row>
    <row r="1564" spans="1:8">
      <c r="A1564" s="309" t="s">
        <v>8525</v>
      </c>
      <c r="B1564" s="309" t="s">
        <v>7494</v>
      </c>
      <c r="C1564" s="309" t="s">
        <v>3018</v>
      </c>
      <c r="D1564" s="309" t="s">
        <v>6758</v>
      </c>
      <c r="E1564" s="309" t="s">
        <v>2109</v>
      </c>
      <c r="F1564" s="310" t="s">
        <v>6759</v>
      </c>
      <c r="G1564" s="310" t="s">
        <v>1280</v>
      </c>
      <c r="H1564" s="309" t="s">
        <v>8675</v>
      </c>
    </row>
    <row r="1565" spans="1:8">
      <c r="A1565" s="309" t="s">
        <v>8525</v>
      </c>
      <c r="B1565" s="309" t="s">
        <v>7494</v>
      </c>
      <c r="C1565" s="309" t="s">
        <v>3019</v>
      </c>
      <c r="D1565" s="309" t="s">
        <v>6760</v>
      </c>
      <c r="E1565" s="309" t="s">
        <v>2110</v>
      </c>
      <c r="F1565" s="310" t="s">
        <v>6761</v>
      </c>
      <c r="G1565" s="310" t="s">
        <v>1283</v>
      </c>
      <c r="H1565" s="309" t="s">
        <v>8677</v>
      </c>
    </row>
    <row r="1566" spans="1:8">
      <c r="A1566" s="309" t="s">
        <v>8525</v>
      </c>
      <c r="B1566" s="309" t="s">
        <v>7494</v>
      </c>
      <c r="C1566" s="309" t="s">
        <v>3021</v>
      </c>
      <c r="D1566" s="309" t="s">
        <v>6762</v>
      </c>
      <c r="E1566" s="309" t="s">
        <v>2111</v>
      </c>
      <c r="F1566" s="310" t="s">
        <v>6763</v>
      </c>
      <c r="G1566" s="310" t="s">
        <v>1284</v>
      </c>
      <c r="H1566" s="309" t="s">
        <v>8715</v>
      </c>
    </row>
    <row r="1567" spans="1:8">
      <c r="A1567" s="309" t="s">
        <v>8525</v>
      </c>
      <c r="B1567" s="309" t="s">
        <v>7494</v>
      </c>
      <c r="C1567" s="309" t="s">
        <v>3023</v>
      </c>
      <c r="D1567" s="309" t="s">
        <v>6764</v>
      </c>
      <c r="E1567" s="309" t="s">
        <v>2112</v>
      </c>
      <c r="F1567" s="310" t="s">
        <v>6765</v>
      </c>
      <c r="G1567" s="310" t="s">
        <v>1280</v>
      </c>
      <c r="H1567" s="309" t="s">
        <v>8675</v>
      </c>
    </row>
    <row r="1568" spans="1:8">
      <c r="A1568" s="309" t="s">
        <v>8525</v>
      </c>
      <c r="B1568" s="309" t="s">
        <v>7494</v>
      </c>
      <c r="C1568" s="309" t="s">
        <v>3025</v>
      </c>
      <c r="D1568" s="309" t="s">
        <v>2113</v>
      </c>
      <c r="E1568" s="309" t="s">
        <v>2114</v>
      </c>
      <c r="F1568" s="310" t="s">
        <v>2115</v>
      </c>
      <c r="G1568" s="310" t="s">
        <v>1280</v>
      </c>
      <c r="H1568" s="309" t="s">
        <v>8675</v>
      </c>
    </row>
    <row r="1569" spans="1:8">
      <c r="A1569" s="309" t="s">
        <v>8525</v>
      </c>
      <c r="B1569" s="309" t="s">
        <v>7494</v>
      </c>
      <c r="C1569" s="309" t="s">
        <v>3027</v>
      </c>
      <c r="D1569" s="309" t="s">
        <v>2116</v>
      </c>
      <c r="E1569" s="309" t="s">
        <v>2117</v>
      </c>
      <c r="F1569" s="310" t="s">
        <v>2118</v>
      </c>
      <c r="G1569" s="310" t="s">
        <v>1274</v>
      </c>
      <c r="H1569" s="309" t="s">
        <v>7537</v>
      </c>
    </row>
    <row r="1570" spans="1:8">
      <c r="A1570" s="309" t="s">
        <v>8525</v>
      </c>
      <c r="B1570" s="309" t="s">
        <v>7494</v>
      </c>
      <c r="C1570" s="309" t="s">
        <v>3029</v>
      </c>
      <c r="D1570" s="309" t="s">
        <v>2119</v>
      </c>
      <c r="E1570" s="309" t="s">
        <v>2120</v>
      </c>
      <c r="F1570" s="310" t="s">
        <v>2121</v>
      </c>
      <c r="G1570" s="310" t="s">
        <v>1274</v>
      </c>
      <c r="H1570" s="309" t="s">
        <v>7537</v>
      </c>
    </row>
    <row r="1571" spans="1:8">
      <c r="A1571" s="309" t="s">
        <v>8525</v>
      </c>
      <c r="B1571" s="309" t="s">
        <v>7494</v>
      </c>
      <c r="C1571" s="309" t="s">
        <v>3031</v>
      </c>
      <c r="D1571" s="309" t="s">
        <v>2122</v>
      </c>
      <c r="E1571" s="309" t="s">
        <v>2123</v>
      </c>
      <c r="F1571" s="310" t="s">
        <v>2124</v>
      </c>
      <c r="G1571" s="310" t="s">
        <v>1283</v>
      </c>
      <c r="H1571" s="309" t="s">
        <v>8677</v>
      </c>
    </row>
    <row r="1572" spans="1:8">
      <c r="A1572" s="309" t="s">
        <v>8525</v>
      </c>
      <c r="B1572" s="309" t="s">
        <v>7494</v>
      </c>
      <c r="C1572" s="309" t="s">
        <v>4766</v>
      </c>
      <c r="D1572" s="309" t="s">
        <v>2125</v>
      </c>
      <c r="E1572" s="309" t="s">
        <v>2126</v>
      </c>
      <c r="F1572" s="310" t="s">
        <v>2127</v>
      </c>
      <c r="G1572" s="310" t="s">
        <v>1283</v>
      </c>
      <c r="H1572" s="309" t="s">
        <v>8677</v>
      </c>
    </row>
    <row r="1573" spans="1:8">
      <c r="A1573" s="309" t="s">
        <v>8525</v>
      </c>
      <c r="B1573" s="309" t="s">
        <v>7494</v>
      </c>
      <c r="C1573" s="309" t="s">
        <v>4769</v>
      </c>
      <c r="D1573" s="309" t="s">
        <v>2128</v>
      </c>
      <c r="E1573" s="309" t="s">
        <v>2129</v>
      </c>
      <c r="F1573" s="310" t="s">
        <v>2130</v>
      </c>
      <c r="G1573" s="310" t="s">
        <v>1283</v>
      </c>
      <c r="H1573" s="309" t="s">
        <v>8677</v>
      </c>
    </row>
    <row r="1574" spans="1:8">
      <c r="A1574" s="309" t="s">
        <v>8525</v>
      </c>
      <c r="B1574" s="309" t="s">
        <v>7494</v>
      </c>
      <c r="C1574" s="309" t="s">
        <v>4771</v>
      </c>
      <c r="D1574" s="309" t="s">
        <v>2131</v>
      </c>
      <c r="E1574" s="309" t="s">
        <v>2132</v>
      </c>
      <c r="F1574" s="310" t="s">
        <v>2133</v>
      </c>
      <c r="G1574" s="310" t="s">
        <v>1280</v>
      </c>
      <c r="H1574" s="309" t="s">
        <v>8675</v>
      </c>
    </row>
    <row r="1575" spans="1:8">
      <c r="A1575" s="309" t="s">
        <v>8525</v>
      </c>
      <c r="B1575" s="309" t="s">
        <v>7494</v>
      </c>
      <c r="C1575" s="309" t="s">
        <v>3034</v>
      </c>
      <c r="D1575" s="309" t="s">
        <v>2134</v>
      </c>
      <c r="E1575" s="309" t="s">
        <v>2135</v>
      </c>
      <c r="F1575" s="310" t="s">
        <v>2136</v>
      </c>
      <c r="G1575" s="310" t="s">
        <v>1274</v>
      </c>
      <c r="H1575" s="309" t="s">
        <v>7537</v>
      </c>
    </row>
    <row r="1576" spans="1:8">
      <c r="A1576" s="309" t="s">
        <v>8525</v>
      </c>
      <c r="B1576" s="309" t="s">
        <v>7494</v>
      </c>
      <c r="C1576" s="309" t="s">
        <v>4882</v>
      </c>
      <c r="D1576" s="309" t="s">
        <v>8932</v>
      </c>
      <c r="E1576" s="309" t="s">
        <v>8933</v>
      </c>
      <c r="F1576" s="310" t="s">
        <v>8934</v>
      </c>
      <c r="G1576" s="310" t="s">
        <v>1283</v>
      </c>
      <c r="H1576" s="309" t="s">
        <v>8677</v>
      </c>
    </row>
    <row r="1577" spans="1:8">
      <c r="A1577" s="309" t="s">
        <v>8525</v>
      </c>
      <c r="B1577" s="309" t="s">
        <v>7494</v>
      </c>
      <c r="C1577" s="309" t="s">
        <v>1890</v>
      </c>
      <c r="D1577" s="309" t="s">
        <v>8935</v>
      </c>
      <c r="E1577" s="309" t="s">
        <v>8936</v>
      </c>
      <c r="F1577" s="310" t="s">
        <v>8937</v>
      </c>
      <c r="G1577" s="310" t="s">
        <v>1283</v>
      </c>
      <c r="H1577" s="309" t="s">
        <v>8677</v>
      </c>
    </row>
    <row r="1578" spans="1:8">
      <c r="D1578" s="309" t="s">
        <v>6184</v>
      </c>
    </row>
    <row r="1579" spans="1:8">
      <c r="A1579" s="309" t="s">
        <v>2137</v>
      </c>
      <c r="B1579" s="309" t="s">
        <v>7495</v>
      </c>
      <c r="C1579" s="309" t="s">
        <v>7538</v>
      </c>
      <c r="D1579" s="309" t="s">
        <v>588</v>
      </c>
      <c r="E1579" s="309" t="s">
        <v>2138</v>
      </c>
      <c r="F1579" s="310" t="s">
        <v>587</v>
      </c>
      <c r="G1579" s="310" t="s">
        <v>1273</v>
      </c>
      <c r="H1579" s="309" t="s">
        <v>8651</v>
      </c>
    </row>
    <row r="1580" spans="1:8">
      <c r="A1580" s="309" t="s">
        <v>2137</v>
      </c>
      <c r="B1580" s="309" t="s">
        <v>7495</v>
      </c>
      <c r="C1580" s="309" t="s">
        <v>7540</v>
      </c>
      <c r="D1580" s="309" t="s">
        <v>590</v>
      </c>
      <c r="E1580" s="309" t="s">
        <v>2139</v>
      </c>
      <c r="F1580" s="310" t="s">
        <v>589</v>
      </c>
      <c r="G1580" s="310" t="s">
        <v>1273</v>
      </c>
      <c r="H1580" s="309" t="s">
        <v>8651</v>
      </c>
    </row>
    <row r="1581" spans="1:8">
      <c r="A1581" s="309" t="s">
        <v>2137</v>
      </c>
      <c r="B1581" s="309" t="s">
        <v>7495</v>
      </c>
      <c r="C1581" s="309" t="s">
        <v>7572</v>
      </c>
      <c r="D1581" s="309" t="s">
        <v>592</v>
      </c>
      <c r="E1581" s="309" t="s">
        <v>2140</v>
      </c>
      <c r="F1581" s="310" t="s">
        <v>591</v>
      </c>
      <c r="G1581" s="310" t="s">
        <v>1274</v>
      </c>
      <c r="H1581" s="309" t="s">
        <v>7537</v>
      </c>
    </row>
    <row r="1582" spans="1:8">
      <c r="A1582" s="309" t="s">
        <v>2137</v>
      </c>
      <c r="B1582" s="309" t="s">
        <v>7495</v>
      </c>
      <c r="C1582" s="309" t="s">
        <v>7574</v>
      </c>
      <c r="D1582" s="309" t="s">
        <v>594</v>
      </c>
      <c r="E1582" s="309" t="s">
        <v>2141</v>
      </c>
      <c r="F1582" s="310" t="s">
        <v>593</v>
      </c>
      <c r="G1582" s="310" t="s">
        <v>1275</v>
      </c>
      <c r="H1582" s="309" t="s">
        <v>7605</v>
      </c>
    </row>
    <row r="1583" spans="1:8">
      <c r="A1583" s="309" t="s">
        <v>2137</v>
      </c>
      <c r="B1583" s="309" t="s">
        <v>7495</v>
      </c>
      <c r="C1583" s="309" t="s">
        <v>7575</v>
      </c>
      <c r="D1583" s="309" t="s">
        <v>596</v>
      </c>
      <c r="E1583" s="309" t="s">
        <v>2142</v>
      </c>
      <c r="F1583" s="310" t="s">
        <v>595</v>
      </c>
      <c r="G1583" s="310" t="s">
        <v>1274</v>
      </c>
      <c r="H1583" s="309" t="s">
        <v>7537</v>
      </c>
    </row>
    <row r="1584" spans="1:8">
      <c r="A1584" s="309" t="s">
        <v>2137</v>
      </c>
      <c r="B1584" s="309" t="s">
        <v>7495</v>
      </c>
      <c r="C1584" s="309" t="s">
        <v>7577</v>
      </c>
      <c r="D1584" s="309" t="s">
        <v>6766</v>
      </c>
      <c r="E1584" s="309" t="s">
        <v>2143</v>
      </c>
      <c r="F1584" s="310" t="s">
        <v>597</v>
      </c>
      <c r="G1584" s="310" t="s">
        <v>1274</v>
      </c>
      <c r="H1584" s="309" t="s">
        <v>7537</v>
      </c>
    </row>
    <row r="1585" spans="1:8">
      <c r="A1585" s="309" t="s">
        <v>2137</v>
      </c>
      <c r="B1585" s="309" t="s">
        <v>7495</v>
      </c>
      <c r="C1585" s="309" t="s">
        <v>7597</v>
      </c>
      <c r="D1585" s="309" t="s">
        <v>599</v>
      </c>
      <c r="E1585" s="309" t="s">
        <v>2144</v>
      </c>
      <c r="F1585" s="310" t="s">
        <v>598</v>
      </c>
      <c r="G1585" s="310" t="s">
        <v>1275</v>
      </c>
      <c r="H1585" s="309" t="s">
        <v>7605</v>
      </c>
    </row>
    <row r="1586" spans="1:8">
      <c r="A1586" s="309" t="s">
        <v>2137</v>
      </c>
      <c r="B1586" s="309" t="s">
        <v>7495</v>
      </c>
      <c r="C1586" s="309" t="s">
        <v>7608</v>
      </c>
      <c r="D1586" s="309" t="s">
        <v>601</v>
      </c>
      <c r="E1586" s="309" t="s">
        <v>2145</v>
      </c>
      <c r="F1586" s="310" t="s">
        <v>600</v>
      </c>
      <c r="G1586" s="310" t="s">
        <v>1277</v>
      </c>
      <c r="H1586" s="309" t="s">
        <v>8680</v>
      </c>
    </row>
    <row r="1587" spans="1:8">
      <c r="A1587" s="309" t="s">
        <v>2137</v>
      </c>
      <c r="B1587" s="309" t="s">
        <v>7495</v>
      </c>
      <c r="C1587" s="309" t="s">
        <v>7612</v>
      </c>
      <c r="D1587" s="309" t="s">
        <v>603</v>
      </c>
      <c r="E1587" s="309" t="s">
        <v>2146</v>
      </c>
      <c r="F1587" s="310" t="s">
        <v>602</v>
      </c>
      <c r="G1587" s="310" t="s">
        <v>1275</v>
      </c>
      <c r="H1587" s="309" t="s">
        <v>7605</v>
      </c>
    </row>
    <row r="1588" spans="1:8">
      <c r="A1588" s="309" t="s">
        <v>2137</v>
      </c>
      <c r="B1588" s="309" t="s">
        <v>7495</v>
      </c>
      <c r="C1588" s="309" t="s">
        <v>7620</v>
      </c>
      <c r="D1588" s="309" t="s">
        <v>605</v>
      </c>
      <c r="E1588" s="309" t="s">
        <v>2147</v>
      </c>
      <c r="F1588" s="310" t="s">
        <v>604</v>
      </c>
      <c r="G1588" s="310" t="s">
        <v>1275</v>
      </c>
      <c r="H1588" s="309" t="s">
        <v>7605</v>
      </c>
    </row>
    <row r="1589" spans="1:8">
      <c r="A1589" s="309" t="s">
        <v>2137</v>
      </c>
      <c r="B1589" s="309" t="s">
        <v>7495</v>
      </c>
      <c r="C1589" s="309" t="s">
        <v>7628</v>
      </c>
      <c r="D1589" s="309" t="s">
        <v>607</v>
      </c>
      <c r="E1589" s="309" t="s">
        <v>2148</v>
      </c>
      <c r="F1589" s="310" t="s">
        <v>606</v>
      </c>
      <c r="G1589" s="310" t="s">
        <v>1279</v>
      </c>
      <c r="H1589" s="309" t="s">
        <v>526</v>
      </c>
    </row>
    <row r="1590" spans="1:8">
      <c r="A1590" s="309" t="s">
        <v>2137</v>
      </c>
      <c r="B1590" s="309" t="s">
        <v>7495</v>
      </c>
      <c r="C1590" s="309" t="s">
        <v>7630</v>
      </c>
      <c r="D1590" s="309" t="s">
        <v>1542</v>
      </c>
      <c r="E1590" s="309" t="s">
        <v>2149</v>
      </c>
      <c r="F1590" s="310" t="s">
        <v>608</v>
      </c>
      <c r="G1590" s="310" t="s">
        <v>1273</v>
      </c>
      <c r="H1590" s="309" t="s">
        <v>8651</v>
      </c>
    </row>
    <row r="1591" spans="1:8">
      <c r="A1591" s="309" t="s">
        <v>2137</v>
      </c>
      <c r="B1591" s="309" t="s">
        <v>7495</v>
      </c>
      <c r="C1591" s="309" t="s">
        <v>7632</v>
      </c>
      <c r="D1591" s="309" t="s">
        <v>1544</v>
      </c>
      <c r="E1591" s="309" t="s">
        <v>2150</v>
      </c>
      <c r="F1591" s="310" t="s">
        <v>1543</v>
      </c>
      <c r="G1591" s="310" t="s">
        <v>1274</v>
      </c>
      <c r="H1591" s="309" t="s">
        <v>7537</v>
      </c>
    </row>
    <row r="1592" spans="1:8">
      <c r="A1592" s="309" t="s">
        <v>2137</v>
      </c>
      <c r="B1592" s="309" t="s">
        <v>7495</v>
      </c>
      <c r="C1592" s="309" t="s">
        <v>7634</v>
      </c>
      <c r="D1592" s="309" t="s">
        <v>2151</v>
      </c>
      <c r="E1592" s="309" t="s">
        <v>2152</v>
      </c>
      <c r="F1592" s="310" t="s">
        <v>1545</v>
      </c>
      <c r="G1592" s="310" t="s">
        <v>1272</v>
      </c>
      <c r="H1592" s="309" t="s">
        <v>7532</v>
      </c>
    </row>
    <row r="1593" spans="1:8">
      <c r="A1593" s="309" t="s">
        <v>2137</v>
      </c>
      <c r="B1593" s="309" t="s">
        <v>7495</v>
      </c>
      <c r="C1593" s="309" t="s">
        <v>7636</v>
      </c>
      <c r="D1593" s="309" t="s">
        <v>1547</v>
      </c>
      <c r="E1593" s="309" t="s">
        <v>2153</v>
      </c>
      <c r="F1593" s="310" t="s">
        <v>1546</v>
      </c>
      <c r="G1593" s="310" t="s">
        <v>1274</v>
      </c>
      <c r="H1593" s="309" t="s">
        <v>7537</v>
      </c>
    </row>
    <row r="1594" spans="1:8">
      <c r="A1594" s="309" t="s">
        <v>2137</v>
      </c>
      <c r="B1594" s="309" t="s">
        <v>7495</v>
      </c>
      <c r="C1594" s="309" t="s">
        <v>4655</v>
      </c>
      <c r="D1594" s="309" t="s">
        <v>1549</v>
      </c>
      <c r="E1594" s="309" t="s">
        <v>2154</v>
      </c>
      <c r="F1594" s="310" t="s">
        <v>1548</v>
      </c>
      <c r="G1594" s="310" t="s">
        <v>1274</v>
      </c>
      <c r="H1594" s="309" t="s">
        <v>7537</v>
      </c>
    </row>
    <row r="1595" spans="1:8">
      <c r="A1595" s="309" t="s">
        <v>2137</v>
      </c>
      <c r="B1595" s="309" t="s">
        <v>7495</v>
      </c>
      <c r="C1595" s="309" t="s">
        <v>4618</v>
      </c>
      <c r="D1595" s="309" t="s">
        <v>1551</v>
      </c>
      <c r="E1595" s="309" t="s">
        <v>2155</v>
      </c>
      <c r="F1595" s="310" t="s">
        <v>1550</v>
      </c>
      <c r="G1595" s="310" t="s">
        <v>1283</v>
      </c>
      <c r="H1595" s="309" t="s">
        <v>8677</v>
      </c>
    </row>
    <row r="1596" spans="1:8">
      <c r="A1596" s="309" t="s">
        <v>2137</v>
      </c>
      <c r="B1596" s="309" t="s">
        <v>7495</v>
      </c>
      <c r="C1596" s="309" t="s">
        <v>7640</v>
      </c>
      <c r="D1596" s="309" t="s">
        <v>8938</v>
      </c>
      <c r="E1596" s="309" t="s">
        <v>8939</v>
      </c>
      <c r="F1596" s="310" t="s">
        <v>1552</v>
      </c>
      <c r="G1596" s="310" t="s">
        <v>1281</v>
      </c>
      <c r="H1596" s="309" t="s">
        <v>8676</v>
      </c>
    </row>
    <row r="1597" spans="1:8">
      <c r="A1597" s="309" t="s">
        <v>2137</v>
      </c>
      <c r="B1597" s="309" t="s">
        <v>7495</v>
      </c>
      <c r="C1597" s="309" t="s">
        <v>6669</v>
      </c>
      <c r="D1597" s="309" t="s">
        <v>1554</v>
      </c>
      <c r="E1597" s="309" t="s">
        <v>2666</v>
      </c>
      <c r="F1597" s="310" t="s">
        <v>1553</v>
      </c>
      <c r="G1597" s="310" t="s">
        <v>1274</v>
      </c>
      <c r="H1597" s="309" t="s">
        <v>7537</v>
      </c>
    </row>
    <row r="1598" spans="1:8">
      <c r="A1598" s="309" t="s">
        <v>2137</v>
      </c>
      <c r="B1598" s="309" t="s">
        <v>7495</v>
      </c>
      <c r="C1598" s="309" t="s">
        <v>6671</v>
      </c>
      <c r="D1598" s="309" t="s">
        <v>1556</v>
      </c>
      <c r="E1598" s="309" t="s">
        <v>2667</v>
      </c>
      <c r="F1598" s="310" t="s">
        <v>1555</v>
      </c>
      <c r="G1598" s="310" t="s">
        <v>1278</v>
      </c>
      <c r="H1598" s="309" t="s">
        <v>8674</v>
      </c>
    </row>
    <row r="1599" spans="1:8">
      <c r="A1599" s="309" t="s">
        <v>2137</v>
      </c>
      <c r="B1599" s="309" t="s">
        <v>7495</v>
      </c>
      <c r="C1599" s="309" t="s">
        <v>6673</v>
      </c>
      <c r="D1599" s="309" t="s">
        <v>1558</v>
      </c>
      <c r="E1599" s="309" t="s">
        <v>2668</v>
      </c>
      <c r="F1599" s="310" t="s">
        <v>1557</v>
      </c>
      <c r="G1599" s="310" t="s">
        <v>1274</v>
      </c>
      <c r="H1599" s="309" t="s">
        <v>7537</v>
      </c>
    </row>
    <row r="1600" spans="1:8">
      <c r="A1600" s="309" t="s">
        <v>2137</v>
      </c>
      <c r="B1600" s="309" t="s">
        <v>7495</v>
      </c>
      <c r="C1600" s="309" t="s">
        <v>4626</v>
      </c>
      <c r="D1600" s="309" t="s">
        <v>6767</v>
      </c>
      <c r="E1600" s="309" t="s">
        <v>2669</v>
      </c>
      <c r="F1600" s="310" t="s">
        <v>1559</v>
      </c>
      <c r="G1600" s="310" t="s">
        <v>1283</v>
      </c>
      <c r="H1600" s="309" t="s">
        <v>8677</v>
      </c>
    </row>
    <row r="1601" spans="1:8">
      <c r="A1601" s="309" t="s">
        <v>2137</v>
      </c>
      <c r="B1601" s="309" t="s">
        <v>7495</v>
      </c>
      <c r="C1601" s="309" t="s">
        <v>6678</v>
      </c>
      <c r="D1601" s="309" t="s">
        <v>2670</v>
      </c>
      <c r="E1601" s="309" t="s">
        <v>2671</v>
      </c>
      <c r="F1601" s="310" t="s">
        <v>1560</v>
      </c>
      <c r="G1601" s="310" t="s">
        <v>1281</v>
      </c>
      <c r="H1601" s="309" t="s">
        <v>8676</v>
      </c>
    </row>
    <row r="1602" spans="1:8">
      <c r="A1602" s="309" t="s">
        <v>2137</v>
      </c>
      <c r="B1602" s="309" t="s">
        <v>7495</v>
      </c>
      <c r="C1602" s="309" t="s">
        <v>6680</v>
      </c>
      <c r="D1602" s="309" t="s">
        <v>1562</v>
      </c>
      <c r="E1602" s="309" t="s">
        <v>2672</v>
      </c>
      <c r="F1602" s="310" t="s">
        <v>1561</v>
      </c>
      <c r="G1602" s="310" t="s">
        <v>1280</v>
      </c>
      <c r="H1602" s="309" t="s">
        <v>8675</v>
      </c>
    </row>
    <row r="1603" spans="1:8">
      <c r="A1603" s="309" t="s">
        <v>2137</v>
      </c>
      <c r="B1603" s="309" t="s">
        <v>7495</v>
      </c>
      <c r="C1603" s="309" t="s">
        <v>6682</v>
      </c>
      <c r="D1603" s="309" t="s">
        <v>1564</v>
      </c>
      <c r="E1603" s="309" t="s">
        <v>2673</v>
      </c>
      <c r="F1603" s="310" t="s">
        <v>1563</v>
      </c>
      <c r="G1603" s="310" t="s">
        <v>1281</v>
      </c>
      <c r="H1603" s="309" t="s">
        <v>8676</v>
      </c>
    </row>
    <row r="1604" spans="1:8">
      <c r="A1604" s="309" t="s">
        <v>2137</v>
      </c>
      <c r="B1604" s="309" t="s">
        <v>7495</v>
      </c>
      <c r="C1604" s="309" t="s">
        <v>6684</v>
      </c>
      <c r="D1604" s="309" t="s">
        <v>1566</v>
      </c>
      <c r="E1604" s="309" t="s">
        <v>2674</v>
      </c>
      <c r="F1604" s="310" t="s">
        <v>1565</v>
      </c>
      <c r="G1604" s="310" t="s">
        <v>1280</v>
      </c>
      <c r="H1604" s="309" t="s">
        <v>8675</v>
      </c>
    </row>
    <row r="1605" spans="1:8">
      <c r="A1605" s="309" t="s">
        <v>2137</v>
      </c>
      <c r="B1605" s="309" t="s">
        <v>7495</v>
      </c>
      <c r="C1605" s="309" t="s">
        <v>4629</v>
      </c>
      <c r="D1605" s="309" t="s">
        <v>1568</v>
      </c>
      <c r="E1605" s="309" t="s">
        <v>2675</v>
      </c>
      <c r="F1605" s="310" t="s">
        <v>1567</v>
      </c>
      <c r="G1605" s="310" t="s">
        <v>1283</v>
      </c>
      <c r="H1605" s="309" t="s">
        <v>8677</v>
      </c>
    </row>
    <row r="1606" spans="1:8">
      <c r="A1606" s="309" t="s">
        <v>2137</v>
      </c>
      <c r="B1606" s="309" t="s">
        <v>7495</v>
      </c>
      <c r="C1606" s="309" t="s">
        <v>6691</v>
      </c>
      <c r="D1606" s="309" t="s">
        <v>1570</v>
      </c>
      <c r="E1606" s="309" t="s">
        <v>2676</v>
      </c>
      <c r="F1606" s="310" t="s">
        <v>1569</v>
      </c>
      <c r="G1606" s="310" t="s">
        <v>1283</v>
      </c>
      <c r="H1606" s="309" t="s">
        <v>8677</v>
      </c>
    </row>
    <row r="1607" spans="1:8">
      <c r="A1607" s="309" t="s">
        <v>2137</v>
      </c>
      <c r="B1607" s="309" t="s">
        <v>7495</v>
      </c>
      <c r="C1607" s="309" t="s">
        <v>6693</v>
      </c>
      <c r="D1607" s="309" t="s">
        <v>1572</v>
      </c>
      <c r="E1607" s="309" t="s">
        <v>2677</v>
      </c>
      <c r="F1607" s="310" t="s">
        <v>1571</v>
      </c>
      <c r="G1607" s="310" t="s">
        <v>1281</v>
      </c>
      <c r="H1607" s="309" t="s">
        <v>8676</v>
      </c>
    </row>
    <row r="1608" spans="1:8">
      <c r="A1608" s="309" t="s">
        <v>2137</v>
      </c>
      <c r="B1608" s="309" t="s">
        <v>7495</v>
      </c>
      <c r="C1608" s="309" t="s">
        <v>6695</v>
      </c>
      <c r="D1608" s="309" t="s">
        <v>1574</v>
      </c>
      <c r="E1608" s="309" t="s">
        <v>2678</v>
      </c>
      <c r="F1608" s="310" t="s">
        <v>1573</v>
      </c>
      <c r="G1608" s="310" t="s">
        <v>1280</v>
      </c>
      <c r="H1608" s="309" t="s">
        <v>8675</v>
      </c>
    </row>
    <row r="1609" spans="1:8">
      <c r="A1609" s="309" t="s">
        <v>2137</v>
      </c>
      <c r="B1609" s="309" t="s">
        <v>7495</v>
      </c>
      <c r="C1609" s="309" t="s">
        <v>6697</v>
      </c>
      <c r="D1609" s="309" t="s">
        <v>6768</v>
      </c>
      <c r="E1609" s="309" t="s">
        <v>2679</v>
      </c>
      <c r="F1609" s="310" t="s">
        <v>6769</v>
      </c>
      <c r="G1609" s="310" t="s">
        <v>1280</v>
      </c>
      <c r="H1609" s="309" t="s">
        <v>8675</v>
      </c>
    </row>
    <row r="1610" spans="1:8">
      <c r="A1610" s="309" t="s">
        <v>2137</v>
      </c>
      <c r="B1610" s="309" t="s">
        <v>7495</v>
      </c>
      <c r="C1610" s="309" t="s">
        <v>6699</v>
      </c>
      <c r="D1610" s="309" t="s">
        <v>6770</v>
      </c>
      <c r="E1610" s="309" t="s">
        <v>2680</v>
      </c>
      <c r="F1610" s="310" t="s">
        <v>6771</v>
      </c>
      <c r="G1610" s="310" t="s">
        <v>1280</v>
      </c>
      <c r="H1610" s="309" t="s">
        <v>8675</v>
      </c>
    </row>
    <row r="1611" spans="1:8">
      <c r="A1611" s="309" t="s">
        <v>2137</v>
      </c>
      <c r="B1611" s="309" t="s">
        <v>7495</v>
      </c>
      <c r="C1611" s="309" t="s">
        <v>4667</v>
      </c>
      <c r="D1611" s="309" t="s">
        <v>6772</v>
      </c>
      <c r="E1611" s="309" t="s">
        <v>2681</v>
      </c>
      <c r="F1611" s="310" t="s">
        <v>6773</v>
      </c>
      <c r="G1611" s="310" t="s">
        <v>1284</v>
      </c>
      <c r="H1611" s="309" t="s">
        <v>8715</v>
      </c>
    </row>
    <row r="1612" spans="1:8">
      <c r="A1612" s="309" t="s">
        <v>2137</v>
      </c>
      <c r="B1612" s="309" t="s">
        <v>7495</v>
      </c>
      <c r="C1612" s="309" t="s">
        <v>4668</v>
      </c>
      <c r="D1612" s="309" t="s">
        <v>2682</v>
      </c>
      <c r="E1612" s="309" t="s">
        <v>2683</v>
      </c>
      <c r="F1612" s="310" t="s">
        <v>2684</v>
      </c>
      <c r="G1612" s="310" t="s">
        <v>1274</v>
      </c>
      <c r="H1612" s="309" t="s">
        <v>7537</v>
      </c>
    </row>
    <row r="1613" spans="1:8">
      <c r="A1613" s="309" t="s">
        <v>2137</v>
      </c>
      <c r="B1613" s="309" t="s">
        <v>7495</v>
      </c>
      <c r="C1613" s="309" t="s">
        <v>4760</v>
      </c>
      <c r="D1613" s="309" t="s">
        <v>2685</v>
      </c>
      <c r="E1613" s="309" t="s">
        <v>2686</v>
      </c>
      <c r="F1613" s="310" t="s">
        <v>2687</v>
      </c>
      <c r="G1613" s="310" t="s">
        <v>1280</v>
      </c>
      <c r="H1613" s="309" t="s">
        <v>8675</v>
      </c>
    </row>
    <row r="1614" spans="1:8">
      <c r="A1614" s="309" t="s">
        <v>2137</v>
      </c>
      <c r="B1614" s="309" t="s">
        <v>7495</v>
      </c>
      <c r="C1614" s="309" t="s">
        <v>3014</v>
      </c>
      <c r="D1614" s="309" t="s">
        <v>8940</v>
      </c>
      <c r="E1614" s="309" t="s">
        <v>8941</v>
      </c>
      <c r="F1614" s="310" t="s">
        <v>8942</v>
      </c>
      <c r="G1614" s="310" t="s">
        <v>1273</v>
      </c>
      <c r="H1614" s="309" t="s">
        <v>8651</v>
      </c>
    </row>
    <row r="1615" spans="1:8">
      <c r="D1615" s="309" t="s">
        <v>6184</v>
      </c>
    </row>
    <row r="1616" spans="1:8">
      <c r="A1616" s="309" t="s">
        <v>2688</v>
      </c>
      <c r="B1616" s="309" t="s">
        <v>7496</v>
      </c>
      <c r="C1616" s="309" t="s">
        <v>7530</v>
      </c>
      <c r="D1616" s="309" t="s">
        <v>8943</v>
      </c>
      <c r="E1616" s="309" t="s">
        <v>8944</v>
      </c>
      <c r="F1616" s="310" t="s">
        <v>1575</v>
      </c>
      <c r="G1616" s="310" t="s">
        <v>1272</v>
      </c>
      <c r="H1616" s="309" t="s">
        <v>7532</v>
      </c>
    </row>
    <row r="1617" spans="1:8">
      <c r="A1617" s="309" t="s">
        <v>2688</v>
      </c>
      <c r="B1617" s="309" t="s">
        <v>7496</v>
      </c>
      <c r="C1617" s="309" t="s">
        <v>7533</v>
      </c>
      <c r="D1617" s="309" t="s">
        <v>1577</v>
      </c>
      <c r="E1617" s="309" t="s">
        <v>2689</v>
      </c>
      <c r="F1617" s="310" t="s">
        <v>1576</v>
      </c>
      <c r="G1617" s="310" t="s">
        <v>1273</v>
      </c>
      <c r="H1617" s="309" t="s">
        <v>8651</v>
      </c>
    </row>
    <row r="1618" spans="1:8">
      <c r="A1618" s="309" t="s">
        <v>2688</v>
      </c>
      <c r="B1618" s="309" t="s">
        <v>7496</v>
      </c>
      <c r="C1618" s="309" t="s">
        <v>7535</v>
      </c>
      <c r="D1618" s="309" t="s">
        <v>1579</v>
      </c>
      <c r="E1618" s="309" t="s">
        <v>2690</v>
      </c>
      <c r="F1618" s="310" t="s">
        <v>1578</v>
      </c>
      <c r="G1618" s="310" t="s">
        <v>1273</v>
      </c>
      <c r="H1618" s="309" t="s">
        <v>8651</v>
      </c>
    </row>
    <row r="1619" spans="1:8">
      <c r="A1619" s="309" t="s">
        <v>2688</v>
      </c>
      <c r="B1619" s="309" t="s">
        <v>7496</v>
      </c>
      <c r="C1619" s="309" t="s">
        <v>7540</v>
      </c>
      <c r="D1619" s="309" t="s">
        <v>674</v>
      </c>
      <c r="E1619" s="309" t="s">
        <v>2691</v>
      </c>
      <c r="F1619" s="310" t="s">
        <v>1580</v>
      </c>
      <c r="G1619" s="310" t="s">
        <v>1274</v>
      </c>
      <c r="H1619" s="309" t="s">
        <v>7537</v>
      </c>
    </row>
    <row r="1620" spans="1:8">
      <c r="A1620" s="309" t="s">
        <v>2688</v>
      </c>
      <c r="B1620" s="309" t="s">
        <v>7496</v>
      </c>
      <c r="C1620" s="309" t="s">
        <v>7542</v>
      </c>
      <c r="D1620" s="309" t="s">
        <v>676</v>
      </c>
      <c r="E1620" s="309" t="s">
        <v>2692</v>
      </c>
      <c r="F1620" s="310" t="s">
        <v>675</v>
      </c>
      <c r="G1620" s="310" t="s">
        <v>1274</v>
      </c>
      <c r="H1620" s="309" t="s">
        <v>7537</v>
      </c>
    </row>
    <row r="1621" spans="1:8">
      <c r="A1621" s="309" t="s">
        <v>2688</v>
      </c>
      <c r="B1621" s="309" t="s">
        <v>7496</v>
      </c>
      <c r="C1621" s="309" t="s">
        <v>7544</v>
      </c>
      <c r="D1621" s="309" t="s">
        <v>678</v>
      </c>
      <c r="E1621" s="309" t="s">
        <v>2693</v>
      </c>
      <c r="F1621" s="310" t="s">
        <v>677</v>
      </c>
      <c r="G1621" s="310" t="s">
        <v>1274</v>
      </c>
      <c r="H1621" s="309" t="s">
        <v>7537</v>
      </c>
    </row>
    <row r="1622" spans="1:8">
      <c r="A1622" s="309" t="s">
        <v>2688</v>
      </c>
      <c r="B1622" s="309" t="s">
        <v>7496</v>
      </c>
      <c r="C1622" s="309" t="s">
        <v>7546</v>
      </c>
      <c r="D1622" s="309" t="s">
        <v>680</v>
      </c>
      <c r="E1622" s="309" t="s">
        <v>2694</v>
      </c>
      <c r="F1622" s="310" t="s">
        <v>679</v>
      </c>
      <c r="G1622" s="310" t="s">
        <v>1274</v>
      </c>
      <c r="H1622" s="309" t="s">
        <v>7537</v>
      </c>
    </row>
    <row r="1623" spans="1:8">
      <c r="A1623" s="309" t="s">
        <v>2688</v>
      </c>
      <c r="B1623" s="309" t="s">
        <v>7496</v>
      </c>
      <c r="C1623" s="309" t="s">
        <v>7548</v>
      </c>
      <c r="D1623" s="309" t="s">
        <v>682</v>
      </c>
      <c r="E1623" s="309" t="s">
        <v>2695</v>
      </c>
      <c r="F1623" s="310" t="s">
        <v>681</v>
      </c>
      <c r="G1623" s="310" t="s">
        <v>1274</v>
      </c>
      <c r="H1623" s="309" t="s">
        <v>7537</v>
      </c>
    </row>
    <row r="1624" spans="1:8">
      <c r="A1624" s="309" t="s">
        <v>2688</v>
      </c>
      <c r="B1624" s="309" t="s">
        <v>7496</v>
      </c>
      <c r="C1624" s="309" t="s">
        <v>7552</v>
      </c>
      <c r="D1624" s="309" t="s">
        <v>684</v>
      </c>
      <c r="E1624" s="309" t="s">
        <v>2696</v>
      </c>
      <c r="F1624" s="310" t="s">
        <v>683</v>
      </c>
      <c r="G1624" s="310" t="s">
        <v>1274</v>
      </c>
      <c r="H1624" s="309" t="s">
        <v>7537</v>
      </c>
    </row>
    <row r="1625" spans="1:8">
      <c r="A1625" s="309" t="s">
        <v>2688</v>
      </c>
      <c r="B1625" s="309" t="s">
        <v>7496</v>
      </c>
      <c r="C1625" s="309" t="s">
        <v>7554</v>
      </c>
      <c r="D1625" s="309" t="s">
        <v>686</v>
      </c>
      <c r="E1625" s="309" t="s">
        <v>2697</v>
      </c>
      <c r="F1625" s="310" t="s">
        <v>685</v>
      </c>
      <c r="G1625" s="310" t="s">
        <v>1274</v>
      </c>
      <c r="H1625" s="309" t="s">
        <v>7537</v>
      </c>
    </row>
    <row r="1626" spans="1:8">
      <c r="A1626" s="309" t="s">
        <v>2688</v>
      </c>
      <c r="B1626" s="309" t="s">
        <v>7496</v>
      </c>
      <c r="C1626" s="309" t="s">
        <v>7558</v>
      </c>
      <c r="D1626" s="309" t="s">
        <v>688</v>
      </c>
      <c r="E1626" s="309" t="s">
        <v>2698</v>
      </c>
      <c r="F1626" s="310" t="s">
        <v>687</v>
      </c>
      <c r="G1626" s="310" t="s">
        <v>1274</v>
      </c>
      <c r="H1626" s="309" t="s">
        <v>7537</v>
      </c>
    </row>
    <row r="1627" spans="1:8">
      <c r="A1627" s="309" t="s">
        <v>2688</v>
      </c>
      <c r="B1627" s="309" t="s">
        <v>7496</v>
      </c>
      <c r="C1627" s="309" t="s">
        <v>7564</v>
      </c>
      <c r="D1627" s="309" t="s">
        <v>690</v>
      </c>
      <c r="E1627" s="309" t="s">
        <v>2699</v>
      </c>
      <c r="F1627" s="310" t="s">
        <v>689</v>
      </c>
      <c r="G1627" s="310" t="s">
        <v>1275</v>
      </c>
      <c r="H1627" s="309" t="s">
        <v>7605</v>
      </c>
    </row>
    <row r="1628" spans="1:8">
      <c r="A1628" s="309" t="s">
        <v>2688</v>
      </c>
      <c r="B1628" s="309" t="s">
        <v>7496</v>
      </c>
      <c r="C1628" s="309" t="s">
        <v>7566</v>
      </c>
      <c r="D1628" s="309" t="s">
        <v>692</v>
      </c>
      <c r="E1628" s="309" t="s">
        <v>2700</v>
      </c>
      <c r="F1628" s="310" t="s">
        <v>691</v>
      </c>
      <c r="G1628" s="310" t="s">
        <v>1275</v>
      </c>
      <c r="H1628" s="309" t="s">
        <v>7605</v>
      </c>
    </row>
    <row r="1629" spans="1:8">
      <c r="A1629" s="309" t="s">
        <v>2688</v>
      </c>
      <c r="B1629" s="309" t="s">
        <v>7496</v>
      </c>
      <c r="C1629" s="309" t="s">
        <v>7567</v>
      </c>
      <c r="D1629" s="309" t="s">
        <v>694</v>
      </c>
      <c r="E1629" s="309" t="s">
        <v>2701</v>
      </c>
      <c r="F1629" s="310" t="s">
        <v>693</v>
      </c>
      <c r="G1629" s="310" t="s">
        <v>1275</v>
      </c>
      <c r="H1629" s="309" t="s">
        <v>7605</v>
      </c>
    </row>
    <row r="1630" spans="1:8">
      <c r="A1630" s="309" t="s">
        <v>2688</v>
      </c>
      <c r="B1630" s="309" t="s">
        <v>7496</v>
      </c>
      <c r="C1630" s="309" t="s">
        <v>7568</v>
      </c>
      <c r="D1630" s="309" t="s">
        <v>696</v>
      </c>
      <c r="E1630" s="309" t="s">
        <v>2702</v>
      </c>
      <c r="F1630" s="310" t="s">
        <v>695</v>
      </c>
      <c r="G1630" s="310" t="s">
        <v>1275</v>
      </c>
      <c r="H1630" s="309" t="s">
        <v>7605</v>
      </c>
    </row>
    <row r="1631" spans="1:8">
      <c r="A1631" s="309" t="s">
        <v>2688</v>
      </c>
      <c r="B1631" s="309" t="s">
        <v>7496</v>
      </c>
      <c r="C1631" s="309" t="s">
        <v>7572</v>
      </c>
      <c r="D1631" s="309" t="s">
        <v>698</v>
      </c>
      <c r="E1631" s="309" t="s">
        <v>2703</v>
      </c>
      <c r="F1631" s="310" t="s">
        <v>697</v>
      </c>
      <c r="G1631" s="310" t="s">
        <v>1274</v>
      </c>
      <c r="H1631" s="309" t="s">
        <v>7537</v>
      </c>
    </row>
    <row r="1632" spans="1:8">
      <c r="A1632" s="309" t="s">
        <v>2688</v>
      </c>
      <c r="B1632" s="309" t="s">
        <v>7496</v>
      </c>
      <c r="C1632" s="309" t="s">
        <v>7574</v>
      </c>
      <c r="D1632" s="309" t="s">
        <v>700</v>
      </c>
      <c r="E1632" s="309" t="s">
        <v>2704</v>
      </c>
      <c r="F1632" s="310" t="s">
        <v>699</v>
      </c>
      <c r="G1632" s="310" t="s">
        <v>1275</v>
      </c>
      <c r="H1632" s="309" t="s">
        <v>7605</v>
      </c>
    </row>
    <row r="1633" spans="1:8">
      <c r="A1633" s="309" t="s">
        <v>2688</v>
      </c>
      <c r="B1633" s="309" t="s">
        <v>7496</v>
      </c>
      <c r="C1633" s="309" t="s">
        <v>7575</v>
      </c>
      <c r="D1633" s="309" t="s">
        <v>702</v>
      </c>
      <c r="E1633" s="309" t="s">
        <v>2705</v>
      </c>
      <c r="F1633" s="310" t="s">
        <v>701</v>
      </c>
      <c r="G1633" s="310" t="s">
        <v>1275</v>
      </c>
      <c r="H1633" s="309" t="s">
        <v>7605</v>
      </c>
    </row>
    <row r="1634" spans="1:8">
      <c r="A1634" s="309" t="s">
        <v>2688</v>
      </c>
      <c r="B1634" s="309" t="s">
        <v>7496</v>
      </c>
      <c r="C1634" s="309" t="s">
        <v>7581</v>
      </c>
      <c r="D1634" s="309" t="s">
        <v>704</v>
      </c>
      <c r="E1634" s="309" t="s">
        <v>2706</v>
      </c>
      <c r="F1634" s="310" t="s">
        <v>703</v>
      </c>
      <c r="G1634" s="310" t="s">
        <v>1275</v>
      </c>
      <c r="H1634" s="309" t="s">
        <v>7605</v>
      </c>
    </row>
    <row r="1635" spans="1:8">
      <c r="A1635" s="309" t="s">
        <v>2688</v>
      </c>
      <c r="B1635" s="309" t="s">
        <v>7496</v>
      </c>
      <c r="C1635" s="309" t="s">
        <v>7583</v>
      </c>
      <c r="D1635" s="309" t="s">
        <v>706</v>
      </c>
      <c r="E1635" s="309" t="s">
        <v>2707</v>
      </c>
      <c r="F1635" s="310" t="s">
        <v>705</v>
      </c>
      <c r="G1635" s="310" t="s">
        <v>1281</v>
      </c>
      <c r="H1635" s="309" t="s">
        <v>8676</v>
      </c>
    </row>
    <row r="1636" spans="1:8">
      <c r="A1636" s="309" t="s">
        <v>2688</v>
      </c>
      <c r="B1636" s="309" t="s">
        <v>7496</v>
      </c>
      <c r="C1636" s="309" t="s">
        <v>7589</v>
      </c>
      <c r="D1636" s="309" t="s">
        <v>708</v>
      </c>
      <c r="E1636" s="309" t="s">
        <v>2708</v>
      </c>
      <c r="F1636" s="310" t="s">
        <v>707</v>
      </c>
      <c r="G1636" s="310" t="s">
        <v>1275</v>
      </c>
      <c r="H1636" s="309" t="s">
        <v>7605</v>
      </c>
    </row>
    <row r="1637" spans="1:8">
      <c r="A1637" s="309" t="s">
        <v>2688</v>
      </c>
      <c r="B1637" s="309" t="s">
        <v>7496</v>
      </c>
      <c r="C1637" s="309" t="s">
        <v>7590</v>
      </c>
      <c r="D1637" s="309" t="s">
        <v>710</v>
      </c>
      <c r="E1637" s="309" t="s">
        <v>2709</v>
      </c>
      <c r="F1637" s="310" t="s">
        <v>709</v>
      </c>
      <c r="G1637" s="310" t="s">
        <v>1275</v>
      </c>
      <c r="H1637" s="309" t="s">
        <v>7605</v>
      </c>
    </row>
    <row r="1638" spans="1:8">
      <c r="A1638" s="309" t="s">
        <v>2688</v>
      </c>
      <c r="B1638" s="309" t="s">
        <v>7496</v>
      </c>
      <c r="C1638" s="309" t="s">
        <v>7592</v>
      </c>
      <c r="D1638" s="309" t="s">
        <v>712</v>
      </c>
      <c r="E1638" s="309" t="s">
        <v>2710</v>
      </c>
      <c r="F1638" s="310" t="s">
        <v>711</v>
      </c>
      <c r="G1638" s="310" t="s">
        <v>1280</v>
      </c>
      <c r="H1638" s="309" t="s">
        <v>8675</v>
      </c>
    </row>
    <row r="1639" spans="1:8">
      <c r="A1639" s="309" t="s">
        <v>2688</v>
      </c>
      <c r="B1639" s="309" t="s">
        <v>7496</v>
      </c>
      <c r="C1639" s="309" t="s">
        <v>7601</v>
      </c>
      <c r="D1639" s="309" t="s">
        <v>714</v>
      </c>
      <c r="E1639" s="309" t="s">
        <v>2711</v>
      </c>
      <c r="F1639" s="310" t="s">
        <v>713</v>
      </c>
      <c r="G1639" s="310" t="s">
        <v>1279</v>
      </c>
      <c r="H1639" s="309" t="s">
        <v>526</v>
      </c>
    </row>
    <row r="1640" spans="1:8">
      <c r="A1640" s="309" t="s">
        <v>2688</v>
      </c>
      <c r="B1640" s="309" t="s">
        <v>7496</v>
      </c>
      <c r="C1640" s="309" t="s">
        <v>7606</v>
      </c>
      <c r="D1640" s="309" t="s">
        <v>6774</v>
      </c>
      <c r="E1640" s="309" t="s">
        <v>2712</v>
      </c>
      <c r="F1640" s="310" t="s">
        <v>715</v>
      </c>
      <c r="G1640" s="310" t="s">
        <v>1282</v>
      </c>
      <c r="H1640" s="309" t="s">
        <v>4507</v>
      </c>
    </row>
    <row r="1641" spans="1:8">
      <c r="A1641" s="309" t="s">
        <v>2688</v>
      </c>
      <c r="B1641" s="309" t="s">
        <v>7496</v>
      </c>
      <c r="C1641" s="309" t="s">
        <v>7608</v>
      </c>
      <c r="D1641" s="309" t="s">
        <v>717</v>
      </c>
      <c r="E1641" s="309" t="s">
        <v>2713</v>
      </c>
      <c r="F1641" s="310" t="s">
        <v>716</v>
      </c>
      <c r="G1641" s="310" t="s">
        <v>1280</v>
      </c>
      <c r="H1641" s="309" t="s">
        <v>8675</v>
      </c>
    </row>
    <row r="1642" spans="1:8">
      <c r="A1642" s="309" t="s">
        <v>2688</v>
      </c>
      <c r="B1642" s="309" t="s">
        <v>7496</v>
      </c>
      <c r="C1642" s="309" t="s">
        <v>7610</v>
      </c>
      <c r="D1642" s="309" t="s">
        <v>719</v>
      </c>
      <c r="E1642" s="309" t="s">
        <v>2714</v>
      </c>
      <c r="F1642" s="310" t="s">
        <v>718</v>
      </c>
      <c r="G1642" s="310" t="s">
        <v>1274</v>
      </c>
      <c r="H1642" s="309" t="s">
        <v>7537</v>
      </c>
    </row>
    <row r="1643" spans="1:8">
      <c r="A1643" s="309" t="s">
        <v>2688</v>
      </c>
      <c r="B1643" s="309" t="s">
        <v>7496</v>
      </c>
      <c r="C1643" s="309" t="s">
        <v>7612</v>
      </c>
      <c r="D1643" s="309" t="s">
        <v>6775</v>
      </c>
      <c r="E1643" s="309" t="s">
        <v>2715</v>
      </c>
      <c r="F1643" s="310" t="s">
        <v>720</v>
      </c>
      <c r="G1643" s="310" t="s">
        <v>1282</v>
      </c>
      <c r="H1643" s="309" t="s">
        <v>4507</v>
      </c>
    </row>
    <row r="1644" spans="1:8">
      <c r="A1644" s="309" t="s">
        <v>2688</v>
      </c>
      <c r="B1644" s="309" t="s">
        <v>7496</v>
      </c>
      <c r="C1644" s="309" t="s">
        <v>7616</v>
      </c>
      <c r="D1644" s="309" t="s">
        <v>722</v>
      </c>
      <c r="E1644" s="309" t="s">
        <v>2716</v>
      </c>
      <c r="F1644" s="310" t="s">
        <v>721</v>
      </c>
      <c r="G1644" s="310" t="s">
        <v>1275</v>
      </c>
      <c r="H1644" s="309" t="s">
        <v>7605</v>
      </c>
    </row>
    <row r="1645" spans="1:8">
      <c r="A1645" s="309" t="s">
        <v>2688</v>
      </c>
      <c r="B1645" s="309" t="s">
        <v>7496</v>
      </c>
      <c r="C1645" s="309" t="s">
        <v>7622</v>
      </c>
      <c r="D1645" s="309" t="s">
        <v>724</v>
      </c>
      <c r="E1645" s="309" t="s">
        <v>2717</v>
      </c>
      <c r="F1645" s="310" t="s">
        <v>723</v>
      </c>
      <c r="G1645" s="310" t="s">
        <v>1280</v>
      </c>
      <c r="H1645" s="309" t="s">
        <v>8675</v>
      </c>
    </row>
    <row r="1646" spans="1:8">
      <c r="A1646" s="309" t="s">
        <v>2688</v>
      </c>
      <c r="B1646" s="309" t="s">
        <v>7496</v>
      </c>
      <c r="C1646" s="309" t="s">
        <v>7626</v>
      </c>
      <c r="D1646" s="309" t="s">
        <v>6776</v>
      </c>
      <c r="E1646" s="309" t="s">
        <v>2718</v>
      </c>
      <c r="F1646" s="310" t="s">
        <v>725</v>
      </c>
      <c r="G1646" s="310" t="s">
        <v>1276</v>
      </c>
      <c r="H1646" s="309" t="s">
        <v>8669</v>
      </c>
    </row>
    <row r="1647" spans="1:8">
      <c r="A1647" s="309" t="s">
        <v>2688</v>
      </c>
      <c r="B1647" s="309" t="s">
        <v>7496</v>
      </c>
      <c r="C1647" s="309" t="s">
        <v>7628</v>
      </c>
      <c r="D1647" s="309" t="s">
        <v>727</v>
      </c>
      <c r="E1647" s="309" t="s">
        <v>2719</v>
      </c>
      <c r="F1647" s="310" t="s">
        <v>726</v>
      </c>
      <c r="G1647" s="310" t="s">
        <v>1283</v>
      </c>
      <c r="H1647" s="309" t="s">
        <v>8677</v>
      </c>
    </row>
    <row r="1648" spans="1:8">
      <c r="A1648" s="309" t="s">
        <v>2688</v>
      </c>
      <c r="B1648" s="309" t="s">
        <v>7496</v>
      </c>
      <c r="C1648" s="309" t="s">
        <v>7630</v>
      </c>
      <c r="D1648" s="309" t="s">
        <v>729</v>
      </c>
      <c r="E1648" s="309" t="s">
        <v>5636</v>
      </c>
      <c r="F1648" s="310" t="s">
        <v>728</v>
      </c>
      <c r="G1648" s="310" t="s">
        <v>1281</v>
      </c>
      <c r="H1648" s="309" t="s">
        <v>8676</v>
      </c>
    </row>
    <row r="1649" spans="1:8">
      <c r="A1649" s="309" t="s">
        <v>2688</v>
      </c>
      <c r="B1649" s="309" t="s">
        <v>7496</v>
      </c>
      <c r="C1649" s="309" t="s">
        <v>7632</v>
      </c>
      <c r="D1649" s="309" t="s">
        <v>731</v>
      </c>
      <c r="E1649" s="309" t="s">
        <v>5637</v>
      </c>
      <c r="F1649" s="310" t="s">
        <v>730</v>
      </c>
      <c r="G1649" s="310" t="s">
        <v>1282</v>
      </c>
      <c r="H1649" s="309" t="s">
        <v>4507</v>
      </c>
    </row>
    <row r="1650" spans="1:8">
      <c r="A1650" s="309" t="s">
        <v>2688</v>
      </c>
      <c r="B1650" s="309" t="s">
        <v>7496</v>
      </c>
      <c r="C1650" s="309" t="s">
        <v>7636</v>
      </c>
      <c r="D1650" s="309" t="s">
        <v>733</v>
      </c>
      <c r="E1650" s="309" t="s">
        <v>5638</v>
      </c>
      <c r="F1650" s="310" t="s">
        <v>732</v>
      </c>
      <c r="G1650" s="310" t="s">
        <v>1280</v>
      </c>
      <c r="H1650" s="309" t="s">
        <v>8675</v>
      </c>
    </row>
    <row r="1651" spans="1:8">
      <c r="A1651" s="309" t="s">
        <v>2688</v>
      </c>
      <c r="B1651" s="309" t="s">
        <v>7496</v>
      </c>
      <c r="C1651" s="309" t="s">
        <v>4655</v>
      </c>
      <c r="D1651" s="309" t="s">
        <v>735</v>
      </c>
      <c r="E1651" s="309" t="s">
        <v>5639</v>
      </c>
      <c r="F1651" s="310" t="s">
        <v>734</v>
      </c>
      <c r="G1651" s="310" t="s">
        <v>1281</v>
      </c>
      <c r="H1651" s="309" t="s">
        <v>8676</v>
      </c>
    </row>
    <row r="1652" spans="1:8">
      <c r="A1652" s="309" t="s">
        <v>2688</v>
      </c>
      <c r="B1652" s="309" t="s">
        <v>7496</v>
      </c>
      <c r="C1652" s="309" t="s">
        <v>7638</v>
      </c>
      <c r="D1652" s="309" t="s">
        <v>6777</v>
      </c>
      <c r="E1652" s="309" t="s">
        <v>5640</v>
      </c>
      <c r="F1652" s="310" t="s">
        <v>6778</v>
      </c>
      <c r="G1652" s="310" t="s">
        <v>1278</v>
      </c>
      <c r="H1652" s="309" t="s">
        <v>8674</v>
      </c>
    </row>
    <row r="1653" spans="1:8">
      <c r="A1653" s="309" t="s">
        <v>2688</v>
      </c>
      <c r="B1653" s="309" t="s">
        <v>7496</v>
      </c>
      <c r="C1653" s="309" t="s">
        <v>7640</v>
      </c>
      <c r="D1653" s="309" t="s">
        <v>6779</v>
      </c>
      <c r="E1653" s="309" t="s">
        <v>5641</v>
      </c>
      <c r="F1653" s="310" t="s">
        <v>6780</v>
      </c>
      <c r="G1653" s="310" t="s">
        <v>1274</v>
      </c>
      <c r="H1653" s="309" t="s">
        <v>7537</v>
      </c>
    </row>
    <row r="1654" spans="1:8">
      <c r="A1654" s="309" t="s">
        <v>2688</v>
      </c>
      <c r="B1654" s="309" t="s">
        <v>7496</v>
      </c>
      <c r="C1654" s="309" t="s">
        <v>6669</v>
      </c>
      <c r="D1654" s="309" t="s">
        <v>6781</v>
      </c>
      <c r="E1654" s="309" t="s">
        <v>5642</v>
      </c>
      <c r="F1654" s="310" t="s">
        <v>6782</v>
      </c>
      <c r="G1654" s="310" t="s">
        <v>1281</v>
      </c>
      <c r="H1654" s="309" t="s">
        <v>8676</v>
      </c>
    </row>
    <row r="1655" spans="1:8">
      <c r="A1655" s="309" t="s">
        <v>2688</v>
      </c>
      <c r="B1655" s="309" t="s">
        <v>7496</v>
      </c>
      <c r="C1655" s="309" t="s">
        <v>6673</v>
      </c>
      <c r="D1655" s="309" t="s">
        <v>6783</v>
      </c>
      <c r="E1655" s="309" t="s">
        <v>5643</v>
      </c>
      <c r="F1655" s="310" t="s">
        <v>6784</v>
      </c>
      <c r="G1655" s="310" t="s">
        <v>1284</v>
      </c>
      <c r="H1655" s="309" t="s">
        <v>8715</v>
      </c>
    </row>
    <row r="1656" spans="1:8">
      <c r="A1656" s="309" t="s">
        <v>2688</v>
      </c>
      <c r="B1656" s="309" t="s">
        <v>7496</v>
      </c>
      <c r="C1656" s="309" t="s">
        <v>6676</v>
      </c>
      <c r="D1656" s="309" t="s">
        <v>5644</v>
      </c>
      <c r="E1656" s="309" t="s">
        <v>5645</v>
      </c>
      <c r="F1656" s="310" t="s">
        <v>5646</v>
      </c>
      <c r="G1656" s="310" t="s">
        <v>1283</v>
      </c>
      <c r="H1656" s="309" t="s">
        <v>8677</v>
      </c>
    </row>
    <row r="1657" spans="1:8">
      <c r="A1657" s="309" t="s">
        <v>2688</v>
      </c>
      <c r="B1657" s="309" t="s">
        <v>7496</v>
      </c>
      <c r="C1657" s="309" t="s">
        <v>6678</v>
      </c>
      <c r="D1657" s="309" t="s">
        <v>5647</v>
      </c>
      <c r="E1657" s="309" t="s">
        <v>5648</v>
      </c>
      <c r="F1657" s="310" t="s">
        <v>5649</v>
      </c>
      <c r="G1657" s="310" t="s">
        <v>1275</v>
      </c>
      <c r="H1657" s="309" t="s">
        <v>7605</v>
      </c>
    </row>
    <row r="1658" spans="1:8">
      <c r="A1658" s="309" t="s">
        <v>2688</v>
      </c>
      <c r="B1658" s="309" t="s">
        <v>7496</v>
      </c>
      <c r="C1658" s="309" t="s">
        <v>6680</v>
      </c>
      <c r="D1658" s="309" t="s">
        <v>5650</v>
      </c>
      <c r="E1658" s="309" t="s">
        <v>5651</v>
      </c>
      <c r="F1658" s="310" t="s">
        <v>5652</v>
      </c>
      <c r="G1658" s="310" t="s">
        <v>1275</v>
      </c>
      <c r="H1658" s="309" t="s">
        <v>7605</v>
      </c>
    </row>
    <row r="1659" spans="1:8">
      <c r="D1659" s="309" t="s">
        <v>6184</v>
      </c>
    </row>
    <row r="1660" spans="1:8">
      <c r="A1660" s="309" t="s">
        <v>5653</v>
      </c>
      <c r="B1660" s="309" t="s">
        <v>7497</v>
      </c>
      <c r="C1660" s="309" t="s">
        <v>7530</v>
      </c>
      <c r="D1660" s="309" t="s">
        <v>737</v>
      </c>
      <c r="E1660" s="309" t="s">
        <v>5654</v>
      </c>
      <c r="F1660" s="310" t="s">
        <v>736</v>
      </c>
      <c r="G1660" s="310" t="s">
        <v>1272</v>
      </c>
      <c r="H1660" s="309" t="s">
        <v>7532</v>
      </c>
    </row>
    <row r="1661" spans="1:8">
      <c r="A1661" s="309" t="s">
        <v>5653</v>
      </c>
      <c r="B1661" s="309" t="s">
        <v>7497</v>
      </c>
      <c r="C1661" s="309" t="s">
        <v>7533</v>
      </c>
      <c r="D1661" s="309" t="s">
        <v>739</v>
      </c>
      <c r="E1661" s="309" t="s">
        <v>5655</v>
      </c>
      <c r="F1661" s="310" t="s">
        <v>738</v>
      </c>
      <c r="G1661" s="310" t="s">
        <v>1273</v>
      </c>
      <c r="H1661" s="309" t="s">
        <v>8651</v>
      </c>
    </row>
    <row r="1662" spans="1:8">
      <c r="A1662" s="309" t="s">
        <v>5653</v>
      </c>
      <c r="B1662" s="309" t="s">
        <v>7497</v>
      </c>
      <c r="C1662" s="309" t="s">
        <v>7538</v>
      </c>
      <c r="D1662" s="309" t="s">
        <v>741</v>
      </c>
      <c r="E1662" s="309" t="s">
        <v>5656</v>
      </c>
      <c r="F1662" s="310" t="s">
        <v>740</v>
      </c>
      <c r="G1662" s="310" t="s">
        <v>1274</v>
      </c>
      <c r="H1662" s="309" t="s">
        <v>7537</v>
      </c>
    </row>
    <row r="1663" spans="1:8">
      <c r="A1663" s="309" t="s">
        <v>5653</v>
      </c>
      <c r="B1663" s="309" t="s">
        <v>7497</v>
      </c>
      <c r="C1663" s="309" t="s">
        <v>7540</v>
      </c>
      <c r="D1663" s="309" t="s">
        <v>743</v>
      </c>
      <c r="E1663" s="309" t="s">
        <v>5657</v>
      </c>
      <c r="F1663" s="310" t="s">
        <v>742</v>
      </c>
      <c r="G1663" s="310" t="s">
        <v>1274</v>
      </c>
      <c r="H1663" s="309" t="s">
        <v>7537</v>
      </c>
    </row>
    <row r="1664" spans="1:8">
      <c r="A1664" s="309" t="s">
        <v>5653</v>
      </c>
      <c r="B1664" s="309" t="s">
        <v>7497</v>
      </c>
      <c r="C1664" s="309" t="s">
        <v>7544</v>
      </c>
      <c r="D1664" s="309" t="s">
        <v>745</v>
      </c>
      <c r="E1664" s="309" t="s">
        <v>5658</v>
      </c>
      <c r="F1664" s="310" t="s">
        <v>744</v>
      </c>
      <c r="G1664" s="310" t="s">
        <v>1274</v>
      </c>
      <c r="H1664" s="309" t="s">
        <v>7537</v>
      </c>
    </row>
    <row r="1665" spans="1:8">
      <c r="A1665" s="309" t="s">
        <v>5653</v>
      </c>
      <c r="B1665" s="309" t="s">
        <v>7497</v>
      </c>
      <c r="C1665" s="309" t="s">
        <v>7548</v>
      </c>
      <c r="D1665" s="309" t="s">
        <v>747</v>
      </c>
      <c r="E1665" s="309" t="s">
        <v>5659</v>
      </c>
      <c r="F1665" s="310" t="s">
        <v>746</v>
      </c>
      <c r="G1665" s="310" t="s">
        <v>1274</v>
      </c>
      <c r="H1665" s="309" t="s">
        <v>7537</v>
      </c>
    </row>
    <row r="1666" spans="1:8">
      <c r="A1666" s="309" t="s">
        <v>5653</v>
      </c>
      <c r="B1666" s="309" t="s">
        <v>7497</v>
      </c>
      <c r="C1666" s="309" t="s">
        <v>7556</v>
      </c>
      <c r="D1666" s="309" t="s">
        <v>749</v>
      </c>
      <c r="E1666" s="309" t="s">
        <v>5660</v>
      </c>
      <c r="F1666" s="310" t="s">
        <v>748</v>
      </c>
      <c r="G1666" s="310" t="s">
        <v>1274</v>
      </c>
      <c r="H1666" s="309" t="s">
        <v>7537</v>
      </c>
    </row>
    <row r="1667" spans="1:8">
      <c r="A1667" s="309" t="s">
        <v>5653</v>
      </c>
      <c r="B1667" s="309" t="s">
        <v>7497</v>
      </c>
      <c r="C1667" s="309" t="s">
        <v>7558</v>
      </c>
      <c r="D1667" s="309" t="s">
        <v>751</v>
      </c>
      <c r="E1667" s="309" t="s">
        <v>5661</v>
      </c>
      <c r="F1667" s="310" t="s">
        <v>750</v>
      </c>
      <c r="G1667" s="310" t="s">
        <v>1275</v>
      </c>
      <c r="H1667" s="309" t="s">
        <v>7605</v>
      </c>
    </row>
    <row r="1668" spans="1:8">
      <c r="A1668" s="309" t="s">
        <v>5653</v>
      </c>
      <c r="B1668" s="309" t="s">
        <v>7497</v>
      </c>
      <c r="C1668" s="309" t="s">
        <v>7560</v>
      </c>
      <c r="D1668" s="309" t="s">
        <v>753</v>
      </c>
      <c r="E1668" s="309" t="s">
        <v>5662</v>
      </c>
      <c r="F1668" s="310" t="s">
        <v>752</v>
      </c>
      <c r="G1668" s="310" t="s">
        <v>1275</v>
      </c>
      <c r="H1668" s="309" t="s">
        <v>7605</v>
      </c>
    </row>
    <row r="1669" spans="1:8">
      <c r="A1669" s="309" t="s">
        <v>5653</v>
      </c>
      <c r="B1669" s="309" t="s">
        <v>7497</v>
      </c>
      <c r="C1669" s="309" t="s">
        <v>7567</v>
      </c>
      <c r="D1669" s="309" t="s">
        <v>755</v>
      </c>
      <c r="E1669" s="309" t="s">
        <v>5663</v>
      </c>
      <c r="F1669" s="310" t="s">
        <v>754</v>
      </c>
      <c r="G1669" s="310" t="s">
        <v>1275</v>
      </c>
      <c r="H1669" s="309" t="s">
        <v>7605</v>
      </c>
    </row>
    <row r="1670" spans="1:8">
      <c r="A1670" s="309" t="s">
        <v>5653</v>
      </c>
      <c r="B1670" s="309" t="s">
        <v>7497</v>
      </c>
      <c r="C1670" s="309" t="s">
        <v>7572</v>
      </c>
      <c r="D1670" s="309" t="s">
        <v>757</v>
      </c>
      <c r="E1670" s="309" t="s">
        <v>5664</v>
      </c>
      <c r="F1670" s="310" t="s">
        <v>756</v>
      </c>
      <c r="G1670" s="310" t="s">
        <v>1275</v>
      </c>
      <c r="H1670" s="309" t="s">
        <v>7605</v>
      </c>
    </row>
    <row r="1671" spans="1:8">
      <c r="A1671" s="309" t="s">
        <v>5653</v>
      </c>
      <c r="B1671" s="309" t="s">
        <v>7497</v>
      </c>
      <c r="C1671" s="309" t="s">
        <v>7577</v>
      </c>
      <c r="D1671" s="309" t="s">
        <v>759</v>
      </c>
      <c r="E1671" s="309" t="s">
        <v>5665</v>
      </c>
      <c r="F1671" s="310" t="s">
        <v>758</v>
      </c>
      <c r="G1671" s="310" t="s">
        <v>1277</v>
      </c>
      <c r="H1671" s="309" t="s">
        <v>8680</v>
      </c>
    </row>
    <row r="1672" spans="1:8">
      <c r="A1672" s="309" t="s">
        <v>5653</v>
      </c>
      <c r="B1672" s="309" t="s">
        <v>7497</v>
      </c>
      <c r="C1672" s="309" t="s">
        <v>7587</v>
      </c>
      <c r="D1672" s="309" t="s">
        <v>6785</v>
      </c>
      <c r="E1672" s="309" t="s">
        <v>5666</v>
      </c>
      <c r="F1672" s="310" t="s">
        <v>760</v>
      </c>
      <c r="G1672" s="310" t="s">
        <v>1277</v>
      </c>
      <c r="H1672" s="309" t="s">
        <v>8680</v>
      </c>
    </row>
    <row r="1673" spans="1:8">
      <c r="A1673" s="309" t="s">
        <v>5653</v>
      </c>
      <c r="B1673" s="309" t="s">
        <v>7497</v>
      </c>
      <c r="C1673" s="309" t="s">
        <v>7590</v>
      </c>
      <c r="D1673" s="309" t="s">
        <v>762</v>
      </c>
      <c r="E1673" s="309" t="s">
        <v>5667</v>
      </c>
      <c r="F1673" s="310" t="s">
        <v>761</v>
      </c>
      <c r="G1673" s="310" t="s">
        <v>1275</v>
      </c>
      <c r="H1673" s="309" t="s">
        <v>7605</v>
      </c>
    </row>
    <row r="1674" spans="1:8">
      <c r="A1674" s="309" t="s">
        <v>5653</v>
      </c>
      <c r="B1674" s="309" t="s">
        <v>7497</v>
      </c>
      <c r="C1674" s="309" t="s">
        <v>7592</v>
      </c>
      <c r="D1674" s="309" t="s">
        <v>6786</v>
      </c>
      <c r="E1674" s="309" t="s">
        <v>5668</v>
      </c>
      <c r="F1674" s="310" t="s">
        <v>763</v>
      </c>
      <c r="G1674" s="310" t="s">
        <v>1275</v>
      </c>
      <c r="H1674" s="309" t="s">
        <v>7605</v>
      </c>
    </row>
    <row r="1675" spans="1:8">
      <c r="A1675" s="309" t="s">
        <v>5653</v>
      </c>
      <c r="B1675" s="309" t="s">
        <v>7497</v>
      </c>
      <c r="C1675" s="309" t="s">
        <v>7593</v>
      </c>
      <c r="D1675" s="309" t="s">
        <v>765</v>
      </c>
      <c r="E1675" s="309" t="s">
        <v>5669</v>
      </c>
      <c r="F1675" s="310" t="s">
        <v>764</v>
      </c>
      <c r="G1675" s="310" t="s">
        <v>1275</v>
      </c>
      <c r="H1675" s="309" t="s">
        <v>7605</v>
      </c>
    </row>
    <row r="1676" spans="1:8">
      <c r="A1676" s="309" t="s">
        <v>5653</v>
      </c>
      <c r="B1676" s="309" t="s">
        <v>7497</v>
      </c>
      <c r="C1676" s="309" t="s">
        <v>7599</v>
      </c>
      <c r="D1676" s="309" t="s">
        <v>6787</v>
      </c>
      <c r="E1676" s="309" t="s">
        <v>5670</v>
      </c>
      <c r="F1676" s="310" t="s">
        <v>766</v>
      </c>
      <c r="G1676" s="310" t="s">
        <v>1275</v>
      </c>
      <c r="H1676" s="309" t="s">
        <v>7605</v>
      </c>
    </row>
    <row r="1677" spans="1:8">
      <c r="A1677" s="309" t="s">
        <v>5653</v>
      </c>
      <c r="B1677" s="309" t="s">
        <v>7497</v>
      </c>
      <c r="C1677" s="309" t="s">
        <v>7612</v>
      </c>
      <c r="D1677" s="309" t="s">
        <v>768</v>
      </c>
      <c r="E1677" s="309" t="s">
        <v>5671</v>
      </c>
      <c r="F1677" s="310" t="s">
        <v>767</v>
      </c>
      <c r="G1677" s="310" t="s">
        <v>1275</v>
      </c>
      <c r="H1677" s="309" t="s">
        <v>7605</v>
      </c>
    </row>
    <row r="1678" spans="1:8">
      <c r="A1678" s="309" t="s">
        <v>5653</v>
      </c>
      <c r="B1678" s="309" t="s">
        <v>7497</v>
      </c>
      <c r="C1678" s="309" t="s">
        <v>7614</v>
      </c>
      <c r="D1678" s="309" t="s">
        <v>770</v>
      </c>
      <c r="E1678" s="309" t="s">
        <v>5672</v>
      </c>
      <c r="F1678" s="310" t="s">
        <v>769</v>
      </c>
      <c r="G1678" s="310" t="s">
        <v>1277</v>
      </c>
      <c r="H1678" s="309" t="s">
        <v>8680</v>
      </c>
    </row>
    <row r="1679" spans="1:8">
      <c r="A1679" s="309" t="s">
        <v>5653</v>
      </c>
      <c r="B1679" s="309" t="s">
        <v>7497</v>
      </c>
      <c r="C1679" s="309" t="s">
        <v>7620</v>
      </c>
      <c r="D1679" s="309" t="s">
        <v>772</v>
      </c>
      <c r="E1679" s="309" t="s">
        <v>5673</v>
      </c>
      <c r="F1679" s="310" t="s">
        <v>771</v>
      </c>
      <c r="G1679" s="310" t="s">
        <v>1277</v>
      </c>
      <c r="H1679" s="309" t="s">
        <v>8680</v>
      </c>
    </row>
    <row r="1680" spans="1:8">
      <c r="A1680" s="309" t="s">
        <v>5653</v>
      </c>
      <c r="B1680" s="309" t="s">
        <v>7497</v>
      </c>
      <c r="C1680" s="309" t="s">
        <v>7624</v>
      </c>
      <c r="D1680" s="309" t="s">
        <v>6788</v>
      </c>
      <c r="E1680" s="309" t="s">
        <v>5674</v>
      </c>
      <c r="F1680" s="310" t="s">
        <v>773</v>
      </c>
      <c r="G1680" s="310" t="s">
        <v>1279</v>
      </c>
      <c r="H1680" s="309" t="s">
        <v>526</v>
      </c>
    </row>
    <row r="1681" spans="1:8">
      <c r="A1681" s="309" t="s">
        <v>5653</v>
      </c>
      <c r="B1681" s="309" t="s">
        <v>7497</v>
      </c>
      <c r="C1681" s="309" t="s">
        <v>7626</v>
      </c>
      <c r="D1681" s="309" t="s">
        <v>8945</v>
      </c>
      <c r="E1681" s="309" t="s">
        <v>8946</v>
      </c>
      <c r="F1681" s="310" t="s">
        <v>774</v>
      </c>
      <c r="G1681" s="310" t="s">
        <v>1282</v>
      </c>
      <c r="H1681" s="309" t="s">
        <v>4507</v>
      </c>
    </row>
    <row r="1682" spans="1:8">
      <c r="A1682" s="309" t="s">
        <v>5653</v>
      </c>
      <c r="B1682" s="309" t="s">
        <v>7497</v>
      </c>
      <c r="C1682" s="309" t="s">
        <v>7634</v>
      </c>
      <c r="D1682" s="309" t="s">
        <v>776</v>
      </c>
      <c r="E1682" s="309" t="s">
        <v>5675</v>
      </c>
      <c r="F1682" s="310" t="s">
        <v>775</v>
      </c>
      <c r="G1682" s="310" t="s">
        <v>1281</v>
      </c>
      <c r="H1682" s="309" t="s">
        <v>8676</v>
      </c>
    </row>
    <row r="1683" spans="1:8">
      <c r="A1683" s="309" t="s">
        <v>5653</v>
      </c>
      <c r="B1683" s="309" t="s">
        <v>7497</v>
      </c>
      <c r="C1683" s="309" t="s">
        <v>4655</v>
      </c>
      <c r="D1683" s="309" t="s">
        <v>778</v>
      </c>
      <c r="E1683" s="309" t="s">
        <v>5676</v>
      </c>
      <c r="F1683" s="310" t="s">
        <v>777</v>
      </c>
      <c r="G1683" s="310" t="s">
        <v>1281</v>
      </c>
      <c r="H1683" s="309" t="s">
        <v>8676</v>
      </c>
    </row>
    <row r="1684" spans="1:8">
      <c r="A1684" s="309" t="s">
        <v>5653</v>
      </c>
      <c r="B1684" s="309" t="s">
        <v>7497</v>
      </c>
      <c r="C1684" s="309" t="s">
        <v>4618</v>
      </c>
      <c r="D1684" s="309" t="s">
        <v>780</v>
      </c>
      <c r="E1684" s="309" t="s">
        <v>5677</v>
      </c>
      <c r="F1684" s="310" t="s">
        <v>779</v>
      </c>
      <c r="G1684" s="310" t="s">
        <v>1281</v>
      </c>
      <c r="H1684" s="309" t="s">
        <v>8676</v>
      </c>
    </row>
    <row r="1685" spans="1:8">
      <c r="A1685" s="309" t="s">
        <v>5653</v>
      </c>
      <c r="B1685" s="309" t="s">
        <v>7497</v>
      </c>
      <c r="C1685" s="309" t="s">
        <v>6669</v>
      </c>
      <c r="D1685" s="309" t="s">
        <v>782</v>
      </c>
      <c r="E1685" s="309" t="s">
        <v>5678</v>
      </c>
      <c r="F1685" s="310" t="s">
        <v>781</v>
      </c>
      <c r="G1685" s="310" t="s">
        <v>1278</v>
      </c>
      <c r="H1685" s="309" t="s">
        <v>8674</v>
      </c>
    </row>
    <row r="1686" spans="1:8">
      <c r="A1686" s="309" t="s">
        <v>5653</v>
      </c>
      <c r="B1686" s="309" t="s">
        <v>7497</v>
      </c>
      <c r="C1686" s="309" t="s">
        <v>6671</v>
      </c>
      <c r="D1686" s="309" t="s">
        <v>5679</v>
      </c>
      <c r="E1686" s="309" t="s">
        <v>5680</v>
      </c>
      <c r="F1686" s="310" t="s">
        <v>5681</v>
      </c>
      <c r="G1686" s="310" t="s">
        <v>1280</v>
      </c>
      <c r="H1686" s="309" t="s">
        <v>8675</v>
      </c>
    </row>
    <row r="1687" spans="1:8">
      <c r="A1687" s="309" t="s">
        <v>5653</v>
      </c>
      <c r="B1687" s="309" t="s">
        <v>7497</v>
      </c>
      <c r="C1687" s="309" t="s">
        <v>6673</v>
      </c>
      <c r="D1687" s="309" t="s">
        <v>5682</v>
      </c>
      <c r="E1687" s="309" t="s">
        <v>5683</v>
      </c>
      <c r="F1687" s="310" t="s">
        <v>5684</v>
      </c>
      <c r="G1687" s="310" t="s">
        <v>1283</v>
      </c>
      <c r="H1687" s="309" t="s">
        <v>8677</v>
      </c>
    </row>
    <row r="1688" spans="1:8">
      <c r="A1688" s="309" t="s">
        <v>5653</v>
      </c>
      <c r="B1688" s="309" t="s">
        <v>7497</v>
      </c>
      <c r="C1688" s="309" t="s">
        <v>4626</v>
      </c>
      <c r="D1688" s="309" t="s">
        <v>5685</v>
      </c>
      <c r="E1688" s="309" t="s">
        <v>5686</v>
      </c>
      <c r="F1688" s="310" t="s">
        <v>5687</v>
      </c>
      <c r="G1688" s="310" t="s">
        <v>1282</v>
      </c>
      <c r="H1688" s="309" t="s">
        <v>4507</v>
      </c>
    </row>
    <row r="1689" spans="1:8">
      <c r="A1689" s="309" t="s">
        <v>5653</v>
      </c>
      <c r="B1689" s="309" t="s">
        <v>7497</v>
      </c>
      <c r="C1689" s="309" t="s">
        <v>6675</v>
      </c>
      <c r="D1689" s="309" t="s">
        <v>8947</v>
      </c>
      <c r="E1689" s="309" t="s">
        <v>8948</v>
      </c>
      <c r="F1689" s="310" t="s">
        <v>8949</v>
      </c>
      <c r="G1689" s="310" t="s">
        <v>1282</v>
      </c>
      <c r="H1689" s="309" t="s">
        <v>4507</v>
      </c>
    </row>
    <row r="1690" spans="1:8">
      <c r="D1690" s="309" t="s">
        <v>6184</v>
      </c>
    </row>
    <row r="1691" spans="1:8">
      <c r="A1691" s="309" t="s">
        <v>5688</v>
      </c>
      <c r="B1691" s="309" t="s">
        <v>7498</v>
      </c>
      <c r="C1691" s="309" t="s">
        <v>7530</v>
      </c>
      <c r="D1691" s="309" t="s">
        <v>784</v>
      </c>
      <c r="E1691" s="309" t="s">
        <v>5689</v>
      </c>
      <c r="F1691" s="310" t="s">
        <v>783</v>
      </c>
      <c r="G1691" s="310" t="s">
        <v>1272</v>
      </c>
      <c r="H1691" s="309" t="s">
        <v>7532</v>
      </c>
    </row>
    <row r="1692" spans="1:8">
      <c r="A1692" s="309" t="s">
        <v>5688</v>
      </c>
      <c r="B1692" s="309" t="s">
        <v>7498</v>
      </c>
      <c r="C1692" s="309" t="s">
        <v>7533</v>
      </c>
      <c r="D1692" s="309" t="s">
        <v>786</v>
      </c>
      <c r="E1692" s="309" t="s">
        <v>5690</v>
      </c>
      <c r="F1692" s="310" t="s">
        <v>785</v>
      </c>
      <c r="G1692" s="310" t="s">
        <v>1272</v>
      </c>
      <c r="H1692" s="309" t="s">
        <v>7532</v>
      </c>
    </row>
    <row r="1693" spans="1:8">
      <c r="A1693" s="309" t="s">
        <v>5688</v>
      </c>
      <c r="B1693" s="309" t="s">
        <v>7498</v>
      </c>
      <c r="C1693" s="309" t="s">
        <v>7535</v>
      </c>
      <c r="D1693" s="309" t="s">
        <v>5691</v>
      </c>
      <c r="E1693" s="309" t="s">
        <v>5692</v>
      </c>
      <c r="F1693" s="310" t="s">
        <v>787</v>
      </c>
      <c r="G1693" s="310" t="s">
        <v>1277</v>
      </c>
      <c r="H1693" s="309" t="s">
        <v>8680</v>
      </c>
    </row>
    <row r="1694" spans="1:8">
      <c r="A1694" s="309" t="s">
        <v>5688</v>
      </c>
      <c r="B1694" s="309" t="s">
        <v>7498</v>
      </c>
      <c r="C1694" s="309" t="s">
        <v>7538</v>
      </c>
      <c r="D1694" s="309" t="s">
        <v>6789</v>
      </c>
      <c r="E1694" s="309" t="s">
        <v>5693</v>
      </c>
      <c r="F1694" s="310" t="s">
        <v>788</v>
      </c>
      <c r="G1694" s="310" t="s">
        <v>1273</v>
      </c>
      <c r="H1694" s="309" t="s">
        <v>8651</v>
      </c>
    </row>
    <row r="1695" spans="1:8">
      <c r="A1695" s="309" t="s">
        <v>5688</v>
      </c>
      <c r="B1695" s="309" t="s">
        <v>7498</v>
      </c>
      <c r="C1695" s="309" t="s">
        <v>7540</v>
      </c>
      <c r="D1695" s="309" t="s">
        <v>790</v>
      </c>
      <c r="E1695" s="309" t="s">
        <v>5694</v>
      </c>
      <c r="F1695" s="310" t="s">
        <v>789</v>
      </c>
      <c r="G1695" s="310" t="s">
        <v>1273</v>
      </c>
      <c r="H1695" s="309" t="s">
        <v>8651</v>
      </c>
    </row>
    <row r="1696" spans="1:8">
      <c r="A1696" s="309" t="s">
        <v>5688</v>
      </c>
      <c r="B1696" s="309" t="s">
        <v>7498</v>
      </c>
      <c r="C1696" s="309" t="s">
        <v>7542</v>
      </c>
      <c r="D1696" s="309" t="s">
        <v>792</v>
      </c>
      <c r="E1696" s="309" t="s">
        <v>5695</v>
      </c>
      <c r="F1696" s="310" t="s">
        <v>791</v>
      </c>
      <c r="G1696" s="310" t="s">
        <v>1273</v>
      </c>
      <c r="H1696" s="309" t="s">
        <v>8651</v>
      </c>
    </row>
    <row r="1697" spans="1:8">
      <c r="A1697" s="309" t="s">
        <v>5688</v>
      </c>
      <c r="B1697" s="309" t="s">
        <v>7498</v>
      </c>
      <c r="C1697" s="309" t="s">
        <v>7544</v>
      </c>
      <c r="D1697" s="309" t="s">
        <v>794</v>
      </c>
      <c r="E1697" s="309" t="s">
        <v>5696</v>
      </c>
      <c r="F1697" s="310" t="s">
        <v>793</v>
      </c>
      <c r="G1697" s="310" t="s">
        <v>1273</v>
      </c>
      <c r="H1697" s="309" t="s">
        <v>8651</v>
      </c>
    </row>
    <row r="1698" spans="1:8">
      <c r="A1698" s="309" t="s">
        <v>5688</v>
      </c>
      <c r="B1698" s="309" t="s">
        <v>7498</v>
      </c>
      <c r="C1698" s="309" t="s">
        <v>7550</v>
      </c>
      <c r="D1698" s="309" t="s">
        <v>796</v>
      </c>
      <c r="E1698" s="309" t="s">
        <v>5697</v>
      </c>
      <c r="F1698" s="310" t="s">
        <v>795</v>
      </c>
      <c r="G1698" s="310" t="s">
        <v>1274</v>
      </c>
      <c r="H1698" s="309" t="s">
        <v>7537</v>
      </c>
    </row>
    <row r="1699" spans="1:8">
      <c r="A1699" s="309" t="s">
        <v>5688</v>
      </c>
      <c r="B1699" s="309" t="s">
        <v>7498</v>
      </c>
      <c r="C1699" s="309" t="s">
        <v>7554</v>
      </c>
      <c r="D1699" s="309" t="s">
        <v>798</v>
      </c>
      <c r="E1699" s="309" t="s">
        <v>5698</v>
      </c>
      <c r="F1699" s="310" t="s">
        <v>797</v>
      </c>
      <c r="G1699" s="310" t="s">
        <v>1274</v>
      </c>
      <c r="H1699" s="309" t="s">
        <v>7537</v>
      </c>
    </row>
    <row r="1700" spans="1:8">
      <c r="A1700" s="309" t="s">
        <v>5688</v>
      </c>
      <c r="B1700" s="309" t="s">
        <v>7498</v>
      </c>
      <c r="C1700" s="309" t="s">
        <v>7560</v>
      </c>
      <c r="D1700" s="309" t="s">
        <v>800</v>
      </c>
      <c r="E1700" s="309" t="s">
        <v>5699</v>
      </c>
      <c r="F1700" s="310" t="s">
        <v>799</v>
      </c>
      <c r="G1700" s="310" t="s">
        <v>1274</v>
      </c>
      <c r="H1700" s="309" t="s">
        <v>7537</v>
      </c>
    </row>
    <row r="1701" spans="1:8">
      <c r="A1701" s="309" t="s">
        <v>5688</v>
      </c>
      <c r="B1701" s="309" t="s">
        <v>7498</v>
      </c>
      <c r="C1701" s="309" t="s">
        <v>7564</v>
      </c>
      <c r="D1701" s="309" t="s">
        <v>802</v>
      </c>
      <c r="E1701" s="309" t="s">
        <v>5700</v>
      </c>
      <c r="F1701" s="310" t="s">
        <v>801</v>
      </c>
      <c r="G1701" s="310" t="s">
        <v>1275</v>
      </c>
      <c r="H1701" s="309" t="s">
        <v>7605</v>
      </c>
    </row>
    <row r="1702" spans="1:8">
      <c r="A1702" s="309" t="s">
        <v>5688</v>
      </c>
      <c r="B1702" s="309" t="s">
        <v>7498</v>
      </c>
      <c r="C1702" s="309" t="s">
        <v>7566</v>
      </c>
      <c r="D1702" s="309" t="s">
        <v>804</v>
      </c>
      <c r="E1702" s="309" t="s">
        <v>5701</v>
      </c>
      <c r="F1702" s="310" t="s">
        <v>803</v>
      </c>
      <c r="G1702" s="310" t="s">
        <v>1275</v>
      </c>
      <c r="H1702" s="309" t="s">
        <v>7605</v>
      </c>
    </row>
    <row r="1703" spans="1:8">
      <c r="A1703" s="309" t="s">
        <v>5688</v>
      </c>
      <c r="B1703" s="309" t="s">
        <v>7498</v>
      </c>
      <c r="C1703" s="309" t="s">
        <v>7572</v>
      </c>
      <c r="D1703" s="309" t="s">
        <v>6790</v>
      </c>
      <c r="E1703" s="309" t="s">
        <v>5702</v>
      </c>
      <c r="F1703" s="310" t="s">
        <v>805</v>
      </c>
      <c r="G1703" s="310" t="s">
        <v>1274</v>
      </c>
      <c r="H1703" s="309" t="s">
        <v>7537</v>
      </c>
    </row>
    <row r="1704" spans="1:8">
      <c r="A1704" s="309" t="s">
        <v>5688</v>
      </c>
      <c r="B1704" s="309" t="s">
        <v>7498</v>
      </c>
      <c r="C1704" s="309" t="s">
        <v>7575</v>
      </c>
      <c r="D1704" s="309" t="s">
        <v>618</v>
      </c>
      <c r="E1704" s="309" t="s">
        <v>5703</v>
      </c>
      <c r="F1704" s="310" t="s">
        <v>806</v>
      </c>
      <c r="G1704" s="310" t="s">
        <v>1275</v>
      </c>
      <c r="H1704" s="309" t="s">
        <v>7605</v>
      </c>
    </row>
    <row r="1705" spans="1:8">
      <c r="A1705" s="309" t="s">
        <v>5688</v>
      </c>
      <c r="B1705" s="309" t="s">
        <v>7498</v>
      </c>
      <c r="C1705" s="309" t="s">
        <v>7577</v>
      </c>
      <c r="D1705" s="309" t="s">
        <v>620</v>
      </c>
      <c r="E1705" s="309" t="s">
        <v>5704</v>
      </c>
      <c r="F1705" s="310" t="s">
        <v>619</v>
      </c>
      <c r="G1705" s="310" t="s">
        <v>1274</v>
      </c>
      <c r="H1705" s="309" t="s">
        <v>7537</v>
      </c>
    </row>
    <row r="1706" spans="1:8">
      <c r="A1706" s="309" t="s">
        <v>5688</v>
      </c>
      <c r="B1706" s="309" t="s">
        <v>7498</v>
      </c>
      <c r="C1706" s="309" t="s">
        <v>7587</v>
      </c>
      <c r="D1706" s="309" t="s">
        <v>622</v>
      </c>
      <c r="E1706" s="309" t="s">
        <v>5705</v>
      </c>
      <c r="F1706" s="310" t="s">
        <v>621</v>
      </c>
      <c r="G1706" s="310" t="s">
        <v>1274</v>
      </c>
      <c r="H1706" s="309" t="s">
        <v>7537</v>
      </c>
    </row>
    <row r="1707" spans="1:8">
      <c r="A1707" s="309" t="s">
        <v>5688</v>
      </c>
      <c r="B1707" s="309" t="s">
        <v>7498</v>
      </c>
      <c r="C1707" s="309" t="s">
        <v>7589</v>
      </c>
      <c r="D1707" s="309" t="s">
        <v>624</v>
      </c>
      <c r="E1707" s="309" t="s">
        <v>5706</v>
      </c>
      <c r="F1707" s="310" t="s">
        <v>623</v>
      </c>
      <c r="G1707" s="310" t="s">
        <v>1274</v>
      </c>
      <c r="H1707" s="309" t="s">
        <v>7537</v>
      </c>
    </row>
    <row r="1708" spans="1:8">
      <c r="A1708" s="309" t="s">
        <v>5688</v>
      </c>
      <c r="B1708" s="309" t="s">
        <v>7498</v>
      </c>
      <c r="C1708" s="309" t="s">
        <v>7590</v>
      </c>
      <c r="D1708" s="309" t="s">
        <v>6791</v>
      </c>
      <c r="E1708" s="309" t="s">
        <v>5707</v>
      </c>
      <c r="F1708" s="310" t="s">
        <v>625</v>
      </c>
      <c r="G1708" s="310" t="s">
        <v>1274</v>
      </c>
      <c r="H1708" s="309" t="s">
        <v>7537</v>
      </c>
    </row>
    <row r="1709" spans="1:8">
      <c r="A1709" s="309" t="s">
        <v>5688</v>
      </c>
      <c r="B1709" s="309" t="s">
        <v>7498</v>
      </c>
      <c r="C1709" s="309" t="s">
        <v>7592</v>
      </c>
      <c r="D1709" s="309" t="s">
        <v>627</v>
      </c>
      <c r="E1709" s="309" t="s">
        <v>5708</v>
      </c>
      <c r="F1709" s="310" t="s">
        <v>626</v>
      </c>
      <c r="G1709" s="310" t="s">
        <v>1274</v>
      </c>
      <c r="H1709" s="309" t="s">
        <v>7537</v>
      </c>
    </row>
    <row r="1710" spans="1:8">
      <c r="A1710" s="309" t="s">
        <v>5688</v>
      </c>
      <c r="B1710" s="309" t="s">
        <v>7498</v>
      </c>
      <c r="C1710" s="309" t="s">
        <v>7593</v>
      </c>
      <c r="D1710" s="309" t="s">
        <v>6792</v>
      </c>
      <c r="E1710" s="309" t="s">
        <v>5709</v>
      </c>
      <c r="F1710" s="310" t="s">
        <v>628</v>
      </c>
      <c r="G1710" s="310" t="s">
        <v>1274</v>
      </c>
      <c r="H1710" s="309" t="s">
        <v>7537</v>
      </c>
    </row>
    <row r="1711" spans="1:8">
      <c r="A1711" s="309" t="s">
        <v>5688</v>
      </c>
      <c r="B1711" s="309" t="s">
        <v>7498</v>
      </c>
      <c r="C1711" s="309" t="s">
        <v>7595</v>
      </c>
      <c r="D1711" s="309" t="s">
        <v>630</v>
      </c>
      <c r="E1711" s="309" t="s">
        <v>5710</v>
      </c>
      <c r="F1711" s="310" t="s">
        <v>629</v>
      </c>
      <c r="G1711" s="310" t="s">
        <v>1274</v>
      </c>
      <c r="H1711" s="309" t="s">
        <v>7537</v>
      </c>
    </row>
    <row r="1712" spans="1:8">
      <c r="A1712" s="309" t="s">
        <v>5688</v>
      </c>
      <c r="B1712" s="309" t="s">
        <v>7498</v>
      </c>
      <c r="C1712" s="309" t="s">
        <v>7599</v>
      </c>
      <c r="D1712" s="309" t="s">
        <v>6793</v>
      </c>
      <c r="E1712" s="309" t="s">
        <v>5711</v>
      </c>
      <c r="F1712" s="310" t="s">
        <v>631</v>
      </c>
      <c r="G1712" s="310" t="s">
        <v>1274</v>
      </c>
      <c r="H1712" s="309" t="s">
        <v>7537</v>
      </c>
    </row>
    <row r="1713" spans="1:8">
      <c r="A1713" s="309" t="s">
        <v>5688</v>
      </c>
      <c r="B1713" s="309" t="s">
        <v>7498</v>
      </c>
      <c r="C1713" s="309" t="s">
        <v>7606</v>
      </c>
      <c r="D1713" s="309" t="s">
        <v>633</v>
      </c>
      <c r="E1713" s="309" t="s">
        <v>5712</v>
      </c>
      <c r="F1713" s="310" t="s">
        <v>632</v>
      </c>
      <c r="G1713" s="310" t="s">
        <v>1274</v>
      </c>
      <c r="H1713" s="309" t="s">
        <v>7537</v>
      </c>
    </row>
    <row r="1714" spans="1:8">
      <c r="A1714" s="309" t="s">
        <v>5688</v>
      </c>
      <c r="B1714" s="309" t="s">
        <v>7498</v>
      </c>
      <c r="C1714" s="309" t="s">
        <v>7608</v>
      </c>
      <c r="D1714" s="309" t="s">
        <v>635</v>
      </c>
      <c r="E1714" s="309" t="s">
        <v>5713</v>
      </c>
      <c r="F1714" s="310" t="s">
        <v>634</v>
      </c>
      <c r="G1714" s="310" t="s">
        <v>1277</v>
      </c>
      <c r="H1714" s="309" t="s">
        <v>8680</v>
      </c>
    </row>
    <row r="1715" spans="1:8">
      <c r="A1715" s="309" t="s">
        <v>5688</v>
      </c>
      <c r="B1715" s="309" t="s">
        <v>7498</v>
      </c>
      <c r="C1715" s="309" t="s">
        <v>7614</v>
      </c>
      <c r="D1715" s="309" t="s">
        <v>637</v>
      </c>
      <c r="E1715" s="309" t="s">
        <v>5714</v>
      </c>
      <c r="F1715" s="310" t="s">
        <v>636</v>
      </c>
      <c r="G1715" s="310" t="s">
        <v>1274</v>
      </c>
      <c r="H1715" s="309" t="s">
        <v>7537</v>
      </c>
    </row>
    <row r="1716" spans="1:8">
      <c r="A1716" s="309" t="s">
        <v>5688</v>
      </c>
      <c r="B1716" s="309" t="s">
        <v>7498</v>
      </c>
      <c r="C1716" s="309" t="s">
        <v>7616</v>
      </c>
      <c r="D1716" s="309" t="s">
        <v>639</v>
      </c>
      <c r="E1716" s="309" t="s">
        <v>5715</v>
      </c>
      <c r="F1716" s="310" t="s">
        <v>638</v>
      </c>
      <c r="G1716" s="310" t="s">
        <v>1274</v>
      </c>
      <c r="H1716" s="309" t="s">
        <v>7537</v>
      </c>
    </row>
    <row r="1717" spans="1:8">
      <c r="A1717" s="309" t="s">
        <v>5688</v>
      </c>
      <c r="B1717" s="309" t="s">
        <v>7498</v>
      </c>
      <c r="C1717" s="309" t="s">
        <v>7618</v>
      </c>
      <c r="D1717" s="309" t="s">
        <v>641</v>
      </c>
      <c r="E1717" s="309" t="s">
        <v>5716</v>
      </c>
      <c r="F1717" s="310" t="s">
        <v>640</v>
      </c>
      <c r="G1717" s="310" t="s">
        <v>1274</v>
      </c>
      <c r="H1717" s="309" t="s">
        <v>7537</v>
      </c>
    </row>
    <row r="1718" spans="1:8">
      <c r="A1718" s="309" t="s">
        <v>5688</v>
      </c>
      <c r="B1718" s="309" t="s">
        <v>7498</v>
      </c>
      <c r="C1718" s="309" t="s">
        <v>7620</v>
      </c>
      <c r="D1718" s="309" t="s">
        <v>643</v>
      </c>
      <c r="E1718" s="309" t="s">
        <v>5717</v>
      </c>
      <c r="F1718" s="310" t="s">
        <v>642</v>
      </c>
      <c r="G1718" s="310" t="s">
        <v>1275</v>
      </c>
      <c r="H1718" s="309" t="s">
        <v>7605</v>
      </c>
    </row>
    <row r="1719" spans="1:8">
      <c r="A1719" s="309" t="s">
        <v>5688</v>
      </c>
      <c r="B1719" s="309" t="s">
        <v>7498</v>
      </c>
      <c r="C1719" s="309" t="s">
        <v>4618</v>
      </c>
      <c r="D1719" s="309" t="s">
        <v>645</v>
      </c>
      <c r="E1719" s="309" t="s">
        <v>5718</v>
      </c>
      <c r="F1719" s="310" t="s">
        <v>644</v>
      </c>
      <c r="G1719" s="310" t="s">
        <v>1274</v>
      </c>
      <c r="H1719" s="309" t="s">
        <v>7537</v>
      </c>
    </row>
    <row r="1720" spans="1:8">
      <c r="A1720" s="309" t="s">
        <v>5688</v>
      </c>
      <c r="B1720" s="309" t="s">
        <v>7498</v>
      </c>
      <c r="C1720" s="309" t="s">
        <v>6676</v>
      </c>
      <c r="D1720" s="309" t="s">
        <v>647</v>
      </c>
      <c r="E1720" s="309" t="s">
        <v>5719</v>
      </c>
      <c r="F1720" s="310" t="s">
        <v>646</v>
      </c>
      <c r="G1720" s="310" t="s">
        <v>1274</v>
      </c>
      <c r="H1720" s="309" t="s">
        <v>7537</v>
      </c>
    </row>
    <row r="1721" spans="1:8">
      <c r="A1721" s="309" t="s">
        <v>5688</v>
      </c>
      <c r="B1721" s="309" t="s">
        <v>7498</v>
      </c>
      <c r="C1721" s="309" t="s">
        <v>6682</v>
      </c>
      <c r="D1721" s="309" t="s">
        <v>649</v>
      </c>
      <c r="E1721" s="309" t="s">
        <v>5720</v>
      </c>
      <c r="F1721" s="310" t="s">
        <v>648</v>
      </c>
      <c r="G1721" s="310" t="s">
        <v>1274</v>
      </c>
      <c r="H1721" s="309" t="s">
        <v>7537</v>
      </c>
    </row>
    <row r="1722" spans="1:8">
      <c r="A1722" s="309" t="s">
        <v>5688</v>
      </c>
      <c r="B1722" s="309" t="s">
        <v>7498</v>
      </c>
      <c r="C1722" s="309" t="s">
        <v>6684</v>
      </c>
      <c r="D1722" s="309" t="s">
        <v>651</v>
      </c>
      <c r="E1722" s="309" t="s">
        <v>5721</v>
      </c>
      <c r="F1722" s="310" t="s">
        <v>650</v>
      </c>
      <c r="G1722" s="310" t="s">
        <v>1277</v>
      </c>
      <c r="H1722" s="309" t="s">
        <v>8680</v>
      </c>
    </row>
    <row r="1723" spans="1:8">
      <c r="A1723" s="309" t="s">
        <v>5688</v>
      </c>
      <c r="B1723" s="309" t="s">
        <v>7498</v>
      </c>
      <c r="C1723" s="309" t="s">
        <v>4629</v>
      </c>
      <c r="D1723" s="309" t="s">
        <v>653</v>
      </c>
      <c r="E1723" s="309" t="s">
        <v>5722</v>
      </c>
      <c r="F1723" s="310" t="s">
        <v>652</v>
      </c>
      <c r="G1723" s="310" t="s">
        <v>1274</v>
      </c>
      <c r="H1723" s="309" t="s">
        <v>7537</v>
      </c>
    </row>
    <row r="1724" spans="1:8">
      <c r="A1724" s="309" t="s">
        <v>5688</v>
      </c>
      <c r="B1724" s="309" t="s">
        <v>7498</v>
      </c>
      <c r="C1724" s="309" t="s">
        <v>6686</v>
      </c>
      <c r="D1724" s="309" t="s">
        <v>655</v>
      </c>
      <c r="E1724" s="309" t="s">
        <v>5723</v>
      </c>
      <c r="F1724" s="310" t="s">
        <v>654</v>
      </c>
      <c r="G1724" s="310" t="s">
        <v>1275</v>
      </c>
      <c r="H1724" s="309" t="s">
        <v>7605</v>
      </c>
    </row>
    <row r="1725" spans="1:8">
      <c r="A1725" s="309" t="s">
        <v>5688</v>
      </c>
      <c r="B1725" s="309" t="s">
        <v>7498</v>
      </c>
      <c r="C1725" s="309" t="s">
        <v>6689</v>
      </c>
      <c r="D1725" s="309" t="s">
        <v>657</v>
      </c>
      <c r="E1725" s="309" t="s">
        <v>5724</v>
      </c>
      <c r="F1725" s="310" t="s">
        <v>656</v>
      </c>
      <c r="G1725" s="310" t="s">
        <v>1275</v>
      </c>
      <c r="H1725" s="309" t="s">
        <v>7605</v>
      </c>
    </row>
    <row r="1726" spans="1:8">
      <c r="A1726" s="309" t="s">
        <v>5688</v>
      </c>
      <c r="B1726" s="309" t="s">
        <v>7498</v>
      </c>
      <c r="C1726" s="309" t="s">
        <v>4760</v>
      </c>
      <c r="D1726" s="309" t="s">
        <v>659</v>
      </c>
      <c r="E1726" s="309" t="s">
        <v>5725</v>
      </c>
      <c r="F1726" s="310" t="s">
        <v>658</v>
      </c>
      <c r="G1726" s="310" t="s">
        <v>1283</v>
      </c>
      <c r="H1726" s="309" t="s">
        <v>8677</v>
      </c>
    </row>
    <row r="1727" spans="1:8">
      <c r="A1727" s="309" t="s">
        <v>5688</v>
      </c>
      <c r="B1727" s="309" t="s">
        <v>7498</v>
      </c>
      <c r="C1727" s="309" t="s">
        <v>3014</v>
      </c>
      <c r="D1727" s="309" t="s">
        <v>661</v>
      </c>
      <c r="E1727" s="309" t="s">
        <v>5726</v>
      </c>
      <c r="F1727" s="310" t="s">
        <v>660</v>
      </c>
      <c r="G1727" s="310" t="s">
        <v>1274</v>
      </c>
      <c r="H1727" s="309" t="s">
        <v>7537</v>
      </c>
    </row>
    <row r="1728" spans="1:8">
      <c r="A1728" s="309" t="s">
        <v>5688</v>
      </c>
      <c r="B1728" s="309" t="s">
        <v>7498</v>
      </c>
      <c r="C1728" s="309" t="s">
        <v>3016</v>
      </c>
      <c r="D1728" s="309" t="s">
        <v>663</v>
      </c>
      <c r="E1728" s="309" t="s">
        <v>5727</v>
      </c>
      <c r="F1728" s="310" t="s">
        <v>662</v>
      </c>
      <c r="G1728" s="310" t="s">
        <v>1275</v>
      </c>
      <c r="H1728" s="309" t="s">
        <v>7605</v>
      </c>
    </row>
    <row r="1729" spans="1:8">
      <c r="A1729" s="309" t="s">
        <v>5688</v>
      </c>
      <c r="B1729" s="309" t="s">
        <v>7498</v>
      </c>
      <c r="C1729" s="309" t="s">
        <v>3027</v>
      </c>
      <c r="D1729" s="309" t="s">
        <v>665</v>
      </c>
      <c r="E1729" s="309" t="s">
        <v>5728</v>
      </c>
      <c r="F1729" s="310" t="s">
        <v>664</v>
      </c>
      <c r="G1729" s="310" t="s">
        <v>1282</v>
      </c>
      <c r="H1729" s="309" t="s">
        <v>4507</v>
      </c>
    </row>
    <row r="1730" spans="1:8">
      <c r="A1730" s="309" t="s">
        <v>5688</v>
      </c>
      <c r="B1730" s="309" t="s">
        <v>7498</v>
      </c>
      <c r="C1730" s="309" t="s">
        <v>4766</v>
      </c>
      <c r="D1730" s="309" t="s">
        <v>667</v>
      </c>
      <c r="E1730" s="309" t="s">
        <v>5729</v>
      </c>
      <c r="F1730" s="310" t="s">
        <v>666</v>
      </c>
      <c r="G1730" s="310" t="s">
        <v>1283</v>
      </c>
      <c r="H1730" s="309" t="s">
        <v>8677</v>
      </c>
    </row>
    <row r="1731" spans="1:8">
      <c r="A1731" s="309" t="s">
        <v>5688</v>
      </c>
      <c r="B1731" s="309" t="s">
        <v>7498</v>
      </c>
      <c r="C1731" s="309" t="s">
        <v>3032</v>
      </c>
      <c r="D1731" s="309" t="s">
        <v>669</v>
      </c>
      <c r="E1731" s="309" t="s">
        <v>5730</v>
      </c>
      <c r="F1731" s="310" t="s">
        <v>668</v>
      </c>
      <c r="G1731" s="310" t="s">
        <v>1274</v>
      </c>
      <c r="H1731" s="309" t="s">
        <v>7537</v>
      </c>
    </row>
    <row r="1732" spans="1:8">
      <c r="A1732" s="309" t="s">
        <v>5688</v>
      </c>
      <c r="B1732" s="309" t="s">
        <v>7498</v>
      </c>
      <c r="C1732" s="309" t="s">
        <v>4769</v>
      </c>
      <c r="D1732" s="309" t="s">
        <v>671</v>
      </c>
      <c r="E1732" s="309" t="s">
        <v>5731</v>
      </c>
      <c r="F1732" s="310" t="s">
        <v>670</v>
      </c>
      <c r="G1732" s="310" t="s">
        <v>1283</v>
      </c>
      <c r="H1732" s="309" t="s">
        <v>8677</v>
      </c>
    </row>
    <row r="1733" spans="1:8">
      <c r="A1733" s="309" t="s">
        <v>5688</v>
      </c>
      <c r="B1733" s="309" t="s">
        <v>7498</v>
      </c>
      <c r="C1733" s="309" t="s">
        <v>3034</v>
      </c>
      <c r="D1733" s="309" t="s">
        <v>673</v>
      </c>
      <c r="E1733" s="309" t="s">
        <v>5732</v>
      </c>
      <c r="F1733" s="310" t="s">
        <v>672</v>
      </c>
      <c r="G1733" s="310" t="s">
        <v>1277</v>
      </c>
      <c r="H1733" s="309" t="s">
        <v>8680</v>
      </c>
    </row>
    <row r="1734" spans="1:8">
      <c r="A1734" s="309" t="s">
        <v>5688</v>
      </c>
      <c r="B1734" s="309" t="s">
        <v>7498</v>
      </c>
      <c r="C1734" s="309" t="s">
        <v>7913</v>
      </c>
      <c r="D1734" s="309" t="s">
        <v>818</v>
      </c>
      <c r="E1734" s="309" t="s">
        <v>5733</v>
      </c>
      <c r="F1734" s="310" t="s">
        <v>817</v>
      </c>
      <c r="G1734" s="310" t="s">
        <v>1283</v>
      </c>
      <c r="H1734" s="309" t="s">
        <v>8677</v>
      </c>
    </row>
    <row r="1735" spans="1:8">
      <c r="A1735" s="309" t="s">
        <v>5688</v>
      </c>
      <c r="B1735" s="309" t="s">
        <v>7498</v>
      </c>
      <c r="C1735" s="309" t="s">
        <v>4882</v>
      </c>
      <c r="D1735" s="309" t="s">
        <v>6794</v>
      </c>
      <c r="E1735" s="309" t="s">
        <v>5734</v>
      </c>
      <c r="F1735" s="310" t="s">
        <v>819</v>
      </c>
      <c r="G1735" s="310" t="s">
        <v>1283</v>
      </c>
      <c r="H1735" s="309" t="s">
        <v>8677</v>
      </c>
    </row>
    <row r="1736" spans="1:8">
      <c r="A1736" s="309" t="s">
        <v>5688</v>
      </c>
      <c r="B1736" s="309" t="s">
        <v>7498</v>
      </c>
      <c r="C1736" s="309" t="s">
        <v>1890</v>
      </c>
      <c r="D1736" s="309" t="s">
        <v>7474</v>
      </c>
      <c r="E1736" s="309" t="s">
        <v>5735</v>
      </c>
      <c r="F1736" s="310" t="s">
        <v>820</v>
      </c>
      <c r="G1736" s="310" t="s">
        <v>1277</v>
      </c>
      <c r="H1736" s="309" t="s">
        <v>8680</v>
      </c>
    </row>
    <row r="1737" spans="1:8">
      <c r="A1737" s="309" t="s">
        <v>5688</v>
      </c>
      <c r="B1737" s="309" t="s">
        <v>7498</v>
      </c>
      <c r="C1737" s="309" t="s">
        <v>3038</v>
      </c>
      <c r="D1737" s="309" t="s">
        <v>7476</v>
      </c>
      <c r="E1737" s="309" t="s">
        <v>5736</v>
      </c>
      <c r="F1737" s="310" t="s">
        <v>7475</v>
      </c>
      <c r="G1737" s="310" t="s">
        <v>1283</v>
      </c>
      <c r="H1737" s="309" t="s">
        <v>8677</v>
      </c>
    </row>
    <row r="1738" spans="1:8">
      <c r="A1738" s="309" t="s">
        <v>5688</v>
      </c>
      <c r="B1738" s="309" t="s">
        <v>7498</v>
      </c>
      <c r="C1738" s="309" t="s">
        <v>3040</v>
      </c>
      <c r="D1738" s="309" t="s">
        <v>3216</v>
      </c>
      <c r="E1738" s="309" t="s">
        <v>5737</v>
      </c>
      <c r="F1738" s="310" t="s">
        <v>7477</v>
      </c>
      <c r="G1738" s="310" t="s">
        <v>1278</v>
      </c>
      <c r="H1738" s="309" t="s">
        <v>8674</v>
      </c>
    </row>
    <row r="1739" spans="1:8">
      <c r="A1739" s="309" t="s">
        <v>5688</v>
      </c>
      <c r="B1739" s="309" t="s">
        <v>7498</v>
      </c>
      <c r="C1739" s="309" t="s">
        <v>3042</v>
      </c>
      <c r="D1739" s="309" t="s">
        <v>3218</v>
      </c>
      <c r="E1739" s="309" t="s">
        <v>5738</v>
      </c>
      <c r="F1739" s="310" t="s">
        <v>3217</v>
      </c>
      <c r="G1739" s="310" t="s">
        <v>1281</v>
      </c>
      <c r="H1739" s="309" t="s">
        <v>8676</v>
      </c>
    </row>
    <row r="1740" spans="1:8">
      <c r="A1740" s="309" t="s">
        <v>5688</v>
      </c>
      <c r="B1740" s="309" t="s">
        <v>7498</v>
      </c>
      <c r="C1740" s="309" t="s">
        <v>3044</v>
      </c>
      <c r="D1740" s="309" t="s">
        <v>6795</v>
      </c>
      <c r="E1740" s="309" t="s">
        <v>5739</v>
      </c>
      <c r="F1740" s="310" t="s">
        <v>3219</v>
      </c>
      <c r="G1740" s="310" t="s">
        <v>1274</v>
      </c>
      <c r="H1740" s="309" t="s">
        <v>7537</v>
      </c>
    </row>
    <row r="1741" spans="1:8">
      <c r="A1741" s="309" t="s">
        <v>5688</v>
      </c>
      <c r="B1741" s="309" t="s">
        <v>7498</v>
      </c>
      <c r="C1741" s="309" t="s">
        <v>3048</v>
      </c>
      <c r="D1741" s="309" t="s">
        <v>3221</v>
      </c>
      <c r="E1741" s="309" t="s">
        <v>5740</v>
      </c>
      <c r="F1741" s="310" t="s">
        <v>3220</v>
      </c>
      <c r="G1741" s="310" t="s">
        <v>1279</v>
      </c>
      <c r="H1741" s="309" t="s">
        <v>526</v>
      </c>
    </row>
    <row r="1742" spans="1:8">
      <c r="A1742" s="309" t="s">
        <v>5688</v>
      </c>
      <c r="B1742" s="309" t="s">
        <v>7498</v>
      </c>
      <c r="C1742" s="309" t="s">
        <v>8028</v>
      </c>
      <c r="D1742" s="309" t="s">
        <v>3223</v>
      </c>
      <c r="E1742" s="309" t="s">
        <v>5741</v>
      </c>
      <c r="F1742" s="310" t="s">
        <v>3222</v>
      </c>
      <c r="G1742" s="310" t="s">
        <v>1273</v>
      </c>
      <c r="H1742" s="309" t="s">
        <v>8651</v>
      </c>
    </row>
    <row r="1743" spans="1:8">
      <c r="A1743" s="309" t="s">
        <v>5688</v>
      </c>
      <c r="B1743" s="309" t="s">
        <v>7498</v>
      </c>
      <c r="C1743" s="309" t="s">
        <v>3050</v>
      </c>
      <c r="D1743" s="309" t="s">
        <v>3225</v>
      </c>
      <c r="E1743" s="309" t="s">
        <v>5742</v>
      </c>
      <c r="F1743" s="310" t="s">
        <v>3224</v>
      </c>
      <c r="G1743" s="310" t="s">
        <v>1281</v>
      </c>
      <c r="H1743" s="309" t="s">
        <v>8676</v>
      </c>
    </row>
    <row r="1744" spans="1:8">
      <c r="A1744" s="309" t="s">
        <v>5688</v>
      </c>
      <c r="B1744" s="309" t="s">
        <v>7498</v>
      </c>
      <c r="C1744" s="309" t="s">
        <v>3052</v>
      </c>
      <c r="D1744" s="309" t="s">
        <v>5743</v>
      </c>
      <c r="E1744" s="309" t="s">
        <v>5744</v>
      </c>
      <c r="F1744" s="310" t="s">
        <v>3226</v>
      </c>
      <c r="G1744" s="310" t="s">
        <v>1274</v>
      </c>
      <c r="H1744" s="309" t="s">
        <v>7537</v>
      </c>
    </row>
    <row r="1745" spans="1:8">
      <c r="A1745" s="309" t="s">
        <v>5688</v>
      </c>
      <c r="B1745" s="309" t="s">
        <v>7498</v>
      </c>
      <c r="C1745" s="309" t="s">
        <v>3054</v>
      </c>
      <c r="D1745" s="309" t="s">
        <v>3228</v>
      </c>
      <c r="E1745" s="309" t="s">
        <v>5745</v>
      </c>
      <c r="F1745" s="310" t="s">
        <v>3227</v>
      </c>
      <c r="G1745" s="310" t="s">
        <v>1275</v>
      </c>
      <c r="H1745" s="309" t="s">
        <v>7605</v>
      </c>
    </row>
    <row r="1746" spans="1:8">
      <c r="A1746" s="309" t="s">
        <v>5688</v>
      </c>
      <c r="B1746" s="309" t="s">
        <v>7498</v>
      </c>
      <c r="C1746" s="309" t="s">
        <v>3056</v>
      </c>
      <c r="D1746" s="309" t="s">
        <v>3230</v>
      </c>
      <c r="E1746" s="309" t="s">
        <v>5746</v>
      </c>
      <c r="F1746" s="310" t="s">
        <v>3229</v>
      </c>
      <c r="G1746" s="310" t="s">
        <v>1274</v>
      </c>
      <c r="H1746" s="309" t="s">
        <v>7537</v>
      </c>
    </row>
    <row r="1747" spans="1:8">
      <c r="A1747" s="309" t="s">
        <v>5688</v>
      </c>
      <c r="B1747" s="309" t="s">
        <v>7498</v>
      </c>
      <c r="C1747" s="309" t="s">
        <v>3058</v>
      </c>
      <c r="D1747" s="309" t="s">
        <v>3232</v>
      </c>
      <c r="E1747" s="309" t="s">
        <v>5747</v>
      </c>
      <c r="F1747" s="310" t="s">
        <v>3231</v>
      </c>
      <c r="G1747" s="310" t="s">
        <v>1274</v>
      </c>
      <c r="H1747" s="309" t="s">
        <v>7537</v>
      </c>
    </row>
    <row r="1748" spans="1:8">
      <c r="A1748" s="309" t="s">
        <v>5688</v>
      </c>
      <c r="B1748" s="309" t="s">
        <v>7498</v>
      </c>
      <c r="C1748" s="309" t="s">
        <v>1833</v>
      </c>
      <c r="D1748" s="309" t="s">
        <v>3234</v>
      </c>
      <c r="E1748" s="309" t="s">
        <v>5748</v>
      </c>
      <c r="F1748" s="310" t="s">
        <v>3233</v>
      </c>
      <c r="G1748" s="310" t="s">
        <v>1274</v>
      </c>
      <c r="H1748" s="309" t="s">
        <v>7537</v>
      </c>
    </row>
    <row r="1749" spans="1:8">
      <c r="A1749" s="309" t="s">
        <v>5688</v>
      </c>
      <c r="B1749" s="309" t="s">
        <v>7498</v>
      </c>
      <c r="C1749" s="309" t="s">
        <v>1900</v>
      </c>
      <c r="D1749" s="309" t="s">
        <v>3236</v>
      </c>
      <c r="E1749" s="309" t="s">
        <v>5749</v>
      </c>
      <c r="F1749" s="310" t="s">
        <v>3235</v>
      </c>
      <c r="G1749" s="310" t="s">
        <v>1274</v>
      </c>
      <c r="H1749" s="309" t="s">
        <v>7537</v>
      </c>
    </row>
    <row r="1750" spans="1:8">
      <c r="A1750" s="309" t="s">
        <v>5688</v>
      </c>
      <c r="B1750" s="309" t="s">
        <v>7498</v>
      </c>
      <c r="C1750" s="309" t="s">
        <v>8074</v>
      </c>
      <c r="D1750" s="309" t="s">
        <v>3238</v>
      </c>
      <c r="E1750" s="309" t="s">
        <v>5750</v>
      </c>
      <c r="F1750" s="310" t="s">
        <v>3237</v>
      </c>
      <c r="G1750" s="310" t="s">
        <v>1274</v>
      </c>
      <c r="H1750" s="309" t="s">
        <v>7537</v>
      </c>
    </row>
    <row r="1751" spans="1:8">
      <c r="A1751" s="309" t="s">
        <v>5688</v>
      </c>
      <c r="B1751" s="309" t="s">
        <v>7498</v>
      </c>
      <c r="C1751" s="309" t="s">
        <v>1834</v>
      </c>
      <c r="D1751" s="309" t="s">
        <v>6796</v>
      </c>
      <c r="E1751" s="309" t="s">
        <v>5751</v>
      </c>
      <c r="F1751" s="310" t="s">
        <v>3239</v>
      </c>
      <c r="G1751" s="310" t="s">
        <v>1274</v>
      </c>
      <c r="H1751" s="309" t="s">
        <v>7537</v>
      </c>
    </row>
    <row r="1752" spans="1:8">
      <c r="A1752" s="309" t="s">
        <v>5688</v>
      </c>
      <c r="B1752" s="309" t="s">
        <v>7498</v>
      </c>
      <c r="C1752" s="309" t="s">
        <v>3062</v>
      </c>
      <c r="D1752" s="309" t="s">
        <v>3241</v>
      </c>
      <c r="E1752" s="309" t="s">
        <v>5752</v>
      </c>
      <c r="F1752" s="310" t="s">
        <v>3240</v>
      </c>
      <c r="G1752" s="310" t="s">
        <v>1274</v>
      </c>
      <c r="H1752" s="309" t="s">
        <v>7537</v>
      </c>
    </row>
    <row r="1753" spans="1:8">
      <c r="A1753" s="309" t="s">
        <v>5688</v>
      </c>
      <c r="B1753" s="309" t="s">
        <v>7498</v>
      </c>
      <c r="C1753" s="309" t="s">
        <v>6612</v>
      </c>
      <c r="D1753" s="309" t="s">
        <v>3243</v>
      </c>
      <c r="E1753" s="309" t="s">
        <v>5753</v>
      </c>
      <c r="F1753" s="310" t="s">
        <v>3242</v>
      </c>
      <c r="G1753" s="310" t="s">
        <v>1274</v>
      </c>
      <c r="H1753" s="309" t="s">
        <v>7537</v>
      </c>
    </row>
    <row r="1754" spans="1:8">
      <c r="A1754" s="309" t="s">
        <v>5688</v>
      </c>
      <c r="B1754" s="309" t="s">
        <v>7498</v>
      </c>
      <c r="C1754" s="309" t="s">
        <v>6618</v>
      </c>
      <c r="D1754" s="309" t="s">
        <v>3087</v>
      </c>
      <c r="E1754" s="309" t="s">
        <v>5754</v>
      </c>
      <c r="F1754" s="310" t="s">
        <v>3244</v>
      </c>
      <c r="G1754" s="310" t="s">
        <v>1283</v>
      </c>
      <c r="H1754" s="309" t="s">
        <v>8677</v>
      </c>
    </row>
    <row r="1755" spans="1:8">
      <c r="A1755" s="309" t="s">
        <v>5688</v>
      </c>
      <c r="B1755" s="309" t="s">
        <v>7498</v>
      </c>
      <c r="C1755" s="309" t="s">
        <v>6624</v>
      </c>
      <c r="D1755" s="309" t="s">
        <v>3246</v>
      </c>
      <c r="E1755" s="309" t="s">
        <v>5755</v>
      </c>
      <c r="F1755" s="310" t="s">
        <v>3245</v>
      </c>
      <c r="G1755" s="310" t="s">
        <v>1281</v>
      </c>
      <c r="H1755" s="309" t="s">
        <v>8676</v>
      </c>
    </row>
    <row r="1756" spans="1:8">
      <c r="A1756" s="309" t="s">
        <v>5688</v>
      </c>
      <c r="B1756" s="309" t="s">
        <v>7498</v>
      </c>
      <c r="C1756" s="309" t="s">
        <v>6626</v>
      </c>
      <c r="D1756" s="309" t="s">
        <v>5756</v>
      </c>
      <c r="E1756" s="309" t="s">
        <v>5757</v>
      </c>
      <c r="F1756" s="310" t="s">
        <v>3247</v>
      </c>
      <c r="G1756" s="310" t="s">
        <v>1281</v>
      </c>
      <c r="H1756" s="309" t="s">
        <v>8676</v>
      </c>
    </row>
    <row r="1757" spans="1:8">
      <c r="A1757" s="309" t="s">
        <v>5688</v>
      </c>
      <c r="B1757" s="309" t="s">
        <v>7498</v>
      </c>
      <c r="C1757" s="309" t="s">
        <v>6628</v>
      </c>
      <c r="D1757" s="309" t="s">
        <v>3088</v>
      </c>
      <c r="E1757" s="309" t="s">
        <v>5758</v>
      </c>
      <c r="F1757" s="310" t="s">
        <v>3248</v>
      </c>
      <c r="G1757" s="310" t="s">
        <v>1280</v>
      </c>
      <c r="H1757" s="309" t="s">
        <v>8675</v>
      </c>
    </row>
    <row r="1758" spans="1:8">
      <c r="A1758" s="309" t="s">
        <v>5688</v>
      </c>
      <c r="B1758" s="309" t="s">
        <v>7498</v>
      </c>
      <c r="C1758" s="309" t="s">
        <v>6630</v>
      </c>
      <c r="D1758" s="309" t="s">
        <v>3250</v>
      </c>
      <c r="E1758" s="309" t="s">
        <v>5759</v>
      </c>
      <c r="F1758" s="310" t="s">
        <v>3249</v>
      </c>
      <c r="G1758" s="310" t="s">
        <v>1283</v>
      </c>
      <c r="H1758" s="309" t="s">
        <v>8677</v>
      </c>
    </row>
    <row r="1759" spans="1:8">
      <c r="A1759" s="309" t="s">
        <v>5688</v>
      </c>
      <c r="B1759" s="309" t="s">
        <v>7498</v>
      </c>
      <c r="C1759" s="309" t="s">
        <v>1845</v>
      </c>
      <c r="D1759" s="309" t="s">
        <v>3089</v>
      </c>
      <c r="E1759" s="309" t="s">
        <v>5760</v>
      </c>
      <c r="F1759" s="310" t="s">
        <v>3251</v>
      </c>
      <c r="G1759" s="310" t="s">
        <v>1283</v>
      </c>
      <c r="H1759" s="309" t="s">
        <v>8677</v>
      </c>
    </row>
    <row r="1760" spans="1:8">
      <c r="A1760" s="309" t="s">
        <v>5688</v>
      </c>
      <c r="B1760" s="309" t="s">
        <v>7498</v>
      </c>
      <c r="C1760" s="309" t="s">
        <v>6632</v>
      </c>
      <c r="D1760" s="309" t="s">
        <v>3253</v>
      </c>
      <c r="E1760" s="309" t="s">
        <v>5761</v>
      </c>
      <c r="F1760" s="310" t="s">
        <v>3252</v>
      </c>
      <c r="G1760" s="310" t="s">
        <v>1282</v>
      </c>
      <c r="H1760" s="309" t="s">
        <v>4507</v>
      </c>
    </row>
    <row r="1761" spans="1:8">
      <c r="A1761" s="309" t="s">
        <v>5688</v>
      </c>
      <c r="B1761" s="309" t="s">
        <v>7498</v>
      </c>
      <c r="C1761" s="309" t="s">
        <v>1847</v>
      </c>
      <c r="D1761" s="309" t="s">
        <v>3255</v>
      </c>
      <c r="E1761" s="309" t="s">
        <v>5762</v>
      </c>
      <c r="F1761" s="310" t="s">
        <v>3254</v>
      </c>
      <c r="G1761" s="310" t="s">
        <v>1274</v>
      </c>
      <c r="H1761" s="309" t="s">
        <v>7537</v>
      </c>
    </row>
    <row r="1762" spans="1:8">
      <c r="A1762" s="309" t="s">
        <v>5688</v>
      </c>
      <c r="B1762" s="309" t="s">
        <v>7498</v>
      </c>
      <c r="C1762" s="309" t="s">
        <v>6639</v>
      </c>
      <c r="D1762" s="309" t="s">
        <v>3090</v>
      </c>
      <c r="E1762" s="309" t="s">
        <v>5763</v>
      </c>
      <c r="F1762" s="310" t="s">
        <v>3256</v>
      </c>
      <c r="G1762" s="310" t="s">
        <v>1274</v>
      </c>
      <c r="H1762" s="309" t="s">
        <v>7537</v>
      </c>
    </row>
    <row r="1763" spans="1:8">
      <c r="A1763" s="309" t="s">
        <v>5688</v>
      </c>
      <c r="B1763" s="309" t="s">
        <v>7498</v>
      </c>
      <c r="C1763" s="309" t="s">
        <v>6643</v>
      </c>
      <c r="D1763" s="309" t="s">
        <v>3091</v>
      </c>
      <c r="E1763" s="309" t="s">
        <v>5764</v>
      </c>
      <c r="F1763" s="310" t="s">
        <v>3257</v>
      </c>
      <c r="G1763" s="310" t="s">
        <v>1283</v>
      </c>
      <c r="H1763" s="309" t="s">
        <v>8677</v>
      </c>
    </row>
    <row r="1764" spans="1:8">
      <c r="A1764" s="309" t="s">
        <v>5688</v>
      </c>
      <c r="B1764" s="309" t="s">
        <v>7498</v>
      </c>
      <c r="C1764" s="309" t="s">
        <v>6645</v>
      </c>
      <c r="D1764" s="309" t="s">
        <v>3259</v>
      </c>
      <c r="E1764" s="309" t="s">
        <v>5765</v>
      </c>
      <c r="F1764" s="310" t="s">
        <v>3258</v>
      </c>
      <c r="G1764" s="310" t="s">
        <v>1283</v>
      </c>
      <c r="H1764" s="309" t="s">
        <v>8677</v>
      </c>
    </row>
    <row r="1765" spans="1:8">
      <c r="A1765" s="309" t="s">
        <v>5688</v>
      </c>
      <c r="B1765" s="309" t="s">
        <v>7498</v>
      </c>
      <c r="C1765" s="309" t="s">
        <v>6649</v>
      </c>
      <c r="D1765" s="309" t="s">
        <v>3261</v>
      </c>
      <c r="E1765" s="309" t="s">
        <v>5766</v>
      </c>
      <c r="F1765" s="310" t="s">
        <v>3260</v>
      </c>
      <c r="G1765" s="310" t="s">
        <v>1282</v>
      </c>
      <c r="H1765" s="309" t="s">
        <v>4507</v>
      </c>
    </row>
    <row r="1766" spans="1:8">
      <c r="A1766" s="309" t="s">
        <v>5688</v>
      </c>
      <c r="B1766" s="309" t="s">
        <v>7498</v>
      </c>
      <c r="C1766" s="309" t="s">
        <v>6651</v>
      </c>
      <c r="D1766" s="309" t="s">
        <v>3263</v>
      </c>
      <c r="E1766" s="309" t="s">
        <v>5767</v>
      </c>
      <c r="F1766" s="310" t="s">
        <v>3262</v>
      </c>
      <c r="G1766" s="310" t="s">
        <v>1274</v>
      </c>
      <c r="H1766" s="309" t="s">
        <v>7537</v>
      </c>
    </row>
    <row r="1767" spans="1:8">
      <c r="A1767" s="309" t="s">
        <v>5688</v>
      </c>
      <c r="B1767" s="309" t="s">
        <v>7498</v>
      </c>
      <c r="C1767" s="309" t="s">
        <v>1854</v>
      </c>
      <c r="D1767" s="309" t="s">
        <v>3265</v>
      </c>
      <c r="E1767" s="309" t="s">
        <v>5768</v>
      </c>
      <c r="F1767" s="310" t="s">
        <v>3264</v>
      </c>
      <c r="G1767" s="310" t="s">
        <v>1281</v>
      </c>
      <c r="H1767" s="309" t="s">
        <v>8676</v>
      </c>
    </row>
    <row r="1768" spans="1:8">
      <c r="A1768" s="309" t="s">
        <v>5688</v>
      </c>
      <c r="B1768" s="309" t="s">
        <v>7498</v>
      </c>
      <c r="C1768" s="309" t="s">
        <v>6655</v>
      </c>
      <c r="D1768" s="309" t="s">
        <v>3092</v>
      </c>
      <c r="E1768" s="309" t="s">
        <v>5769</v>
      </c>
      <c r="F1768" s="310" t="s">
        <v>3266</v>
      </c>
      <c r="G1768" s="310" t="s">
        <v>1283</v>
      </c>
      <c r="H1768" s="309" t="s">
        <v>8677</v>
      </c>
    </row>
    <row r="1769" spans="1:8">
      <c r="A1769" s="309" t="s">
        <v>5688</v>
      </c>
      <c r="B1769" s="309" t="s">
        <v>7498</v>
      </c>
      <c r="C1769" s="309" t="s">
        <v>6659</v>
      </c>
      <c r="D1769" s="309" t="s">
        <v>3268</v>
      </c>
      <c r="E1769" s="309" t="s">
        <v>5770</v>
      </c>
      <c r="F1769" s="310" t="s">
        <v>3267</v>
      </c>
      <c r="G1769" s="310" t="s">
        <v>1280</v>
      </c>
      <c r="H1769" s="309" t="s">
        <v>8675</v>
      </c>
    </row>
    <row r="1770" spans="1:8">
      <c r="A1770" s="309" t="s">
        <v>5688</v>
      </c>
      <c r="B1770" s="309" t="s">
        <v>7498</v>
      </c>
      <c r="C1770" s="309" t="s">
        <v>6661</v>
      </c>
      <c r="D1770" s="309" t="s">
        <v>3270</v>
      </c>
      <c r="E1770" s="309" t="s">
        <v>5771</v>
      </c>
      <c r="F1770" s="310" t="s">
        <v>3269</v>
      </c>
      <c r="G1770" s="310" t="s">
        <v>1280</v>
      </c>
      <c r="H1770" s="309" t="s">
        <v>8675</v>
      </c>
    </row>
    <row r="1771" spans="1:8">
      <c r="A1771" s="309" t="s">
        <v>5688</v>
      </c>
      <c r="B1771" s="309" t="s">
        <v>7498</v>
      </c>
      <c r="C1771" s="309" t="s">
        <v>1049</v>
      </c>
      <c r="D1771" s="309" t="s">
        <v>3093</v>
      </c>
      <c r="E1771" s="309" t="s">
        <v>5772</v>
      </c>
      <c r="F1771" s="310" t="s">
        <v>3271</v>
      </c>
      <c r="G1771" s="310" t="s">
        <v>1274</v>
      </c>
      <c r="H1771" s="309" t="s">
        <v>7537</v>
      </c>
    </row>
    <row r="1772" spans="1:8">
      <c r="A1772" s="309" t="s">
        <v>5688</v>
      </c>
      <c r="B1772" s="309" t="s">
        <v>7498</v>
      </c>
      <c r="C1772" s="309" t="s">
        <v>6663</v>
      </c>
      <c r="D1772" s="309" t="s">
        <v>3273</v>
      </c>
      <c r="E1772" s="309" t="s">
        <v>5773</v>
      </c>
      <c r="F1772" s="310" t="s">
        <v>3272</v>
      </c>
      <c r="G1772" s="310" t="s">
        <v>1275</v>
      </c>
      <c r="H1772" s="309" t="s">
        <v>7605</v>
      </c>
    </row>
    <row r="1773" spans="1:8">
      <c r="A1773" s="309" t="s">
        <v>5688</v>
      </c>
      <c r="B1773" s="309" t="s">
        <v>7498</v>
      </c>
      <c r="C1773" s="309" t="s">
        <v>448</v>
      </c>
      <c r="D1773" s="309" t="s">
        <v>3275</v>
      </c>
      <c r="E1773" s="309" t="s">
        <v>5774</v>
      </c>
      <c r="F1773" s="310" t="s">
        <v>3274</v>
      </c>
      <c r="G1773" s="310" t="s">
        <v>1280</v>
      </c>
      <c r="H1773" s="309" t="s">
        <v>8675</v>
      </c>
    </row>
    <row r="1774" spans="1:8">
      <c r="A1774" s="309" t="s">
        <v>5688</v>
      </c>
      <c r="B1774" s="309" t="s">
        <v>7498</v>
      </c>
      <c r="C1774" s="309" t="s">
        <v>450</v>
      </c>
      <c r="D1774" s="309" t="s">
        <v>3094</v>
      </c>
      <c r="E1774" s="309" t="s">
        <v>5775</v>
      </c>
      <c r="F1774" s="310" t="s">
        <v>3276</v>
      </c>
      <c r="G1774" s="310" t="s">
        <v>1280</v>
      </c>
      <c r="H1774" s="309" t="s">
        <v>8675</v>
      </c>
    </row>
    <row r="1775" spans="1:8">
      <c r="A1775" s="309" t="s">
        <v>5688</v>
      </c>
      <c r="B1775" s="309" t="s">
        <v>7498</v>
      </c>
      <c r="C1775" s="309" t="s">
        <v>452</v>
      </c>
      <c r="D1775" s="309" t="s">
        <v>3278</v>
      </c>
      <c r="E1775" s="309" t="s">
        <v>5776</v>
      </c>
      <c r="F1775" s="310" t="s">
        <v>3277</v>
      </c>
      <c r="G1775" s="310" t="s">
        <v>1283</v>
      </c>
      <c r="H1775" s="309" t="s">
        <v>8677</v>
      </c>
    </row>
    <row r="1776" spans="1:8">
      <c r="A1776" s="309" t="s">
        <v>5688</v>
      </c>
      <c r="B1776" s="309" t="s">
        <v>7498</v>
      </c>
      <c r="C1776" s="309" t="s">
        <v>454</v>
      </c>
      <c r="D1776" s="309" t="s">
        <v>8950</v>
      </c>
      <c r="E1776" s="309" t="s">
        <v>8951</v>
      </c>
      <c r="F1776" s="310" t="s">
        <v>3095</v>
      </c>
      <c r="G1776" s="310" t="s">
        <v>1281</v>
      </c>
      <c r="H1776" s="309" t="s">
        <v>8676</v>
      </c>
    </row>
    <row r="1777" spans="1:8">
      <c r="A1777" s="309" t="s">
        <v>5688</v>
      </c>
      <c r="B1777" s="309" t="s">
        <v>7498</v>
      </c>
      <c r="C1777" s="309" t="s">
        <v>458</v>
      </c>
      <c r="D1777" s="309" t="s">
        <v>3280</v>
      </c>
      <c r="E1777" s="309" t="s">
        <v>5777</v>
      </c>
      <c r="F1777" s="310" t="s">
        <v>3279</v>
      </c>
      <c r="G1777" s="310" t="s">
        <v>1280</v>
      </c>
      <c r="H1777" s="309" t="s">
        <v>8675</v>
      </c>
    </row>
    <row r="1778" spans="1:8">
      <c r="A1778" s="309" t="s">
        <v>5688</v>
      </c>
      <c r="B1778" s="309" t="s">
        <v>7498</v>
      </c>
      <c r="C1778" s="309" t="s">
        <v>463</v>
      </c>
      <c r="D1778" s="309" t="s">
        <v>6961</v>
      </c>
      <c r="E1778" s="309" t="s">
        <v>5778</v>
      </c>
      <c r="F1778" s="310" t="s">
        <v>3281</v>
      </c>
      <c r="G1778" s="310" t="s">
        <v>1280</v>
      </c>
      <c r="H1778" s="309" t="s">
        <v>8675</v>
      </c>
    </row>
    <row r="1779" spans="1:8">
      <c r="A1779" s="309" t="s">
        <v>5688</v>
      </c>
      <c r="B1779" s="309" t="s">
        <v>7498</v>
      </c>
      <c r="C1779" s="309" t="s">
        <v>465</v>
      </c>
      <c r="D1779" s="309" t="s">
        <v>6963</v>
      </c>
      <c r="E1779" s="309" t="s">
        <v>5779</v>
      </c>
      <c r="F1779" s="310" t="s">
        <v>6962</v>
      </c>
      <c r="G1779" s="310" t="s">
        <v>1280</v>
      </c>
      <c r="H1779" s="309" t="s">
        <v>8675</v>
      </c>
    </row>
    <row r="1780" spans="1:8">
      <c r="A1780" s="309" t="s">
        <v>5688</v>
      </c>
      <c r="B1780" s="309" t="s">
        <v>7498</v>
      </c>
      <c r="C1780" s="309" t="s">
        <v>469</v>
      </c>
      <c r="D1780" s="309" t="s">
        <v>5780</v>
      </c>
      <c r="E1780" s="309" t="s">
        <v>5781</v>
      </c>
      <c r="F1780" s="310" t="s">
        <v>6964</v>
      </c>
      <c r="G1780" s="310" t="s">
        <v>1281</v>
      </c>
      <c r="H1780" s="309" t="s">
        <v>8676</v>
      </c>
    </row>
    <row r="1781" spans="1:8">
      <c r="A1781" s="309" t="s">
        <v>5688</v>
      </c>
      <c r="B1781" s="309" t="s">
        <v>7498</v>
      </c>
      <c r="C1781" s="309" t="s">
        <v>8146</v>
      </c>
      <c r="D1781" s="309" t="s">
        <v>3096</v>
      </c>
      <c r="E1781" s="309" t="s">
        <v>5782</v>
      </c>
      <c r="F1781" s="310" t="s">
        <v>6965</v>
      </c>
      <c r="G1781" s="310" t="s">
        <v>1280</v>
      </c>
      <c r="H1781" s="309" t="s">
        <v>8675</v>
      </c>
    </row>
    <row r="1782" spans="1:8">
      <c r="A1782" s="309" t="s">
        <v>5688</v>
      </c>
      <c r="B1782" s="309" t="s">
        <v>7498</v>
      </c>
      <c r="C1782" s="309" t="s">
        <v>471</v>
      </c>
      <c r="D1782" s="309" t="s">
        <v>6967</v>
      </c>
      <c r="E1782" s="309" t="s">
        <v>5783</v>
      </c>
      <c r="F1782" s="310" t="s">
        <v>6966</v>
      </c>
      <c r="G1782" s="310" t="s">
        <v>1281</v>
      </c>
      <c r="H1782" s="309" t="s">
        <v>8676</v>
      </c>
    </row>
    <row r="1783" spans="1:8">
      <c r="A1783" s="309" t="s">
        <v>5688</v>
      </c>
      <c r="B1783" s="309" t="s">
        <v>7498</v>
      </c>
      <c r="C1783" s="309" t="s">
        <v>473</v>
      </c>
      <c r="D1783" s="309" t="s">
        <v>6969</v>
      </c>
      <c r="E1783" s="309" t="s">
        <v>5784</v>
      </c>
      <c r="F1783" s="310" t="s">
        <v>6968</v>
      </c>
      <c r="G1783" s="310" t="s">
        <v>1283</v>
      </c>
      <c r="H1783" s="309" t="s">
        <v>8677</v>
      </c>
    </row>
    <row r="1784" spans="1:8">
      <c r="A1784" s="309" t="s">
        <v>5688</v>
      </c>
      <c r="B1784" s="309" t="s">
        <v>7498</v>
      </c>
      <c r="C1784" s="309" t="s">
        <v>8149</v>
      </c>
      <c r="D1784" s="309" t="s">
        <v>5785</v>
      </c>
      <c r="E1784" s="309" t="s">
        <v>5786</v>
      </c>
      <c r="F1784" s="310" t="s">
        <v>6970</v>
      </c>
      <c r="G1784" s="310" t="s">
        <v>1280</v>
      </c>
      <c r="H1784" s="309" t="s">
        <v>8675</v>
      </c>
    </row>
    <row r="1785" spans="1:8">
      <c r="A1785" s="309" t="s">
        <v>5688</v>
      </c>
      <c r="B1785" s="309" t="s">
        <v>7498</v>
      </c>
      <c r="C1785" s="309" t="s">
        <v>5787</v>
      </c>
      <c r="D1785" s="309" t="s">
        <v>6972</v>
      </c>
      <c r="E1785" s="309" t="s">
        <v>5788</v>
      </c>
      <c r="F1785" s="310" t="s">
        <v>6971</v>
      </c>
      <c r="G1785" s="310" t="s">
        <v>1280</v>
      </c>
      <c r="H1785" s="309" t="s">
        <v>8675</v>
      </c>
    </row>
    <row r="1786" spans="1:8">
      <c r="A1786" s="309" t="s">
        <v>5688</v>
      </c>
      <c r="B1786" s="309" t="s">
        <v>7498</v>
      </c>
      <c r="C1786" s="309" t="s">
        <v>475</v>
      </c>
      <c r="D1786" s="309" t="s">
        <v>6974</v>
      </c>
      <c r="E1786" s="309" t="s">
        <v>5789</v>
      </c>
      <c r="F1786" s="310" t="s">
        <v>6973</v>
      </c>
      <c r="G1786" s="310" t="s">
        <v>1280</v>
      </c>
      <c r="H1786" s="309" t="s">
        <v>8675</v>
      </c>
    </row>
    <row r="1787" spans="1:8">
      <c r="A1787" s="309" t="s">
        <v>5688</v>
      </c>
      <c r="B1787" s="309" t="s">
        <v>7498</v>
      </c>
      <c r="C1787" s="309" t="s">
        <v>5790</v>
      </c>
      <c r="D1787" s="309" t="s">
        <v>5791</v>
      </c>
      <c r="E1787" s="309" t="s">
        <v>5792</v>
      </c>
      <c r="F1787" s="310" t="s">
        <v>6975</v>
      </c>
      <c r="G1787" s="310" t="s">
        <v>1283</v>
      </c>
      <c r="H1787" s="309" t="s">
        <v>8677</v>
      </c>
    </row>
    <row r="1788" spans="1:8">
      <c r="A1788" s="309" t="s">
        <v>5688</v>
      </c>
      <c r="B1788" s="309" t="s">
        <v>7498</v>
      </c>
      <c r="C1788" s="309" t="s">
        <v>477</v>
      </c>
      <c r="D1788" s="309" t="s">
        <v>6977</v>
      </c>
      <c r="E1788" s="309" t="s">
        <v>5793</v>
      </c>
      <c r="F1788" s="310" t="s">
        <v>6976</v>
      </c>
      <c r="G1788" s="310" t="s">
        <v>1283</v>
      </c>
      <c r="H1788" s="309" t="s">
        <v>8677</v>
      </c>
    </row>
    <row r="1789" spans="1:8">
      <c r="A1789" s="309" t="s">
        <v>5688</v>
      </c>
      <c r="B1789" s="309" t="s">
        <v>7498</v>
      </c>
      <c r="C1789" s="309" t="s">
        <v>479</v>
      </c>
      <c r="D1789" s="309" t="s">
        <v>6979</v>
      </c>
      <c r="E1789" s="309" t="s">
        <v>5794</v>
      </c>
      <c r="F1789" s="310" t="s">
        <v>6978</v>
      </c>
      <c r="G1789" s="310" t="s">
        <v>1280</v>
      </c>
      <c r="H1789" s="309" t="s">
        <v>8675</v>
      </c>
    </row>
    <row r="1790" spans="1:8">
      <c r="A1790" s="309" t="s">
        <v>5688</v>
      </c>
      <c r="B1790" s="309" t="s">
        <v>7498</v>
      </c>
      <c r="C1790" s="309" t="s">
        <v>8154</v>
      </c>
      <c r="D1790" s="309" t="s">
        <v>6981</v>
      </c>
      <c r="E1790" s="309" t="s">
        <v>5795</v>
      </c>
      <c r="F1790" s="310" t="s">
        <v>6980</v>
      </c>
      <c r="G1790" s="310" t="s">
        <v>1283</v>
      </c>
      <c r="H1790" s="309" t="s">
        <v>8677</v>
      </c>
    </row>
    <row r="1791" spans="1:8">
      <c r="A1791" s="309" t="s">
        <v>5688</v>
      </c>
      <c r="B1791" s="309" t="s">
        <v>7498</v>
      </c>
      <c r="C1791" s="309" t="s">
        <v>481</v>
      </c>
      <c r="D1791" s="309" t="s">
        <v>6983</v>
      </c>
      <c r="E1791" s="309" t="s">
        <v>5796</v>
      </c>
      <c r="F1791" s="310" t="s">
        <v>6982</v>
      </c>
      <c r="G1791" s="310" t="s">
        <v>1283</v>
      </c>
      <c r="H1791" s="309" t="s">
        <v>8677</v>
      </c>
    </row>
    <row r="1792" spans="1:8">
      <c r="A1792" s="309" t="s">
        <v>5688</v>
      </c>
      <c r="B1792" s="309" t="s">
        <v>7498</v>
      </c>
      <c r="C1792" s="309" t="s">
        <v>8157</v>
      </c>
      <c r="D1792" s="309" t="s">
        <v>5166</v>
      </c>
      <c r="E1792" s="309" t="s">
        <v>5797</v>
      </c>
      <c r="F1792" s="310" t="s">
        <v>6984</v>
      </c>
      <c r="G1792" s="310" t="s">
        <v>1281</v>
      </c>
      <c r="H1792" s="309" t="s">
        <v>8676</v>
      </c>
    </row>
    <row r="1793" spans="1:8">
      <c r="A1793" s="309" t="s">
        <v>5688</v>
      </c>
      <c r="B1793" s="309" t="s">
        <v>7498</v>
      </c>
      <c r="C1793" s="309" t="s">
        <v>482</v>
      </c>
      <c r="D1793" s="309" t="s">
        <v>5168</v>
      </c>
      <c r="E1793" s="309" t="s">
        <v>5798</v>
      </c>
      <c r="F1793" s="310" t="s">
        <v>5167</v>
      </c>
      <c r="G1793" s="310" t="s">
        <v>1280</v>
      </c>
      <c r="H1793" s="309" t="s">
        <v>8675</v>
      </c>
    </row>
    <row r="1794" spans="1:8">
      <c r="A1794" s="309" t="s">
        <v>5688</v>
      </c>
      <c r="B1794" s="309" t="s">
        <v>7498</v>
      </c>
      <c r="C1794" s="309" t="s">
        <v>484</v>
      </c>
      <c r="D1794" s="309" t="s">
        <v>5170</v>
      </c>
      <c r="E1794" s="309" t="s">
        <v>5799</v>
      </c>
      <c r="F1794" s="310" t="s">
        <v>5169</v>
      </c>
      <c r="G1794" s="310" t="s">
        <v>1283</v>
      </c>
      <c r="H1794" s="309" t="s">
        <v>8677</v>
      </c>
    </row>
    <row r="1795" spans="1:8">
      <c r="A1795" s="309" t="s">
        <v>5688</v>
      </c>
      <c r="B1795" s="309" t="s">
        <v>7498</v>
      </c>
      <c r="C1795" s="309" t="s">
        <v>486</v>
      </c>
      <c r="D1795" s="309" t="s">
        <v>5172</v>
      </c>
      <c r="E1795" s="309" t="s">
        <v>5800</v>
      </c>
      <c r="F1795" s="310" t="s">
        <v>5171</v>
      </c>
      <c r="G1795" s="310" t="s">
        <v>1283</v>
      </c>
      <c r="H1795" s="309" t="s">
        <v>8677</v>
      </c>
    </row>
    <row r="1796" spans="1:8">
      <c r="A1796" s="309" t="s">
        <v>5688</v>
      </c>
      <c r="B1796" s="309" t="s">
        <v>7498</v>
      </c>
      <c r="C1796" s="309" t="s">
        <v>5801</v>
      </c>
      <c r="D1796" s="309" t="s">
        <v>5174</v>
      </c>
      <c r="E1796" s="309" t="s">
        <v>5802</v>
      </c>
      <c r="F1796" s="310" t="s">
        <v>5173</v>
      </c>
      <c r="G1796" s="310" t="s">
        <v>1281</v>
      </c>
      <c r="H1796" s="309" t="s">
        <v>8676</v>
      </c>
    </row>
    <row r="1797" spans="1:8">
      <c r="A1797" s="309" t="s">
        <v>5688</v>
      </c>
      <c r="B1797" s="309" t="s">
        <v>7498</v>
      </c>
      <c r="C1797" s="309" t="s">
        <v>500</v>
      </c>
      <c r="D1797" s="309" t="s">
        <v>7337</v>
      </c>
      <c r="E1797" s="309" t="s">
        <v>5803</v>
      </c>
      <c r="F1797" s="310" t="s">
        <v>5175</v>
      </c>
      <c r="G1797" s="310" t="s">
        <v>1280</v>
      </c>
      <c r="H1797" s="309" t="s">
        <v>8675</v>
      </c>
    </row>
    <row r="1798" spans="1:8">
      <c r="A1798" s="309" t="s">
        <v>5688</v>
      </c>
      <c r="B1798" s="309" t="s">
        <v>7498</v>
      </c>
      <c r="C1798" s="309" t="s">
        <v>502</v>
      </c>
      <c r="D1798" s="309" t="s">
        <v>7339</v>
      </c>
      <c r="E1798" s="309" t="s">
        <v>5804</v>
      </c>
      <c r="F1798" s="310" t="s">
        <v>7338</v>
      </c>
      <c r="G1798" s="310" t="s">
        <v>1281</v>
      </c>
      <c r="H1798" s="309" t="s">
        <v>8676</v>
      </c>
    </row>
    <row r="1799" spans="1:8">
      <c r="A1799" s="309" t="s">
        <v>5688</v>
      </c>
      <c r="B1799" s="309" t="s">
        <v>7498</v>
      </c>
      <c r="C1799" s="309" t="s">
        <v>504</v>
      </c>
      <c r="D1799" s="309" t="s">
        <v>7341</v>
      </c>
      <c r="E1799" s="309" t="s">
        <v>5805</v>
      </c>
      <c r="F1799" s="310" t="s">
        <v>7340</v>
      </c>
      <c r="G1799" s="310" t="s">
        <v>1280</v>
      </c>
      <c r="H1799" s="309" t="s">
        <v>8675</v>
      </c>
    </row>
    <row r="1800" spans="1:8">
      <c r="A1800" s="309" t="s">
        <v>5688</v>
      </c>
      <c r="B1800" s="309" t="s">
        <v>7498</v>
      </c>
      <c r="C1800" s="309" t="s">
        <v>506</v>
      </c>
      <c r="D1800" s="309" t="s">
        <v>3979</v>
      </c>
      <c r="E1800" s="309" t="s">
        <v>5806</v>
      </c>
      <c r="F1800" s="310" t="s">
        <v>3980</v>
      </c>
      <c r="G1800" s="310" t="s">
        <v>1283</v>
      </c>
      <c r="H1800" s="309" t="s">
        <v>8677</v>
      </c>
    </row>
    <row r="1801" spans="1:8">
      <c r="A1801" s="309" t="s">
        <v>5688</v>
      </c>
      <c r="B1801" s="309" t="s">
        <v>7498</v>
      </c>
      <c r="C1801" s="309" t="s">
        <v>508</v>
      </c>
      <c r="D1801" s="309" t="s">
        <v>3981</v>
      </c>
      <c r="E1801" s="309" t="s">
        <v>5807</v>
      </c>
      <c r="F1801" s="310" t="s">
        <v>3982</v>
      </c>
      <c r="G1801" s="310" t="s">
        <v>1277</v>
      </c>
      <c r="H1801" s="309" t="s">
        <v>8680</v>
      </c>
    </row>
    <row r="1802" spans="1:8">
      <c r="A1802" s="309" t="s">
        <v>5688</v>
      </c>
      <c r="B1802" s="309" t="s">
        <v>7498</v>
      </c>
      <c r="C1802" s="309" t="s">
        <v>510</v>
      </c>
      <c r="D1802" s="309" t="s">
        <v>3983</v>
      </c>
      <c r="E1802" s="309" t="s">
        <v>5808</v>
      </c>
      <c r="F1802" s="310" t="s">
        <v>3984</v>
      </c>
      <c r="G1802" s="310" t="s">
        <v>1280</v>
      </c>
      <c r="H1802" s="309" t="s">
        <v>8675</v>
      </c>
    </row>
    <row r="1803" spans="1:8">
      <c r="A1803" s="309" t="s">
        <v>5688</v>
      </c>
      <c r="B1803" s="309" t="s">
        <v>7498</v>
      </c>
      <c r="C1803" s="309" t="s">
        <v>512</v>
      </c>
      <c r="D1803" s="309" t="s">
        <v>3985</v>
      </c>
      <c r="E1803" s="309" t="s">
        <v>5809</v>
      </c>
      <c r="F1803" s="310" t="s">
        <v>3986</v>
      </c>
      <c r="G1803" s="310" t="s">
        <v>1280</v>
      </c>
      <c r="H1803" s="309" t="s">
        <v>8675</v>
      </c>
    </row>
    <row r="1804" spans="1:8">
      <c r="A1804" s="309" t="s">
        <v>5688</v>
      </c>
      <c r="B1804" s="309" t="s">
        <v>7498</v>
      </c>
      <c r="C1804" s="309" t="s">
        <v>514</v>
      </c>
      <c r="D1804" s="309" t="s">
        <v>3987</v>
      </c>
      <c r="E1804" s="309" t="s">
        <v>5810</v>
      </c>
      <c r="F1804" s="310" t="s">
        <v>3988</v>
      </c>
      <c r="G1804" s="310" t="s">
        <v>1281</v>
      </c>
      <c r="H1804" s="309" t="s">
        <v>8676</v>
      </c>
    </row>
    <row r="1805" spans="1:8">
      <c r="A1805" s="309" t="s">
        <v>5688</v>
      </c>
      <c r="B1805" s="309" t="s">
        <v>7498</v>
      </c>
      <c r="C1805" s="309" t="s">
        <v>520</v>
      </c>
      <c r="D1805" s="309" t="s">
        <v>3989</v>
      </c>
      <c r="E1805" s="309" t="s">
        <v>5811</v>
      </c>
      <c r="F1805" s="310" t="s">
        <v>3990</v>
      </c>
      <c r="G1805" s="310" t="s">
        <v>1283</v>
      </c>
      <c r="H1805" s="309" t="s">
        <v>8677</v>
      </c>
    </row>
    <row r="1806" spans="1:8">
      <c r="A1806" s="309" t="s">
        <v>5688</v>
      </c>
      <c r="B1806" s="309" t="s">
        <v>7498</v>
      </c>
      <c r="C1806" s="309" t="s">
        <v>522</v>
      </c>
      <c r="D1806" s="309" t="s">
        <v>3991</v>
      </c>
      <c r="E1806" s="309" t="s">
        <v>5812</v>
      </c>
      <c r="F1806" s="310" t="s">
        <v>3992</v>
      </c>
      <c r="G1806" s="310" t="s">
        <v>1284</v>
      </c>
      <c r="H1806" s="309" t="s">
        <v>8715</v>
      </c>
    </row>
    <row r="1807" spans="1:8">
      <c r="A1807" s="309" t="s">
        <v>5688</v>
      </c>
      <c r="B1807" s="309" t="s">
        <v>7498</v>
      </c>
      <c r="C1807" s="309" t="s">
        <v>524</v>
      </c>
      <c r="D1807" s="309" t="s">
        <v>3993</v>
      </c>
      <c r="E1807" s="309" t="s">
        <v>5813</v>
      </c>
      <c r="F1807" s="310" t="s">
        <v>3994</v>
      </c>
      <c r="G1807" s="310" t="s">
        <v>1283</v>
      </c>
      <c r="H1807" s="309" t="s">
        <v>8677</v>
      </c>
    </row>
    <row r="1808" spans="1:8">
      <c r="A1808" s="309" t="s">
        <v>5688</v>
      </c>
      <c r="B1808" s="309" t="s">
        <v>7498</v>
      </c>
      <c r="C1808" s="309" t="s">
        <v>527</v>
      </c>
      <c r="D1808" s="309" t="s">
        <v>5814</v>
      </c>
      <c r="E1808" s="309" t="s">
        <v>5815</v>
      </c>
      <c r="F1808" s="310" t="s">
        <v>5816</v>
      </c>
      <c r="G1808" s="310" t="s">
        <v>1282</v>
      </c>
      <c r="H1808" s="309" t="s">
        <v>4507</v>
      </c>
    </row>
    <row r="1809" spans="1:8">
      <c r="A1809" s="309" t="s">
        <v>5688</v>
      </c>
      <c r="B1809" s="309" t="s">
        <v>7498</v>
      </c>
      <c r="C1809" s="309" t="s">
        <v>529</v>
      </c>
      <c r="D1809" s="309" t="s">
        <v>5817</v>
      </c>
      <c r="E1809" s="309" t="s">
        <v>5818</v>
      </c>
      <c r="F1809" s="310" t="s">
        <v>5819</v>
      </c>
      <c r="G1809" s="310" t="s">
        <v>1283</v>
      </c>
      <c r="H1809" s="309" t="s">
        <v>8677</v>
      </c>
    </row>
    <row r="1810" spans="1:8">
      <c r="A1810" s="309" t="s">
        <v>5688</v>
      </c>
      <c r="B1810" s="309" t="s">
        <v>7498</v>
      </c>
      <c r="C1810" s="309" t="s">
        <v>5820</v>
      </c>
      <c r="D1810" s="309" t="s">
        <v>5821</v>
      </c>
      <c r="E1810" s="309" t="s">
        <v>5822</v>
      </c>
      <c r="F1810" s="310" t="s">
        <v>5823</v>
      </c>
      <c r="G1810" s="310" t="s">
        <v>1281</v>
      </c>
      <c r="H1810" s="309" t="s">
        <v>8676</v>
      </c>
    </row>
    <row r="1811" spans="1:8">
      <c r="A1811" s="309" t="s">
        <v>5688</v>
      </c>
      <c r="B1811" s="309" t="s">
        <v>7498</v>
      </c>
      <c r="C1811" s="309" t="s">
        <v>533</v>
      </c>
      <c r="D1811" s="309" t="s">
        <v>5824</v>
      </c>
      <c r="E1811" s="309" t="s">
        <v>5825</v>
      </c>
      <c r="F1811" s="310" t="s">
        <v>5826</v>
      </c>
      <c r="G1811" s="310" t="s">
        <v>1281</v>
      </c>
      <c r="H1811" s="309" t="s">
        <v>8676</v>
      </c>
    </row>
    <row r="1812" spans="1:8">
      <c r="A1812" s="309" t="s">
        <v>5688</v>
      </c>
      <c r="B1812" s="309" t="s">
        <v>7498</v>
      </c>
      <c r="C1812" s="309" t="s">
        <v>5827</v>
      </c>
      <c r="D1812" s="309" t="s">
        <v>5828</v>
      </c>
      <c r="E1812" s="309" t="s">
        <v>5829</v>
      </c>
      <c r="F1812" s="310" t="s">
        <v>5830</v>
      </c>
      <c r="G1812" s="310" t="s">
        <v>1281</v>
      </c>
      <c r="H1812" s="309" t="s">
        <v>8676</v>
      </c>
    </row>
    <row r="1813" spans="1:8">
      <c r="A1813" s="309" t="s">
        <v>5688</v>
      </c>
      <c r="B1813" s="309" t="s">
        <v>7498</v>
      </c>
      <c r="C1813" s="309" t="s">
        <v>535</v>
      </c>
      <c r="D1813" s="309" t="s">
        <v>8952</v>
      </c>
      <c r="E1813" s="309" t="s">
        <v>8953</v>
      </c>
      <c r="F1813" s="310" t="s">
        <v>8954</v>
      </c>
      <c r="G1813" s="310" t="s">
        <v>1280</v>
      </c>
      <c r="H1813" s="309" t="s">
        <v>8675</v>
      </c>
    </row>
    <row r="1814" spans="1:8">
      <c r="A1814" s="309" t="s">
        <v>5688</v>
      </c>
      <c r="B1814" s="309" t="s">
        <v>7498</v>
      </c>
      <c r="C1814" s="309" t="s">
        <v>4488</v>
      </c>
      <c r="D1814" s="309" t="s">
        <v>8955</v>
      </c>
      <c r="E1814" s="309" t="s">
        <v>8956</v>
      </c>
      <c r="F1814" s="310" t="s">
        <v>8957</v>
      </c>
      <c r="G1814" s="310" t="s">
        <v>1280</v>
      </c>
      <c r="H1814" s="309" t="s">
        <v>8675</v>
      </c>
    </row>
    <row r="1815" spans="1:8">
      <c r="A1815" s="309" t="s">
        <v>5688</v>
      </c>
      <c r="B1815" s="309" t="s">
        <v>7498</v>
      </c>
      <c r="C1815" s="309" t="s">
        <v>4492</v>
      </c>
      <c r="D1815" s="309" t="s">
        <v>8958</v>
      </c>
      <c r="E1815" s="309" t="s">
        <v>8959</v>
      </c>
      <c r="F1815" s="310" t="s">
        <v>8960</v>
      </c>
      <c r="G1815" s="310" t="s">
        <v>1273</v>
      </c>
      <c r="H1815" s="309" t="s">
        <v>8651</v>
      </c>
    </row>
    <row r="1816" spans="1:8">
      <c r="A1816" s="309" t="s">
        <v>5688</v>
      </c>
      <c r="B1816" s="309" t="s">
        <v>7498</v>
      </c>
      <c r="C1816" s="309" t="s">
        <v>4494</v>
      </c>
      <c r="D1816" s="309" t="s">
        <v>8961</v>
      </c>
      <c r="E1816" s="309" t="s">
        <v>8962</v>
      </c>
      <c r="F1816" s="310" t="s">
        <v>8963</v>
      </c>
      <c r="G1816" s="310" t="s">
        <v>1283</v>
      </c>
      <c r="H1816" s="309" t="s">
        <v>8677</v>
      </c>
    </row>
    <row r="1817" spans="1:8">
      <c r="A1817" s="309" t="s">
        <v>5688</v>
      </c>
      <c r="B1817" s="309" t="s">
        <v>7498</v>
      </c>
      <c r="C1817" s="309" t="s">
        <v>4496</v>
      </c>
      <c r="D1817" s="309" t="s">
        <v>8964</v>
      </c>
      <c r="E1817" s="309" t="s">
        <v>8965</v>
      </c>
      <c r="F1817" s="310" t="s">
        <v>8966</v>
      </c>
      <c r="G1817" s="310" t="s">
        <v>1283</v>
      </c>
      <c r="H1817" s="309" t="s">
        <v>8677</v>
      </c>
    </row>
    <row r="1818" spans="1:8">
      <c r="A1818" s="309" t="s">
        <v>5688</v>
      </c>
      <c r="B1818" s="309" t="s">
        <v>7498</v>
      </c>
      <c r="C1818" s="309" t="s">
        <v>4498</v>
      </c>
      <c r="D1818" s="309" t="s">
        <v>8967</v>
      </c>
      <c r="E1818" s="309" t="s">
        <v>8968</v>
      </c>
      <c r="F1818" s="310" t="s">
        <v>8969</v>
      </c>
      <c r="G1818" s="310" t="s">
        <v>1280</v>
      </c>
      <c r="H1818" s="309" t="s">
        <v>8675</v>
      </c>
    </row>
    <row r="1819" spans="1:8">
      <c r="D1819" s="309" t="s">
        <v>6184</v>
      </c>
    </row>
    <row r="1820" spans="1:8">
      <c r="A1820" s="309" t="s">
        <v>5831</v>
      </c>
      <c r="B1820" s="309" t="s">
        <v>7499</v>
      </c>
      <c r="C1820" s="309" t="s">
        <v>7530</v>
      </c>
      <c r="D1820" s="309" t="s">
        <v>7343</v>
      </c>
      <c r="E1820" s="309" t="s">
        <v>5832</v>
      </c>
      <c r="F1820" s="310" t="s">
        <v>7342</v>
      </c>
      <c r="G1820" s="310" t="s">
        <v>1272</v>
      </c>
      <c r="H1820" s="309" t="s">
        <v>7532</v>
      </c>
    </row>
    <row r="1821" spans="1:8">
      <c r="A1821" s="309" t="s">
        <v>5831</v>
      </c>
      <c r="B1821" s="309" t="s">
        <v>7499</v>
      </c>
      <c r="C1821" s="309" t="s">
        <v>7533</v>
      </c>
      <c r="D1821" s="309" t="s">
        <v>7345</v>
      </c>
      <c r="E1821" s="309" t="s">
        <v>5833</v>
      </c>
      <c r="F1821" s="310" t="s">
        <v>7344</v>
      </c>
      <c r="G1821" s="310" t="s">
        <v>1273</v>
      </c>
      <c r="H1821" s="309" t="s">
        <v>8651</v>
      </c>
    </row>
    <row r="1822" spans="1:8">
      <c r="A1822" s="309" t="s">
        <v>5831</v>
      </c>
      <c r="B1822" s="309" t="s">
        <v>7499</v>
      </c>
      <c r="C1822" s="309" t="s">
        <v>7535</v>
      </c>
      <c r="D1822" s="309" t="s">
        <v>7347</v>
      </c>
      <c r="E1822" s="309" t="s">
        <v>5834</v>
      </c>
      <c r="F1822" s="310" t="s">
        <v>7346</v>
      </c>
      <c r="G1822" s="310" t="s">
        <v>1273</v>
      </c>
      <c r="H1822" s="309" t="s">
        <v>8651</v>
      </c>
    </row>
    <row r="1823" spans="1:8">
      <c r="A1823" s="309" t="s">
        <v>5831</v>
      </c>
      <c r="B1823" s="309" t="s">
        <v>7499</v>
      </c>
      <c r="C1823" s="309" t="s">
        <v>7540</v>
      </c>
      <c r="D1823" s="309" t="s">
        <v>3995</v>
      </c>
      <c r="E1823" s="309" t="s">
        <v>5835</v>
      </c>
      <c r="F1823" s="310" t="s">
        <v>7348</v>
      </c>
      <c r="G1823" s="310" t="s">
        <v>1276</v>
      </c>
      <c r="H1823" s="309" t="s">
        <v>8669</v>
      </c>
    </row>
    <row r="1824" spans="1:8">
      <c r="A1824" s="309" t="s">
        <v>5831</v>
      </c>
      <c r="B1824" s="309" t="s">
        <v>7499</v>
      </c>
      <c r="C1824" s="309" t="s">
        <v>7542</v>
      </c>
      <c r="D1824" s="309" t="s">
        <v>7350</v>
      </c>
      <c r="E1824" s="309" t="s">
        <v>5836</v>
      </c>
      <c r="F1824" s="310" t="s">
        <v>7349</v>
      </c>
      <c r="G1824" s="310" t="s">
        <v>1274</v>
      </c>
      <c r="H1824" s="309" t="s">
        <v>7537</v>
      </c>
    </row>
    <row r="1825" spans="1:8">
      <c r="A1825" s="309" t="s">
        <v>5831</v>
      </c>
      <c r="B1825" s="309" t="s">
        <v>7499</v>
      </c>
      <c r="C1825" s="309" t="s">
        <v>7546</v>
      </c>
      <c r="D1825" s="309" t="s">
        <v>7352</v>
      </c>
      <c r="E1825" s="309" t="s">
        <v>5837</v>
      </c>
      <c r="F1825" s="310" t="s">
        <v>7351</v>
      </c>
      <c r="G1825" s="310" t="s">
        <v>1274</v>
      </c>
      <c r="H1825" s="309" t="s">
        <v>7537</v>
      </c>
    </row>
    <row r="1826" spans="1:8">
      <c r="A1826" s="309" t="s">
        <v>5831</v>
      </c>
      <c r="B1826" s="309" t="s">
        <v>7499</v>
      </c>
      <c r="C1826" s="309" t="s">
        <v>7548</v>
      </c>
      <c r="D1826" s="309" t="s">
        <v>7354</v>
      </c>
      <c r="E1826" s="309" t="s">
        <v>2981</v>
      </c>
      <c r="F1826" s="310" t="s">
        <v>7353</v>
      </c>
      <c r="G1826" s="310" t="s">
        <v>1274</v>
      </c>
      <c r="H1826" s="309" t="s">
        <v>7537</v>
      </c>
    </row>
    <row r="1827" spans="1:8">
      <c r="A1827" s="309" t="s">
        <v>5831</v>
      </c>
      <c r="B1827" s="309" t="s">
        <v>7499</v>
      </c>
      <c r="C1827" s="309" t="s">
        <v>7556</v>
      </c>
      <c r="D1827" s="309" t="s">
        <v>7356</v>
      </c>
      <c r="E1827" s="309" t="s">
        <v>2982</v>
      </c>
      <c r="F1827" s="310" t="s">
        <v>7355</v>
      </c>
      <c r="G1827" s="310" t="s">
        <v>1274</v>
      </c>
      <c r="H1827" s="309" t="s">
        <v>7537</v>
      </c>
    </row>
    <row r="1828" spans="1:8">
      <c r="A1828" s="309" t="s">
        <v>5831</v>
      </c>
      <c r="B1828" s="309" t="s">
        <v>7499</v>
      </c>
      <c r="C1828" s="309" t="s">
        <v>7558</v>
      </c>
      <c r="D1828" s="309" t="s">
        <v>7358</v>
      </c>
      <c r="E1828" s="309" t="s">
        <v>2983</v>
      </c>
      <c r="F1828" s="310" t="s">
        <v>7357</v>
      </c>
      <c r="G1828" s="310" t="s">
        <v>1274</v>
      </c>
      <c r="H1828" s="309" t="s">
        <v>7537</v>
      </c>
    </row>
    <row r="1829" spans="1:8">
      <c r="A1829" s="309" t="s">
        <v>5831</v>
      </c>
      <c r="B1829" s="309" t="s">
        <v>7499</v>
      </c>
      <c r="C1829" s="309" t="s">
        <v>4689</v>
      </c>
      <c r="D1829" s="309" t="s">
        <v>2984</v>
      </c>
      <c r="E1829" s="309" t="s">
        <v>2985</v>
      </c>
      <c r="F1829" s="310" t="s">
        <v>7359</v>
      </c>
      <c r="G1829" s="310" t="s">
        <v>1274</v>
      </c>
      <c r="H1829" s="309" t="s">
        <v>7537</v>
      </c>
    </row>
    <row r="1830" spans="1:8">
      <c r="A1830" s="309" t="s">
        <v>5831</v>
      </c>
      <c r="B1830" s="309" t="s">
        <v>7499</v>
      </c>
      <c r="C1830" s="309" t="s">
        <v>7560</v>
      </c>
      <c r="D1830" s="309" t="s">
        <v>7361</v>
      </c>
      <c r="E1830" s="309" t="s">
        <v>2986</v>
      </c>
      <c r="F1830" s="310" t="s">
        <v>7360</v>
      </c>
      <c r="G1830" s="310" t="s">
        <v>1274</v>
      </c>
      <c r="H1830" s="309" t="s">
        <v>7537</v>
      </c>
    </row>
    <row r="1831" spans="1:8">
      <c r="A1831" s="309" t="s">
        <v>5831</v>
      </c>
      <c r="B1831" s="309" t="s">
        <v>7499</v>
      </c>
      <c r="C1831" s="309" t="s">
        <v>7564</v>
      </c>
      <c r="D1831" s="309" t="s">
        <v>8970</v>
      </c>
      <c r="E1831" s="309" t="s">
        <v>8971</v>
      </c>
      <c r="F1831" s="310" t="s">
        <v>7362</v>
      </c>
      <c r="G1831" s="310" t="s">
        <v>1281</v>
      </c>
      <c r="H1831" s="309" t="s">
        <v>8676</v>
      </c>
    </row>
    <row r="1832" spans="1:8">
      <c r="A1832" s="309" t="s">
        <v>5831</v>
      </c>
      <c r="B1832" s="309" t="s">
        <v>7499</v>
      </c>
      <c r="C1832" s="309" t="s">
        <v>7566</v>
      </c>
      <c r="D1832" s="309" t="s">
        <v>7364</v>
      </c>
      <c r="E1832" s="309" t="s">
        <v>2987</v>
      </c>
      <c r="F1832" s="310" t="s">
        <v>7363</v>
      </c>
      <c r="G1832" s="310" t="s">
        <v>1274</v>
      </c>
      <c r="H1832" s="309" t="s">
        <v>7537</v>
      </c>
    </row>
    <row r="1833" spans="1:8">
      <c r="A1833" s="309" t="s">
        <v>5831</v>
      </c>
      <c r="B1833" s="309" t="s">
        <v>7499</v>
      </c>
      <c r="C1833" s="309" t="s">
        <v>7567</v>
      </c>
      <c r="D1833" s="309" t="s">
        <v>7366</v>
      </c>
      <c r="E1833" s="309" t="s">
        <v>2988</v>
      </c>
      <c r="F1833" s="310" t="s">
        <v>7365</v>
      </c>
      <c r="G1833" s="310" t="s">
        <v>1274</v>
      </c>
      <c r="H1833" s="309" t="s">
        <v>7537</v>
      </c>
    </row>
    <row r="1834" spans="1:8">
      <c r="A1834" s="309" t="s">
        <v>5831</v>
      </c>
      <c r="B1834" s="309" t="s">
        <v>7499</v>
      </c>
      <c r="C1834" s="309" t="s">
        <v>7568</v>
      </c>
      <c r="D1834" s="309" t="s">
        <v>7368</v>
      </c>
      <c r="E1834" s="309" t="s">
        <v>2989</v>
      </c>
      <c r="F1834" s="310" t="s">
        <v>7367</v>
      </c>
      <c r="G1834" s="310" t="s">
        <v>1274</v>
      </c>
      <c r="H1834" s="309" t="s">
        <v>7537</v>
      </c>
    </row>
    <row r="1835" spans="1:8">
      <c r="A1835" s="309" t="s">
        <v>5831</v>
      </c>
      <c r="B1835" s="309" t="s">
        <v>7499</v>
      </c>
      <c r="C1835" s="309" t="s">
        <v>7570</v>
      </c>
      <c r="D1835" s="309" t="s">
        <v>7370</v>
      </c>
      <c r="E1835" s="309" t="s">
        <v>2990</v>
      </c>
      <c r="F1835" s="310" t="s">
        <v>7369</v>
      </c>
      <c r="G1835" s="310" t="s">
        <v>1274</v>
      </c>
      <c r="H1835" s="309" t="s">
        <v>7537</v>
      </c>
    </row>
    <row r="1836" spans="1:8">
      <c r="A1836" s="309" t="s">
        <v>5831</v>
      </c>
      <c r="B1836" s="309" t="s">
        <v>7499</v>
      </c>
      <c r="C1836" s="309" t="s">
        <v>7572</v>
      </c>
      <c r="D1836" s="309" t="s">
        <v>7372</v>
      </c>
      <c r="E1836" s="309" t="s">
        <v>2991</v>
      </c>
      <c r="F1836" s="310" t="s">
        <v>7371</v>
      </c>
      <c r="G1836" s="310" t="s">
        <v>1274</v>
      </c>
      <c r="H1836" s="309" t="s">
        <v>7537</v>
      </c>
    </row>
    <row r="1837" spans="1:8">
      <c r="A1837" s="309" t="s">
        <v>5831</v>
      </c>
      <c r="B1837" s="309" t="s">
        <v>7499</v>
      </c>
      <c r="C1837" s="309" t="s">
        <v>7574</v>
      </c>
      <c r="D1837" s="309" t="s">
        <v>7374</v>
      </c>
      <c r="E1837" s="309" t="s">
        <v>2992</v>
      </c>
      <c r="F1837" s="310" t="s">
        <v>7373</v>
      </c>
      <c r="G1837" s="310" t="s">
        <v>1274</v>
      </c>
      <c r="H1837" s="309" t="s">
        <v>7537</v>
      </c>
    </row>
    <row r="1838" spans="1:8">
      <c r="A1838" s="309" t="s">
        <v>5831</v>
      </c>
      <c r="B1838" s="309" t="s">
        <v>7499</v>
      </c>
      <c r="C1838" s="309" t="s">
        <v>7575</v>
      </c>
      <c r="D1838" s="309" t="s">
        <v>7376</v>
      </c>
      <c r="E1838" s="309" t="s">
        <v>2993</v>
      </c>
      <c r="F1838" s="310" t="s">
        <v>7375</v>
      </c>
      <c r="G1838" s="310" t="s">
        <v>1274</v>
      </c>
      <c r="H1838" s="309" t="s">
        <v>7537</v>
      </c>
    </row>
    <row r="1839" spans="1:8">
      <c r="A1839" s="309" t="s">
        <v>5831</v>
      </c>
      <c r="B1839" s="309" t="s">
        <v>7499</v>
      </c>
      <c r="C1839" s="309" t="s">
        <v>7577</v>
      </c>
      <c r="D1839" s="309" t="s">
        <v>7378</v>
      </c>
      <c r="E1839" s="309" t="s">
        <v>2994</v>
      </c>
      <c r="F1839" s="310" t="s">
        <v>7377</v>
      </c>
      <c r="G1839" s="310" t="s">
        <v>1274</v>
      </c>
      <c r="H1839" s="309" t="s">
        <v>7537</v>
      </c>
    </row>
    <row r="1840" spans="1:8">
      <c r="A1840" s="309" t="s">
        <v>5831</v>
      </c>
      <c r="B1840" s="309" t="s">
        <v>7499</v>
      </c>
      <c r="C1840" s="309" t="s">
        <v>7579</v>
      </c>
      <c r="D1840" s="309" t="s">
        <v>8972</v>
      </c>
      <c r="E1840" s="309" t="s">
        <v>8973</v>
      </c>
      <c r="F1840" s="310" t="s">
        <v>7379</v>
      </c>
      <c r="G1840" s="310" t="s">
        <v>1274</v>
      </c>
      <c r="H1840" s="309" t="s">
        <v>7537</v>
      </c>
    </row>
    <row r="1841" spans="1:8">
      <c r="A1841" s="309" t="s">
        <v>5831</v>
      </c>
      <c r="B1841" s="309" t="s">
        <v>7499</v>
      </c>
      <c r="C1841" s="309" t="s">
        <v>7581</v>
      </c>
      <c r="D1841" s="309" t="s">
        <v>7381</v>
      </c>
      <c r="E1841" s="309" t="s">
        <v>2995</v>
      </c>
      <c r="F1841" s="310" t="s">
        <v>7380</v>
      </c>
      <c r="G1841" s="310" t="s">
        <v>1274</v>
      </c>
      <c r="H1841" s="309" t="s">
        <v>7537</v>
      </c>
    </row>
    <row r="1842" spans="1:8">
      <c r="A1842" s="309" t="s">
        <v>5831</v>
      </c>
      <c r="B1842" s="309" t="s">
        <v>7499</v>
      </c>
      <c r="C1842" s="309" t="s">
        <v>7583</v>
      </c>
      <c r="D1842" s="309" t="s">
        <v>7383</v>
      </c>
      <c r="E1842" s="309" t="s">
        <v>2996</v>
      </c>
      <c r="F1842" s="310" t="s">
        <v>7382</v>
      </c>
      <c r="G1842" s="310" t="s">
        <v>1274</v>
      </c>
      <c r="H1842" s="309" t="s">
        <v>7537</v>
      </c>
    </row>
    <row r="1843" spans="1:8">
      <c r="A1843" s="309" t="s">
        <v>5831</v>
      </c>
      <c r="B1843" s="309" t="s">
        <v>7499</v>
      </c>
      <c r="C1843" s="309" t="s">
        <v>7585</v>
      </c>
      <c r="D1843" s="309" t="s">
        <v>7385</v>
      </c>
      <c r="E1843" s="309" t="s">
        <v>2997</v>
      </c>
      <c r="F1843" s="310" t="s">
        <v>7384</v>
      </c>
      <c r="G1843" s="310" t="s">
        <v>1274</v>
      </c>
      <c r="H1843" s="309" t="s">
        <v>7537</v>
      </c>
    </row>
    <row r="1844" spans="1:8">
      <c r="A1844" s="309" t="s">
        <v>5831</v>
      </c>
      <c r="B1844" s="309" t="s">
        <v>7499</v>
      </c>
      <c r="C1844" s="309" t="s">
        <v>7589</v>
      </c>
      <c r="D1844" s="309" t="s">
        <v>7387</v>
      </c>
      <c r="E1844" s="309" t="s">
        <v>2998</v>
      </c>
      <c r="F1844" s="310" t="s">
        <v>7386</v>
      </c>
      <c r="G1844" s="310" t="s">
        <v>1274</v>
      </c>
      <c r="H1844" s="309" t="s">
        <v>7537</v>
      </c>
    </row>
    <row r="1845" spans="1:8">
      <c r="A1845" s="309" t="s">
        <v>5831</v>
      </c>
      <c r="B1845" s="309" t="s">
        <v>7499</v>
      </c>
      <c r="C1845" s="309" t="s">
        <v>7590</v>
      </c>
      <c r="D1845" s="309" t="s">
        <v>7389</v>
      </c>
      <c r="E1845" s="309" t="s">
        <v>2999</v>
      </c>
      <c r="F1845" s="310" t="s">
        <v>7388</v>
      </c>
      <c r="G1845" s="310" t="s">
        <v>1277</v>
      </c>
      <c r="H1845" s="309" t="s">
        <v>8680</v>
      </c>
    </row>
    <row r="1846" spans="1:8">
      <c r="A1846" s="309" t="s">
        <v>5831</v>
      </c>
      <c r="B1846" s="309" t="s">
        <v>7499</v>
      </c>
      <c r="C1846" s="309" t="s">
        <v>7597</v>
      </c>
      <c r="D1846" s="309" t="s">
        <v>7391</v>
      </c>
      <c r="E1846" s="309" t="s">
        <v>3000</v>
      </c>
      <c r="F1846" s="310" t="s">
        <v>7390</v>
      </c>
      <c r="G1846" s="310" t="s">
        <v>1274</v>
      </c>
      <c r="H1846" s="309" t="s">
        <v>7537</v>
      </c>
    </row>
    <row r="1847" spans="1:8">
      <c r="A1847" s="309" t="s">
        <v>5831</v>
      </c>
      <c r="B1847" s="309" t="s">
        <v>7499</v>
      </c>
      <c r="C1847" s="309" t="s">
        <v>7599</v>
      </c>
      <c r="D1847" s="309" t="s">
        <v>7393</v>
      </c>
      <c r="E1847" s="309" t="s">
        <v>3001</v>
      </c>
      <c r="F1847" s="310" t="s">
        <v>7392</v>
      </c>
      <c r="G1847" s="310" t="s">
        <v>1274</v>
      </c>
      <c r="H1847" s="309" t="s">
        <v>7537</v>
      </c>
    </row>
    <row r="1848" spans="1:8">
      <c r="A1848" s="309" t="s">
        <v>5831</v>
      </c>
      <c r="B1848" s="309" t="s">
        <v>7499</v>
      </c>
      <c r="C1848" s="309" t="s">
        <v>7601</v>
      </c>
      <c r="D1848" s="309" t="s">
        <v>7395</v>
      </c>
      <c r="E1848" s="309" t="s">
        <v>3002</v>
      </c>
      <c r="F1848" s="310" t="s">
        <v>7394</v>
      </c>
      <c r="G1848" s="310" t="s">
        <v>1274</v>
      </c>
      <c r="H1848" s="309" t="s">
        <v>7537</v>
      </c>
    </row>
    <row r="1849" spans="1:8">
      <c r="A1849" s="309" t="s">
        <v>5831</v>
      </c>
      <c r="B1849" s="309" t="s">
        <v>7499</v>
      </c>
      <c r="C1849" s="309" t="s">
        <v>7603</v>
      </c>
      <c r="D1849" s="309" t="s">
        <v>7397</v>
      </c>
      <c r="E1849" s="309" t="s">
        <v>3003</v>
      </c>
      <c r="F1849" s="310" t="s">
        <v>7396</v>
      </c>
      <c r="G1849" s="310" t="s">
        <v>1274</v>
      </c>
      <c r="H1849" s="309" t="s">
        <v>7537</v>
      </c>
    </row>
    <row r="1850" spans="1:8">
      <c r="A1850" s="309" t="s">
        <v>5831</v>
      </c>
      <c r="B1850" s="309" t="s">
        <v>7499</v>
      </c>
      <c r="C1850" s="309" t="s">
        <v>7610</v>
      </c>
      <c r="D1850" s="309" t="s">
        <v>7399</v>
      </c>
      <c r="E1850" s="309" t="s">
        <v>3004</v>
      </c>
      <c r="F1850" s="310" t="s">
        <v>7398</v>
      </c>
      <c r="G1850" s="310" t="s">
        <v>1274</v>
      </c>
      <c r="H1850" s="309" t="s">
        <v>7537</v>
      </c>
    </row>
    <row r="1851" spans="1:8">
      <c r="A1851" s="309" t="s">
        <v>5831</v>
      </c>
      <c r="B1851" s="309" t="s">
        <v>7499</v>
      </c>
      <c r="C1851" s="309" t="s">
        <v>7612</v>
      </c>
      <c r="D1851" s="309" t="s">
        <v>7401</v>
      </c>
      <c r="E1851" s="309" t="s">
        <v>3005</v>
      </c>
      <c r="F1851" s="310" t="s">
        <v>7400</v>
      </c>
      <c r="G1851" s="310" t="s">
        <v>1275</v>
      </c>
      <c r="H1851" s="309" t="s">
        <v>7605</v>
      </c>
    </row>
    <row r="1852" spans="1:8">
      <c r="A1852" s="309" t="s">
        <v>5831</v>
      </c>
      <c r="B1852" s="309" t="s">
        <v>7499</v>
      </c>
      <c r="C1852" s="309" t="s">
        <v>7620</v>
      </c>
      <c r="D1852" s="309" t="s">
        <v>7403</v>
      </c>
      <c r="E1852" s="309" t="s">
        <v>3006</v>
      </c>
      <c r="F1852" s="310" t="s">
        <v>7402</v>
      </c>
      <c r="G1852" s="310" t="s">
        <v>1275</v>
      </c>
      <c r="H1852" s="309" t="s">
        <v>7605</v>
      </c>
    </row>
    <row r="1853" spans="1:8">
      <c r="A1853" s="309" t="s">
        <v>5831</v>
      </c>
      <c r="B1853" s="309" t="s">
        <v>7499</v>
      </c>
      <c r="C1853" s="309" t="s">
        <v>7622</v>
      </c>
      <c r="D1853" s="309" t="s">
        <v>7405</v>
      </c>
      <c r="E1853" s="309" t="s">
        <v>3007</v>
      </c>
      <c r="F1853" s="310" t="s">
        <v>7404</v>
      </c>
      <c r="G1853" s="310" t="s">
        <v>1275</v>
      </c>
      <c r="H1853" s="309" t="s">
        <v>7605</v>
      </c>
    </row>
    <row r="1854" spans="1:8">
      <c r="A1854" s="309" t="s">
        <v>5831</v>
      </c>
      <c r="B1854" s="309" t="s">
        <v>7499</v>
      </c>
      <c r="C1854" s="309" t="s">
        <v>7628</v>
      </c>
      <c r="D1854" s="309" t="s">
        <v>7407</v>
      </c>
      <c r="E1854" s="309" t="s">
        <v>3008</v>
      </c>
      <c r="F1854" s="310" t="s">
        <v>7406</v>
      </c>
      <c r="G1854" s="310" t="s">
        <v>1275</v>
      </c>
      <c r="H1854" s="309" t="s">
        <v>7605</v>
      </c>
    </row>
    <row r="1855" spans="1:8">
      <c r="A1855" s="309" t="s">
        <v>5831</v>
      </c>
      <c r="B1855" s="309" t="s">
        <v>7499</v>
      </c>
      <c r="C1855" s="309" t="s">
        <v>7630</v>
      </c>
      <c r="D1855" s="309" t="s">
        <v>7409</v>
      </c>
      <c r="E1855" s="309" t="s">
        <v>3009</v>
      </c>
      <c r="F1855" s="310" t="s">
        <v>7408</v>
      </c>
      <c r="G1855" s="310" t="s">
        <v>1275</v>
      </c>
      <c r="H1855" s="309" t="s">
        <v>7605</v>
      </c>
    </row>
    <row r="1856" spans="1:8">
      <c r="A1856" s="309" t="s">
        <v>5831</v>
      </c>
      <c r="B1856" s="309" t="s">
        <v>7499</v>
      </c>
      <c r="C1856" s="309" t="s">
        <v>7634</v>
      </c>
      <c r="D1856" s="309" t="s">
        <v>3996</v>
      </c>
      <c r="E1856" s="309" t="s">
        <v>3010</v>
      </c>
      <c r="F1856" s="310" t="s">
        <v>7410</v>
      </c>
      <c r="G1856" s="310" t="s">
        <v>1275</v>
      </c>
      <c r="H1856" s="309" t="s">
        <v>7605</v>
      </c>
    </row>
    <row r="1857" spans="1:8">
      <c r="A1857" s="309" t="s">
        <v>5831</v>
      </c>
      <c r="B1857" s="309" t="s">
        <v>7499</v>
      </c>
      <c r="C1857" s="309" t="s">
        <v>7636</v>
      </c>
      <c r="D1857" s="309" t="s">
        <v>7412</v>
      </c>
      <c r="E1857" s="309" t="s">
        <v>0</v>
      </c>
      <c r="F1857" s="310" t="s">
        <v>7411</v>
      </c>
      <c r="G1857" s="310" t="s">
        <v>1275</v>
      </c>
      <c r="H1857" s="309" t="s">
        <v>7605</v>
      </c>
    </row>
    <row r="1858" spans="1:8">
      <c r="A1858" s="309" t="s">
        <v>5831</v>
      </c>
      <c r="B1858" s="309" t="s">
        <v>7499</v>
      </c>
      <c r="C1858" s="309" t="s">
        <v>6669</v>
      </c>
      <c r="D1858" s="309" t="s">
        <v>7414</v>
      </c>
      <c r="E1858" s="309" t="s">
        <v>1</v>
      </c>
      <c r="F1858" s="310" t="s">
        <v>7413</v>
      </c>
      <c r="G1858" s="310" t="s">
        <v>1275</v>
      </c>
      <c r="H1858" s="309" t="s">
        <v>7605</v>
      </c>
    </row>
    <row r="1859" spans="1:8">
      <c r="A1859" s="309" t="s">
        <v>5831</v>
      </c>
      <c r="B1859" s="309" t="s">
        <v>7499</v>
      </c>
      <c r="C1859" s="309" t="s">
        <v>6671</v>
      </c>
      <c r="D1859" s="309" t="s">
        <v>7416</v>
      </c>
      <c r="E1859" s="309" t="s">
        <v>2</v>
      </c>
      <c r="F1859" s="310" t="s">
        <v>7415</v>
      </c>
      <c r="G1859" s="310" t="s">
        <v>1274</v>
      </c>
      <c r="H1859" s="309" t="s">
        <v>7537</v>
      </c>
    </row>
    <row r="1860" spans="1:8">
      <c r="A1860" s="309" t="s">
        <v>5831</v>
      </c>
      <c r="B1860" s="309" t="s">
        <v>7499</v>
      </c>
      <c r="C1860" s="309" t="s">
        <v>6687</v>
      </c>
      <c r="D1860" s="309" t="s">
        <v>7418</v>
      </c>
      <c r="E1860" s="309" t="s">
        <v>3</v>
      </c>
      <c r="F1860" s="310" t="s">
        <v>7417</v>
      </c>
      <c r="G1860" s="310" t="s">
        <v>1274</v>
      </c>
      <c r="H1860" s="309" t="s">
        <v>7537</v>
      </c>
    </row>
    <row r="1861" spans="1:8">
      <c r="A1861" s="309" t="s">
        <v>5831</v>
      </c>
      <c r="B1861" s="309" t="s">
        <v>7499</v>
      </c>
      <c r="C1861" s="309" t="s">
        <v>6699</v>
      </c>
      <c r="D1861" s="309" t="s">
        <v>7420</v>
      </c>
      <c r="E1861" s="309" t="s">
        <v>4</v>
      </c>
      <c r="F1861" s="310" t="s">
        <v>7419</v>
      </c>
      <c r="G1861" s="310" t="s">
        <v>1274</v>
      </c>
      <c r="H1861" s="309" t="s">
        <v>7537</v>
      </c>
    </row>
    <row r="1862" spans="1:8">
      <c r="A1862" s="309" t="s">
        <v>5831</v>
      </c>
      <c r="B1862" s="309" t="s">
        <v>7499</v>
      </c>
      <c r="C1862" s="309" t="s">
        <v>3012</v>
      </c>
      <c r="D1862" s="309" t="s">
        <v>3997</v>
      </c>
      <c r="E1862" s="309" t="s">
        <v>5</v>
      </c>
      <c r="F1862" s="310" t="s">
        <v>7421</v>
      </c>
      <c r="G1862" s="310" t="s">
        <v>1275</v>
      </c>
      <c r="H1862" s="309" t="s">
        <v>7605</v>
      </c>
    </row>
    <row r="1863" spans="1:8">
      <c r="A1863" s="309" t="s">
        <v>5831</v>
      </c>
      <c r="B1863" s="309" t="s">
        <v>7499</v>
      </c>
      <c r="C1863" s="309" t="s">
        <v>4667</v>
      </c>
      <c r="D1863" s="309" t="s">
        <v>3998</v>
      </c>
      <c r="E1863" s="309" t="s">
        <v>6</v>
      </c>
      <c r="F1863" s="310" t="s">
        <v>7422</v>
      </c>
      <c r="G1863" s="310" t="s">
        <v>1275</v>
      </c>
      <c r="H1863" s="309" t="s">
        <v>7605</v>
      </c>
    </row>
    <row r="1864" spans="1:8">
      <c r="A1864" s="309" t="s">
        <v>5831</v>
      </c>
      <c r="B1864" s="309" t="s">
        <v>7499</v>
      </c>
      <c r="C1864" s="309" t="s">
        <v>3016</v>
      </c>
      <c r="D1864" s="309" t="s">
        <v>7031</v>
      </c>
      <c r="E1864" s="309" t="s">
        <v>7</v>
      </c>
      <c r="F1864" s="310" t="s">
        <v>7030</v>
      </c>
      <c r="G1864" s="310" t="s">
        <v>1274</v>
      </c>
      <c r="H1864" s="309" t="s">
        <v>7537</v>
      </c>
    </row>
    <row r="1865" spans="1:8">
      <c r="A1865" s="309" t="s">
        <v>5831</v>
      </c>
      <c r="B1865" s="309" t="s">
        <v>7499</v>
      </c>
      <c r="C1865" s="309" t="s">
        <v>3023</v>
      </c>
      <c r="D1865" s="309" t="s">
        <v>7033</v>
      </c>
      <c r="E1865" s="309" t="s">
        <v>8</v>
      </c>
      <c r="F1865" s="310" t="s">
        <v>7032</v>
      </c>
      <c r="G1865" s="310" t="s">
        <v>1274</v>
      </c>
      <c r="H1865" s="309" t="s">
        <v>7537</v>
      </c>
    </row>
    <row r="1866" spans="1:8">
      <c r="A1866" s="309" t="s">
        <v>5831</v>
      </c>
      <c r="B1866" s="309" t="s">
        <v>7499</v>
      </c>
      <c r="C1866" s="309" t="s">
        <v>4771</v>
      </c>
      <c r="D1866" s="309" t="s">
        <v>7035</v>
      </c>
      <c r="E1866" s="309" t="s">
        <v>9</v>
      </c>
      <c r="F1866" s="310" t="s">
        <v>7034</v>
      </c>
      <c r="G1866" s="310" t="s">
        <v>1274</v>
      </c>
      <c r="H1866" s="309" t="s">
        <v>7537</v>
      </c>
    </row>
    <row r="1867" spans="1:8">
      <c r="A1867" s="309" t="s">
        <v>5831</v>
      </c>
      <c r="B1867" s="309" t="s">
        <v>7499</v>
      </c>
      <c r="C1867" s="309" t="s">
        <v>4882</v>
      </c>
      <c r="D1867" s="309" t="s">
        <v>7037</v>
      </c>
      <c r="E1867" s="309" t="s">
        <v>10</v>
      </c>
      <c r="F1867" s="310" t="s">
        <v>7036</v>
      </c>
      <c r="G1867" s="310" t="s">
        <v>1274</v>
      </c>
      <c r="H1867" s="309" t="s">
        <v>7537</v>
      </c>
    </row>
    <row r="1868" spans="1:8">
      <c r="A1868" s="309" t="s">
        <v>5831</v>
      </c>
      <c r="B1868" s="309" t="s">
        <v>7499</v>
      </c>
      <c r="C1868" s="309" t="s">
        <v>4887</v>
      </c>
      <c r="D1868" s="309" t="s">
        <v>7039</v>
      </c>
      <c r="E1868" s="309" t="s">
        <v>11</v>
      </c>
      <c r="F1868" s="310" t="s">
        <v>7038</v>
      </c>
      <c r="G1868" s="310" t="s">
        <v>1275</v>
      </c>
      <c r="H1868" s="309" t="s">
        <v>7605</v>
      </c>
    </row>
    <row r="1869" spans="1:8">
      <c r="A1869" s="309" t="s">
        <v>5831</v>
      </c>
      <c r="B1869" s="309" t="s">
        <v>7499</v>
      </c>
      <c r="C1869" s="309" t="s">
        <v>8072</v>
      </c>
      <c r="D1869" s="309" t="s">
        <v>8974</v>
      </c>
      <c r="E1869" s="309" t="s">
        <v>8975</v>
      </c>
      <c r="F1869" s="310" t="s">
        <v>7040</v>
      </c>
      <c r="G1869" s="310" t="s">
        <v>1281</v>
      </c>
      <c r="H1869" s="309" t="s">
        <v>8676</v>
      </c>
    </row>
    <row r="1870" spans="1:8">
      <c r="A1870" s="309" t="s">
        <v>5831</v>
      </c>
      <c r="B1870" s="309" t="s">
        <v>7499</v>
      </c>
      <c r="C1870" s="309" t="s">
        <v>8074</v>
      </c>
      <c r="D1870" s="309" t="s">
        <v>3228</v>
      </c>
      <c r="E1870" s="309" t="s">
        <v>12</v>
      </c>
      <c r="F1870" s="310" t="s">
        <v>7041</v>
      </c>
      <c r="G1870" s="310" t="s">
        <v>1275</v>
      </c>
      <c r="H1870" s="309" t="s">
        <v>7605</v>
      </c>
    </row>
    <row r="1871" spans="1:8">
      <c r="A1871" s="309" t="s">
        <v>5831</v>
      </c>
      <c r="B1871" s="309" t="s">
        <v>7499</v>
      </c>
      <c r="C1871" s="309" t="s">
        <v>1834</v>
      </c>
      <c r="D1871" s="309" t="s">
        <v>7043</v>
      </c>
      <c r="E1871" s="309" t="s">
        <v>13</v>
      </c>
      <c r="F1871" s="310" t="s">
        <v>7042</v>
      </c>
      <c r="G1871" s="310" t="s">
        <v>1281</v>
      </c>
      <c r="H1871" s="309" t="s">
        <v>8676</v>
      </c>
    </row>
    <row r="1872" spans="1:8">
      <c r="A1872" s="309" t="s">
        <v>5831</v>
      </c>
      <c r="B1872" s="309" t="s">
        <v>7499</v>
      </c>
      <c r="C1872" s="309" t="s">
        <v>3060</v>
      </c>
      <c r="D1872" s="309" t="s">
        <v>7045</v>
      </c>
      <c r="E1872" s="309" t="s">
        <v>14</v>
      </c>
      <c r="F1872" s="310" t="s">
        <v>7044</v>
      </c>
      <c r="G1872" s="310" t="s">
        <v>1279</v>
      </c>
      <c r="H1872" s="309" t="s">
        <v>526</v>
      </c>
    </row>
    <row r="1873" spans="1:8">
      <c r="A1873" s="309" t="s">
        <v>5831</v>
      </c>
      <c r="B1873" s="309" t="s">
        <v>7499</v>
      </c>
      <c r="C1873" s="309" t="s">
        <v>3062</v>
      </c>
      <c r="D1873" s="309" t="s">
        <v>7047</v>
      </c>
      <c r="E1873" s="309" t="s">
        <v>15</v>
      </c>
      <c r="F1873" s="310" t="s">
        <v>7046</v>
      </c>
      <c r="G1873" s="310" t="s">
        <v>1283</v>
      </c>
      <c r="H1873" s="309" t="s">
        <v>8677</v>
      </c>
    </row>
    <row r="1874" spans="1:8">
      <c r="A1874" s="309" t="s">
        <v>5831</v>
      </c>
      <c r="B1874" s="309" t="s">
        <v>7499</v>
      </c>
      <c r="C1874" s="309" t="s">
        <v>6614</v>
      </c>
      <c r="D1874" s="309" t="s">
        <v>7049</v>
      </c>
      <c r="E1874" s="309" t="s">
        <v>16</v>
      </c>
      <c r="F1874" s="310" t="s">
        <v>7048</v>
      </c>
      <c r="G1874" s="310" t="s">
        <v>1283</v>
      </c>
      <c r="H1874" s="309" t="s">
        <v>8677</v>
      </c>
    </row>
    <row r="1875" spans="1:8">
      <c r="A1875" s="309" t="s">
        <v>5831</v>
      </c>
      <c r="B1875" s="309" t="s">
        <v>7499</v>
      </c>
      <c r="C1875" s="309" t="s">
        <v>6618</v>
      </c>
      <c r="D1875" s="309" t="s">
        <v>7051</v>
      </c>
      <c r="E1875" s="309" t="s">
        <v>17</v>
      </c>
      <c r="F1875" s="310" t="s">
        <v>7050</v>
      </c>
      <c r="G1875" s="310" t="s">
        <v>1283</v>
      </c>
      <c r="H1875" s="309" t="s">
        <v>8677</v>
      </c>
    </row>
    <row r="1876" spans="1:8">
      <c r="A1876" s="309" t="s">
        <v>5831</v>
      </c>
      <c r="B1876" s="309" t="s">
        <v>7499</v>
      </c>
      <c r="C1876" s="309" t="s">
        <v>6620</v>
      </c>
      <c r="D1876" s="309" t="s">
        <v>7053</v>
      </c>
      <c r="E1876" s="309" t="s">
        <v>18</v>
      </c>
      <c r="F1876" s="310" t="s">
        <v>7052</v>
      </c>
      <c r="G1876" s="310" t="s">
        <v>1274</v>
      </c>
      <c r="H1876" s="309" t="s">
        <v>7537</v>
      </c>
    </row>
    <row r="1877" spans="1:8">
      <c r="A1877" s="309" t="s">
        <v>5831</v>
      </c>
      <c r="B1877" s="309" t="s">
        <v>7499</v>
      </c>
      <c r="C1877" s="309" t="s">
        <v>6624</v>
      </c>
      <c r="D1877" s="309" t="s">
        <v>7055</v>
      </c>
      <c r="E1877" s="309" t="s">
        <v>19</v>
      </c>
      <c r="F1877" s="310" t="s">
        <v>7054</v>
      </c>
      <c r="G1877" s="310" t="s">
        <v>1274</v>
      </c>
      <c r="H1877" s="309" t="s">
        <v>7537</v>
      </c>
    </row>
    <row r="1878" spans="1:8">
      <c r="A1878" s="309" t="s">
        <v>5831</v>
      </c>
      <c r="B1878" s="309" t="s">
        <v>7499</v>
      </c>
      <c r="C1878" s="309" t="s">
        <v>6626</v>
      </c>
      <c r="D1878" s="309" t="s">
        <v>7057</v>
      </c>
      <c r="E1878" s="309" t="s">
        <v>20</v>
      </c>
      <c r="F1878" s="310" t="s">
        <v>7056</v>
      </c>
      <c r="G1878" s="310" t="s">
        <v>1274</v>
      </c>
      <c r="H1878" s="309" t="s">
        <v>7537</v>
      </c>
    </row>
    <row r="1879" spans="1:8">
      <c r="A1879" s="309" t="s">
        <v>5831</v>
      </c>
      <c r="B1879" s="309" t="s">
        <v>7499</v>
      </c>
      <c r="C1879" s="309" t="s">
        <v>6628</v>
      </c>
      <c r="D1879" s="309" t="s">
        <v>7059</v>
      </c>
      <c r="E1879" s="309" t="s">
        <v>21</v>
      </c>
      <c r="F1879" s="310" t="s">
        <v>7058</v>
      </c>
      <c r="G1879" s="310" t="s">
        <v>1274</v>
      </c>
      <c r="H1879" s="309" t="s">
        <v>7537</v>
      </c>
    </row>
    <row r="1880" spans="1:8">
      <c r="A1880" s="309" t="s">
        <v>5831</v>
      </c>
      <c r="B1880" s="309" t="s">
        <v>7499</v>
      </c>
      <c r="C1880" s="309" t="s">
        <v>6630</v>
      </c>
      <c r="D1880" s="309" t="s">
        <v>3999</v>
      </c>
      <c r="E1880" s="309" t="s">
        <v>22</v>
      </c>
      <c r="F1880" s="310" t="s">
        <v>7060</v>
      </c>
      <c r="G1880" s="310" t="s">
        <v>1283</v>
      </c>
      <c r="H1880" s="309" t="s">
        <v>8677</v>
      </c>
    </row>
    <row r="1881" spans="1:8">
      <c r="A1881" s="309" t="s">
        <v>5831</v>
      </c>
      <c r="B1881" s="309" t="s">
        <v>7499</v>
      </c>
      <c r="C1881" s="309" t="s">
        <v>1845</v>
      </c>
      <c r="D1881" s="309" t="s">
        <v>7062</v>
      </c>
      <c r="E1881" s="309" t="s">
        <v>23</v>
      </c>
      <c r="F1881" s="310" t="s">
        <v>7061</v>
      </c>
      <c r="G1881" s="310" t="s">
        <v>1274</v>
      </c>
      <c r="H1881" s="309" t="s">
        <v>7537</v>
      </c>
    </row>
    <row r="1882" spans="1:8">
      <c r="A1882" s="309" t="s">
        <v>5831</v>
      </c>
      <c r="B1882" s="309" t="s">
        <v>7499</v>
      </c>
      <c r="C1882" s="309" t="s">
        <v>6636</v>
      </c>
      <c r="D1882" s="309" t="s">
        <v>3287</v>
      </c>
      <c r="E1882" s="309" t="s">
        <v>24</v>
      </c>
      <c r="F1882" s="310" t="s">
        <v>3286</v>
      </c>
      <c r="G1882" s="310" t="s">
        <v>1283</v>
      </c>
      <c r="H1882" s="309" t="s">
        <v>8677</v>
      </c>
    </row>
    <row r="1883" spans="1:8">
      <c r="A1883" s="309" t="s">
        <v>5831</v>
      </c>
      <c r="B1883" s="309" t="s">
        <v>7499</v>
      </c>
      <c r="C1883" s="309" t="s">
        <v>1847</v>
      </c>
      <c r="D1883" s="309" t="s">
        <v>3289</v>
      </c>
      <c r="E1883" s="309" t="s">
        <v>25</v>
      </c>
      <c r="F1883" s="310" t="s">
        <v>3288</v>
      </c>
      <c r="G1883" s="310" t="s">
        <v>1283</v>
      </c>
      <c r="H1883" s="309" t="s">
        <v>8677</v>
      </c>
    </row>
    <row r="1884" spans="1:8">
      <c r="A1884" s="309" t="s">
        <v>5831</v>
      </c>
      <c r="B1884" s="309" t="s">
        <v>7499</v>
      </c>
      <c r="C1884" s="309" t="s">
        <v>6637</v>
      </c>
      <c r="D1884" s="309" t="s">
        <v>3291</v>
      </c>
      <c r="E1884" s="309" t="s">
        <v>26</v>
      </c>
      <c r="F1884" s="310" t="s">
        <v>3290</v>
      </c>
      <c r="G1884" s="310" t="s">
        <v>1283</v>
      </c>
      <c r="H1884" s="309" t="s">
        <v>8677</v>
      </c>
    </row>
    <row r="1885" spans="1:8">
      <c r="A1885" s="309" t="s">
        <v>5831</v>
      </c>
      <c r="B1885" s="309" t="s">
        <v>7499</v>
      </c>
      <c r="C1885" s="309" t="s">
        <v>6645</v>
      </c>
      <c r="D1885" s="309" t="s">
        <v>4000</v>
      </c>
      <c r="E1885" s="309" t="s">
        <v>27</v>
      </c>
      <c r="F1885" s="310" t="s">
        <v>3292</v>
      </c>
      <c r="G1885" s="310" t="s">
        <v>1283</v>
      </c>
      <c r="H1885" s="309" t="s">
        <v>8677</v>
      </c>
    </row>
    <row r="1886" spans="1:8">
      <c r="A1886" s="309" t="s">
        <v>5831</v>
      </c>
      <c r="B1886" s="309" t="s">
        <v>7499</v>
      </c>
      <c r="C1886" s="309" t="s">
        <v>6647</v>
      </c>
      <c r="D1886" s="309" t="s">
        <v>3294</v>
      </c>
      <c r="E1886" s="309" t="s">
        <v>28</v>
      </c>
      <c r="F1886" s="310" t="s">
        <v>3293</v>
      </c>
      <c r="G1886" s="310" t="s">
        <v>1283</v>
      </c>
      <c r="H1886" s="309" t="s">
        <v>8677</v>
      </c>
    </row>
    <row r="1887" spans="1:8">
      <c r="A1887" s="309" t="s">
        <v>5831</v>
      </c>
      <c r="B1887" s="309" t="s">
        <v>7499</v>
      </c>
      <c r="C1887" s="309" t="s">
        <v>6651</v>
      </c>
      <c r="D1887" s="309" t="s">
        <v>3296</v>
      </c>
      <c r="E1887" s="309" t="s">
        <v>29</v>
      </c>
      <c r="F1887" s="310" t="s">
        <v>3295</v>
      </c>
      <c r="G1887" s="310" t="s">
        <v>1283</v>
      </c>
      <c r="H1887" s="309" t="s">
        <v>8677</v>
      </c>
    </row>
    <row r="1888" spans="1:8">
      <c r="A1888" s="309" t="s">
        <v>5831</v>
      </c>
      <c r="B1888" s="309" t="s">
        <v>7499</v>
      </c>
      <c r="C1888" s="309" t="s">
        <v>6653</v>
      </c>
      <c r="D1888" s="309" t="s">
        <v>3298</v>
      </c>
      <c r="E1888" s="309" t="s">
        <v>30</v>
      </c>
      <c r="F1888" s="310" t="s">
        <v>3297</v>
      </c>
      <c r="G1888" s="310" t="s">
        <v>1282</v>
      </c>
      <c r="H1888" s="309" t="s">
        <v>4507</v>
      </c>
    </row>
    <row r="1889" spans="1:8">
      <c r="A1889" s="309" t="s">
        <v>5831</v>
      </c>
      <c r="B1889" s="309" t="s">
        <v>7499</v>
      </c>
      <c r="C1889" s="309" t="s">
        <v>6655</v>
      </c>
      <c r="D1889" s="309" t="s">
        <v>3300</v>
      </c>
      <c r="E1889" s="309" t="s">
        <v>31</v>
      </c>
      <c r="F1889" s="310" t="s">
        <v>3299</v>
      </c>
      <c r="G1889" s="310" t="s">
        <v>1278</v>
      </c>
      <c r="H1889" s="309" t="s">
        <v>8674</v>
      </c>
    </row>
    <row r="1890" spans="1:8">
      <c r="A1890" s="309" t="s">
        <v>5831</v>
      </c>
      <c r="B1890" s="309" t="s">
        <v>7499</v>
      </c>
      <c r="C1890" s="309" t="s">
        <v>6659</v>
      </c>
      <c r="D1890" s="309" t="s">
        <v>3302</v>
      </c>
      <c r="E1890" s="309" t="s">
        <v>32</v>
      </c>
      <c r="F1890" s="310" t="s">
        <v>3301</v>
      </c>
      <c r="G1890" s="310" t="s">
        <v>1281</v>
      </c>
      <c r="H1890" s="309" t="s">
        <v>8676</v>
      </c>
    </row>
    <row r="1891" spans="1:8">
      <c r="A1891" s="309" t="s">
        <v>5831</v>
      </c>
      <c r="B1891" s="309" t="s">
        <v>7499</v>
      </c>
      <c r="C1891" s="309" t="s">
        <v>6661</v>
      </c>
      <c r="D1891" s="309" t="s">
        <v>8976</v>
      </c>
      <c r="E1891" s="309" t="s">
        <v>8977</v>
      </c>
      <c r="F1891" s="310" t="s">
        <v>3303</v>
      </c>
      <c r="G1891" s="310" t="s">
        <v>1280</v>
      </c>
      <c r="H1891" s="309" t="s">
        <v>8675</v>
      </c>
    </row>
    <row r="1892" spans="1:8">
      <c r="A1892" s="309" t="s">
        <v>5831</v>
      </c>
      <c r="B1892" s="309" t="s">
        <v>7499</v>
      </c>
      <c r="C1892" s="309" t="s">
        <v>6663</v>
      </c>
      <c r="D1892" s="309" t="s">
        <v>3305</v>
      </c>
      <c r="E1892" s="309" t="s">
        <v>33</v>
      </c>
      <c r="F1892" s="310" t="s">
        <v>3304</v>
      </c>
      <c r="G1892" s="310" t="s">
        <v>1283</v>
      </c>
      <c r="H1892" s="309" t="s">
        <v>8677</v>
      </c>
    </row>
    <row r="1893" spans="1:8">
      <c r="A1893" s="309" t="s">
        <v>5831</v>
      </c>
      <c r="B1893" s="309" t="s">
        <v>7499</v>
      </c>
      <c r="C1893" s="309" t="s">
        <v>6665</v>
      </c>
      <c r="D1893" s="309" t="s">
        <v>3307</v>
      </c>
      <c r="E1893" s="309" t="s">
        <v>34</v>
      </c>
      <c r="F1893" s="310" t="s">
        <v>3306</v>
      </c>
      <c r="G1893" s="310" t="s">
        <v>1283</v>
      </c>
      <c r="H1893" s="309" t="s">
        <v>8677</v>
      </c>
    </row>
    <row r="1894" spans="1:8">
      <c r="A1894" s="309" t="s">
        <v>5831</v>
      </c>
      <c r="B1894" s="309" t="s">
        <v>7499</v>
      </c>
      <c r="C1894" s="309" t="s">
        <v>450</v>
      </c>
      <c r="D1894" s="309" t="s">
        <v>3309</v>
      </c>
      <c r="E1894" s="309" t="s">
        <v>35</v>
      </c>
      <c r="F1894" s="310" t="s">
        <v>3308</v>
      </c>
      <c r="G1894" s="310" t="s">
        <v>1277</v>
      </c>
      <c r="H1894" s="309" t="s">
        <v>8680</v>
      </c>
    </row>
    <row r="1895" spans="1:8">
      <c r="A1895" s="309" t="s">
        <v>5831</v>
      </c>
      <c r="B1895" s="309" t="s">
        <v>7499</v>
      </c>
      <c r="C1895" s="309" t="s">
        <v>460</v>
      </c>
      <c r="D1895" s="309" t="s">
        <v>3311</v>
      </c>
      <c r="E1895" s="309" t="s">
        <v>36</v>
      </c>
      <c r="F1895" s="310" t="s">
        <v>3310</v>
      </c>
      <c r="G1895" s="310" t="s">
        <v>1282</v>
      </c>
      <c r="H1895" s="309" t="s">
        <v>4507</v>
      </c>
    </row>
    <row r="1896" spans="1:8">
      <c r="A1896" s="309" t="s">
        <v>5831</v>
      </c>
      <c r="B1896" s="309" t="s">
        <v>7499</v>
      </c>
      <c r="C1896" s="309" t="s">
        <v>463</v>
      </c>
      <c r="D1896" s="309" t="s">
        <v>3313</v>
      </c>
      <c r="E1896" s="309" t="s">
        <v>37</v>
      </c>
      <c r="F1896" s="310" t="s">
        <v>3312</v>
      </c>
      <c r="G1896" s="310" t="s">
        <v>1277</v>
      </c>
      <c r="H1896" s="309" t="s">
        <v>8680</v>
      </c>
    </row>
    <row r="1897" spans="1:8">
      <c r="A1897" s="309" t="s">
        <v>5831</v>
      </c>
      <c r="B1897" s="309" t="s">
        <v>7499</v>
      </c>
      <c r="C1897" s="309" t="s">
        <v>467</v>
      </c>
      <c r="D1897" s="309" t="s">
        <v>4001</v>
      </c>
      <c r="E1897" s="309" t="s">
        <v>38</v>
      </c>
      <c r="F1897" s="310" t="s">
        <v>3314</v>
      </c>
      <c r="G1897" s="310" t="s">
        <v>1282</v>
      </c>
      <c r="H1897" s="309" t="s">
        <v>4507</v>
      </c>
    </row>
    <row r="1898" spans="1:8">
      <c r="A1898" s="309" t="s">
        <v>5831</v>
      </c>
      <c r="B1898" s="309" t="s">
        <v>7499</v>
      </c>
      <c r="C1898" s="309" t="s">
        <v>469</v>
      </c>
      <c r="D1898" s="309" t="s">
        <v>8978</v>
      </c>
      <c r="E1898" s="309" t="s">
        <v>8979</v>
      </c>
      <c r="F1898" s="310" t="s">
        <v>3315</v>
      </c>
      <c r="G1898" s="310" t="s">
        <v>1280</v>
      </c>
      <c r="H1898" s="309" t="s">
        <v>8675</v>
      </c>
    </row>
    <row r="1899" spans="1:8">
      <c r="A1899" s="309" t="s">
        <v>5831</v>
      </c>
      <c r="B1899" s="309" t="s">
        <v>7499</v>
      </c>
      <c r="C1899" s="309" t="s">
        <v>8146</v>
      </c>
      <c r="D1899" s="309" t="s">
        <v>3317</v>
      </c>
      <c r="E1899" s="309" t="s">
        <v>39</v>
      </c>
      <c r="F1899" s="310" t="s">
        <v>3316</v>
      </c>
      <c r="G1899" s="310" t="s">
        <v>1281</v>
      </c>
      <c r="H1899" s="309" t="s">
        <v>8676</v>
      </c>
    </row>
    <row r="1900" spans="1:8">
      <c r="A1900" s="309" t="s">
        <v>5831</v>
      </c>
      <c r="B1900" s="309" t="s">
        <v>7499</v>
      </c>
      <c r="C1900" s="309" t="s">
        <v>40</v>
      </c>
      <c r="D1900" s="309" t="s">
        <v>3319</v>
      </c>
      <c r="E1900" s="309" t="s">
        <v>41</v>
      </c>
      <c r="F1900" s="310" t="s">
        <v>3318</v>
      </c>
      <c r="G1900" s="310" t="s">
        <v>1283</v>
      </c>
      <c r="H1900" s="309" t="s">
        <v>8677</v>
      </c>
    </row>
    <row r="1901" spans="1:8">
      <c r="A1901" s="309" t="s">
        <v>5831</v>
      </c>
      <c r="B1901" s="309" t="s">
        <v>7499</v>
      </c>
      <c r="C1901" s="309" t="s">
        <v>473</v>
      </c>
      <c r="D1901" s="309" t="s">
        <v>3321</v>
      </c>
      <c r="E1901" s="309" t="s">
        <v>42</v>
      </c>
      <c r="F1901" s="310" t="s">
        <v>3320</v>
      </c>
      <c r="G1901" s="310" t="s">
        <v>1283</v>
      </c>
      <c r="H1901" s="309" t="s">
        <v>8677</v>
      </c>
    </row>
    <row r="1902" spans="1:8">
      <c r="A1902" s="309" t="s">
        <v>5831</v>
      </c>
      <c r="B1902" s="309" t="s">
        <v>7499</v>
      </c>
      <c r="C1902" s="309" t="s">
        <v>8149</v>
      </c>
      <c r="D1902" s="309" t="s">
        <v>4002</v>
      </c>
      <c r="E1902" s="309" t="s">
        <v>43</v>
      </c>
      <c r="F1902" s="310" t="s">
        <v>3322</v>
      </c>
      <c r="G1902" s="310" t="s">
        <v>1283</v>
      </c>
      <c r="H1902" s="309" t="s">
        <v>8677</v>
      </c>
    </row>
    <row r="1903" spans="1:8">
      <c r="A1903" s="309" t="s">
        <v>5831</v>
      </c>
      <c r="B1903" s="309" t="s">
        <v>7499</v>
      </c>
      <c r="C1903" s="309" t="s">
        <v>5787</v>
      </c>
      <c r="D1903" s="309" t="s">
        <v>3324</v>
      </c>
      <c r="E1903" s="309" t="s">
        <v>44</v>
      </c>
      <c r="F1903" s="310" t="s">
        <v>3323</v>
      </c>
      <c r="G1903" s="310" t="s">
        <v>1281</v>
      </c>
      <c r="H1903" s="309" t="s">
        <v>8676</v>
      </c>
    </row>
    <row r="1904" spans="1:8">
      <c r="A1904" s="309" t="s">
        <v>5831</v>
      </c>
      <c r="B1904" s="309" t="s">
        <v>7499</v>
      </c>
      <c r="C1904" s="309" t="s">
        <v>475</v>
      </c>
      <c r="D1904" s="309" t="s">
        <v>3326</v>
      </c>
      <c r="E1904" s="309" t="s">
        <v>45</v>
      </c>
      <c r="F1904" s="310" t="s">
        <v>3325</v>
      </c>
      <c r="G1904" s="310" t="s">
        <v>1283</v>
      </c>
      <c r="H1904" s="309" t="s">
        <v>8677</v>
      </c>
    </row>
    <row r="1905" spans="1:8">
      <c r="A1905" s="309" t="s">
        <v>5831</v>
      </c>
      <c r="B1905" s="309" t="s">
        <v>7499</v>
      </c>
      <c r="C1905" s="309" t="s">
        <v>477</v>
      </c>
      <c r="D1905" s="309" t="s">
        <v>3328</v>
      </c>
      <c r="E1905" s="309" t="s">
        <v>46</v>
      </c>
      <c r="F1905" s="310" t="s">
        <v>3327</v>
      </c>
      <c r="G1905" s="310" t="s">
        <v>1283</v>
      </c>
      <c r="H1905" s="309" t="s">
        <v>8677</v>
      </c>
    </row>
    <row r="1906" spans="1:8">
      <c r="A1906" s="309" t="s">
        <v>5831</v>
      </c>
      <c r="B1906" s="309" t="s">
        <v>7499</v>
      </c>
      <c r="C1906" s="309" t="s">
        <v>479</v>
      </c>
      <c r="D1906" s="309" t="s">
        <v>3330</v>
      </c>
      <c r="E1906" s="309" t="s">
        <v>47</v>
      </c>
      <c r="F1906" s="310" t="s">
        <v>3329</v>
      </c>
      <c r="G1906" s="310" t="s">
        <v>1280</v>
      </c>
      <c r="H1906" s="309" t="s">
        <v>8675</v>
      </c>
    </row>
    <row r="1907" spans="1:8">
      <c r="A1907" s="309" t="s">
        <v>5831</v>
      </c>
      <c r="B1907" s="309" t="s">
        <v>7499</v>
      </c>
      <c r="C1907" s="309" t="s">
        <v>8154</v>
      </c>
      <c r="D1907" s="309" t="s">
        <v>3332</v>
      </c>
      <c r="E1907" s="309" t="s">
        <v>48</v>
      </c>
      <c r="F1907" s="310" t="s">
        <v>3331</v>
      </c>
      <c r="G1907" s="310" t="s">
        <v>1283</v>
      </c>
      <c r="H1907" s="309" t="s">
        <v>8677</v>
      </c>
    </row>
    <row r="1908" spans="1:8">
      <c r="A1908" s="309" t="s">
        <v>5831</v>
      </c>
      <c r="B1908" s="309" t="s">
        <v>7499</v>
      </c>
      <c r="C1908" s="309" t="s">
        <v>481</v>
      </c>
      <c r="D1908" s="309" t="s">
        <v>4003</v>
      </c>
      <c r="E1908" s="309" t="s">
        <v>49</v>
      </c>
      <c r="F1908" s="310" t="s">
        <v>4004</v>
      </c>
      <c r="G1908" s="310" t="s">
        <v>1283</v>
      </c>
      <c r="H1908" s="309" t="s">
        <v>8677</v>
      </c>
    </row>
    <row r="1909" spans="1:8">
      <c r="A1909" s="309" t="s">
        <v>5831</v>
      </c>
      <c r="B1909" s="309" t="s">
        <v>7499</v>
      </c>
      <c r="C1909" s="309" t="s">
        <v>482</v>
      </c>
      <c r="D1909" s="309" t="s">
        <v>4005</v>
      </c>
      <c r="E1909" s="309" t="s">
        <v>50</v>
      </c>
      <c r="F1909" s="310" t="s">
        <v>4006</v>
      </c>
      <c r="G1909" s="310" t="s">
        <v>1283</v>
      </c>
      <c r="H1909" s="309" t="s">
        <v>8677</v>
      </c>
    </row>
    <row r="1910" spans="1:8">
      <c r="A1910" s="309" t="s">
        <v>5831</v>
      </c>
      <c r="B1910" s="309" t="s">
        <v>7499</v>
      </c>
      <c r="C1910" s="309" t="s">
        <v>484</v>
      </c>
      <c r="D1910" s="309" t="s">
        <v>8980</v>
      </c>
      <c r="E1910" s="309" t="s">
        <v>8981</v>
      </c>
      <c r="F1910" s="310" t="s">
        <v>1262</v>
      </c>
      <c r="G1910" s="310" t="s">
        <v>1280</v>
      </c>
      <c r="H1910" s="309" t="s">
        <v>8675</v>
      </c>
    </row>
    <row r="1911" spans="1:8">
      <c r="A1911" s="309" t="s">
        <v>5831</v>
      </c>
      <c r="B1911" s="309" t="s">
        <v>7499</v>
      </c>
      <c r="C1911" s="309" t="s">
        <v>8161</v>
      </c>
      <c r="D1911" s="309" t="s">
        <v>51</v>
      </c>
      <c r="E1911" s="309" t="s">
        <v>52</v>
      </c>
      <c r="F1911" s="310" t="s">
        <v>1263</v>
      </c>
      <c r="G1911" s="310" t="s">
        <v>1280</v>
      </c>
      <c r="H1911" s="309" t="s">
        <v>8675</v>
      </c>
    </row>
    <row r="1912" spans="1:8">
      <c r="A1912" s="309" t="s">
        <v>5831</v>
      </c>
      <c r="B1912" s="309" t="s">
        <v>7499</v>
      </c>
      <c r="C1912" s="309" t="s">
        <v>488</v>
      </c>
      <c r="D1912" s="309" t="s">
        <v>1264</v>
      </c>
      <c r="E1912" s="309" t="s">
        <v>53</v>
      </c>
      <c r="F1912" s="310" t="s">
        <v>1265</v>
      </c>
      <c r="G1912" s="310" t="s">
        <v>1284</v>
      </c>
      <c r="H1912" s="309" t="s">
        <v>8715</v>
      </c>
    </row>
    <row r="1913" spans="1:8">
      <c r="A1913" s="309" t="s">
        <v>5831</v>
      </c>
      <c r="B1913" s="309" t="s">
        <v>7499</v>
      </c>
      <c r="C1913" s="309" t="s">
        <v>490</v>
      </c>
      <c r="D1913" s="309" t="s">
        <v>1266</v>
      </c>
      <c r="E1913" s="309" t="s">
        <v>54</v>
      </c>
      <c r="F1913" s="310" t="s">
        <v>1267</v>
      </c>
      <c r="G1913" s="310" t="s">
        <v>1281</v>
      </c>
      <c r="H1913" s="309" t="s">
        <v>8676</v>
      </c>
    </row>
    <row r="1914" spans="1:8">
      <c r="A1914" s="309" t="s">
        <v>5831</v>
      </c>
      <c r="B1914" s="309" t="s">
        <v>7499</v>
      </c>
      <c r="C1914" s="309" t="s">
        <v>492</v>
      </c>
      <c r="D1914" s="309" t="s">
        <v>1268</v>
      </c>
      <c r="E1914" s="309" t="s">
        <v>55</v>
      </c>
      <c r="F1914" s="310" t="s">
        <v>1269</v>
      </c>
      <c r="G1914" s="310" t="s">
        <v>1281</v>
      </c>
      <c r="H1914" s="309" t="s">
        <v>8676</v>
      </c>
    </row>
    <row r="1915" spans="1:8">
      <c r="A1915" s="309" t="s">
        <v>5831</v>
      </c>
      <c r="B1915" s="309" t="s">
        <v>7499</v>
      </c>
      <c r="C1915" s="309" t="s">
        <v>496</v>
      </c>
      <c r="D1915" s="309" t="s">
        <v>56</v>
      </c>
      <c r="E1915" s="309" t="s">
        <v>57</v>
      </c>
      <c r="F1915" s="310" t="s">
        <v>58</v>
      </c>
      <c r="G1915" s="310" t="s">
        <v>1281</v>
      </c>
      <c r="H1915" s="309" t="s">
        <v>8676</v>
      </c>
    </row>
    <row r="1916" spans="1:8">
      <c r="A1916" s="309" t="s">
        <v>5831</v>
      </c>
      <c r="B1916" s="309" t="s">
        <v>7499</v>
      </c>
      <c r="C1916" s="309" t="s">
        <v>5801</v>
      </c>
      <c r="D1916" s="309" t="s">
        <v>59</v>
      </c>
      <c r="E1916" s="309" t="s">
        <v>60</v>
      </c>
      <c r="F1916" s="310" t="s">
        <v>61</v>
      </c>
      <c r="G1916" s="310" t="s">
        <v>1277</v>
      </c>
      <c r="H1916" s="309" t="s">
        <v>8680</v>
      </c>
    </row>
    <row r="1917" spans="1:8">
      <c r="A1917" s="309" t="s">
        <v>5831</v>
      </c>
      <c r="B1917" s="309" t="s">
        <v>7499</v>
      </c>
      <c r="C1917" s="309" t="s">
        <v>498</v>
      </c>
      <c r="D1917" s="309" t="s">
        <v>62</v>
      </c>
      <c r="E1917" s="309" t="s">
        <v>63</v>
      </c>
      <c r="F1917" s="310" t="s">
        <v>64</v>
      </c>
      <c r="G1917" s="310" t="s">
        <v>1280</v>
      </c>
      <c r="H1917" s="309" t="s">
        <v>8675</v>
      </c>
    </row>
    <row r="1918" spans="1:8">
      <c r="A1918" s="309" t="s">
        <v>5831</v>
      </c>
      <c r="B1918" s="309" t="s">
        <v>7499</v>
      </c>
      <c r="C1918" s="309" t="s">
        <v>500</v>
      </c>
      <c r="D1918" s="309" t="s">
        <v>65</v>
      </c>
      <c r="E1918" s="309" t="s">
        <v>66</v>
      </c>
      <c r="F1918" s="310" t="s">
        <v>67</v>
      </c>
      <c r="G1918" s="310" t="s">
        <v>1283</v>
      </c>
      <c r="H1918" s="309" t="s">
        <v>8677</v>
      </c>
    </row>
    <row r="1919" spans="1:8">
      <c r="A1919" s="309" t="s">
        <v>5831</v>
      </c>
      <c r="B1919" s="309" t="s">
        <v>7499</v>
      </c>
      <c r="C1919" s="309" t="s">
        <v>502</v>
      </c>
      <c r="D1919" s="309" t="s">
        <v>68</v>
      </c>
      <c r="E1919" s="309" t="s">
        <v>69</v>
      </c>
      <c r="F1919" s="310" t="s">
        <v>70</v>
      </c>
      <c r="G1919" s="310" t="s">
        <v>1283</v>
      </c>
      <c r="H1919" s="309" t="s">
        <v>8677</v>
      </c>
    </row>
    <row r="1920" spans="1:8">
      <c r="A1920" s="309" t="s">
        <v>5831</v>
      </c>
      <c r="B1920" s="309" t="s">
        <v>7499</v>
      </c>
      <c r="C1920" s="309" t="s">
        <v>504</v>
      </c>
      <c r="D1920" s="309" t="s">
        <v>8982</v>
      </c>
      <c r="E1920" s="309" t="s">
        <v>8983</v>
      </c>
      <c r="F1920" s="310" t="s">
        <v>71</v>
      </c>
      <c r="G1920" s="310" t="s">
        <v>1283</v>
      </c>
      <c r="H1920" s="309" t="s">
        <v>8677</v>
      </c>
    </row>
    <row r="1921" spans="1:8">
      <c r="A1921" s="309" t="s">
        <v>5831</v>
      </c>
      <c r="B1921" s="309" t="s">
        <v>7499</v>
      </c>
      <c r="C1921" s="309" t="s">
        <v>506</v>
      </c>
      <c r="D1921" s="309" t="s">
        <v>72</v>
      </c>
      <c r="E1921" s="309" t="s">
        <v>73</v>
      </c>
      <c r="F1921" s="310" t="s">
        <v>74</v>
      </c>
      <c r="G1921" s="310" t="s">
        <v>1280</v>
      </c>
      <c r="H1921" s="309" t="s">
        <v>8675</v>
      </c>
    </row>
    <row r="1922" spans="1:8">
      <c r="A1922" s="309" t="s">
        <v>5831</v>
      </c>
      <c r="B1922" s="309" t="s">
        <v>7499</v>
      </c>
      <c r="C1922" s="309" t="s">
        <v>508</v>
      </c>
      <c r="D1922" s="309" t="s">
        <v>8984</v>
      </c>
      <c r="E1922" s="309" t="s">
        <v>8985</v>
      </c>
      <c r="F1922" s="310" t="s">
        <v>8986</v>
      </c>
      <c r="G1922" s="310" t="s">
        <v>1274</v>
      </c>
      <c r="H1922" s="309" t="s">
        <v>7537</v>
      </c>
    </row>
    <row r="1923" spans="1:8">
      <c r="A1923" s="309" t="s">
        <v>5831</v>
      </c>
      <c r="B1923" s="309" t="s">
        <v>7499</v>
      </c>
      <c r="C1923" s="309" t="s">
        <v>510</v>
      </c>
      <c r="D1923" s="309" t="s">
        <v>8987</v>
      </c>
      <c r="E1923" s="309" t="s">
        <v>8988</v>
      </c>
      <c r="F1923" s="310" t="s">
        <v>8989</v>
      </c>
      <c r="G1923" s="310" t="s">
        <v>1274</v>
      </c>
      <c r="H1923" s="309" t="s">
        <v>7537</v>
      </c>
    </row>
    <row r="1924" spans="1:8">
      <c r="A1924" s="309" t="s">
        <v>5831</v>
      </c>
      <c r="B1924" s="309" t="s">
        <v>7499</v>
      </c>
      <c r="C1924" s="309" t="s">
        <v>512</v>
      </c>
      <c r="D1924" s="309" t="s">
        <v>8990</v>
      </c>
      <c r="E1924" s="309" t="s">
        <v>8991</v>
      </c>
      <c r="F1924" s="310" t="s">
        <v>8992</v>
      </c>
      <c r="G1924" s="310" t="s">
        <v>1273</v>
      </c>
      <c r="H1924" s="309" t="s">
        <v>8651</v>
      </c>
    </row>
    <row r="1925" spans="1:8">
      <c r="A1925" s="309" t="s">
        <v>5831</v>
      </c>
      <c r="B1925" s="309" t="s">
        <v>7499</v>
      </c>
      <c r="C1925" s="309" t="s">
        <v>514</v>
      </c>
      <c r="D1925" s="309" t="s">
        <v>8993</v>
      </c>
      <c r="E1925" s="309" t="s">
        <v>8994</v>
      </c>
      <c r="F1925" s="310" t="s">
        <v>8995</v>
      </c>
      <c r="G1925" s="310" t="s">
        <v>1280</v>
      </c>
      <c r="H1925" s="309" t="s">
        <v>8675</v>
      </c>
    </row>
    <row r="1926" spans="1:8">
      <c r="A1926" s="309" t="s">
        <v>5831</v>
      </c>
      <c r="B1926" s="309" t="s">
        <v>7499</v>
      </c>
      <c r="C1926" s="309" t="s">
        <v>516</v>
      </c>
      <c r="D1926" s="309" t="s">
        <v>8996</v>
      </c>
      <c r="E1926" s="309" t="s">
        <v>8997</v>
      </c>
      <c r="F1926" s="310" t="s">
        <v>8998</v>
      </c>
      <c r="G1926" s="310" t="s">
        <v>1277</v>
      </c>
      <c r="H1926" s="309" t="s">
        <v>8680</v>
      </c>
    </row>
    <row r="1927" spans="1:8">
      <c r="A1927" s="309" t="s">
        <v>5831</v>
      </c>
      <c r="B1927" s="309" t="s">
        <v>7499</v>
      </c>
      <c r="C1927" s="309" t="s">
        <v>518</v>
      </c>
      <c r="D1927" s="309" t="s">
        <v>8999</v>
      </c>
      <c r="E1927" s="309" t="s">
        <v>9000</v>
      </c>
      <c r="F1927" s="310" t="s">
        <v>9001</v>
      </c>
      <c r="G1927" s="310" t="s">
        <v>1277</v>
      </c>
      <c r="H1927" s="309" t="s">
        <v>8680</v>
      </c>
    </row>
    <row r="1928" spans="1:8">
      <c r="D1928" s="309" t="s">
        <v>6184</v>
      </c>
    </row>
    <row r="1929" spans="1:8">
      <c r="A1929" s="309" t="s">
        <v>75</v>
      </c>
      <c r="B1929" s="309" t="s">
        <v>7500</v>
      </c>
      <c r="C1929" s="309" t="s">
        <v>7530</v>
      </c>
      <c r="D1929" s="309" t="s">
        <v>76</v>
      </c>
      <c r="E1929" s="309" t="s">
        <v>77</v>
      </c>
      <c r="F1929" s="310" t="s">
        <v>3333</v>
      </c>
      <c r="G1929" s="310" t="s">
        <v>1272</v>
      </c>
      <c r="H1929" s="309" t="s">
        <v>7532</v>
      </c>
    </row>
    <row r="1930" spans="1:8">
      <c r="A1930" s="309" t="s">
        <v>75</v>
      </c>
      <c r="B1930" s="309" t="s">
        <v>7500</v>
      </c>
      <c r="C1930" s="309" t="s">
        <v>7533</v>
      </c>
      <c r="D1930" s="309" t="s">
        <v>3335</v>
      </c>
      <c r="E1930" s="309" t="s">
        <v>78</v>
      </c>
      <c r="F1930" s="310" t="s">
        <v>3334</v>
      </c>
      <c r="G1930" s="310" t="s">
        <v>1272</v>
      </c>
      <c r="H1930" s="309" t="s">
        <v>7532</v>
      </c>
    </row>
    <row r="1931" spans="1:8">
      <c r="A1931" s="309" t="s">
        <v>75</v>
      </c>
      <c r="B1931" s="309" t="s">
        <v>7500</v>
      </c>
      <c r="C1931" s="309" t="s">
        <v>7538</v>
      </c>
      <c r="D1931" s="309" t="s">
        <v>3337</v>
      </c>
      <c r="E1931" s="309" t="s">
        <v>79</v>
      </c>
      <c r="F1931" s="310" t="s">
        <v>3336</v>
      </c>
      <c r="G1931" s="310" t="s">
        <v>1273</v>
      </c>
      <c r="H1931" s="309" t="s">
        <v>8651</v>
      </c>
    </row>
    <row r="1932" spans="1:8">
      <c r="A1932" s="309" t="s">
        <v>75</v>
      </c>
      <c r="B1932" s="309" t="s">
        <v>7500</v>
      </c>
      <c r="C1932" s="309" t="s">
        <v>7542</v>
      </c>
      <c r="D1932" s="309" t="s">
        <v>3339</v>
      </c>
      <c r="E1932" s="309" t="s">
        <v>80</v>
      </c>
      <c r="F1932" s="310" t="s">
        <v>3338</v>
      </c>
      <c r="G1932" s="310" t="s">
        <v>1274</v>
      </c>
      <c r="H1932" s="309" t="s">
        <v>7537</v>
      </c>
    </row>
    <row r="1933" spans="1:8">
      <c r="A1933" s="309" t="s">
        <v>75</v>
      </c>
      <c r="B1933" s="309" t="s">
        <v>7500</v>
      </c>
      <c r="C1933" s="309" t="s">
        <v>7546</v>
      </c>
      <c r="D1933" s="309" t="s">
        <v>3341</v>
      </c>
      <c r="E1933" s="309" t="s">
        <v>81</v>
      </c>
      <c r="F1933" s="310" t="s">
        <v>3340</v>
      </c>
      <c r="G1933" s="310" t="s">
        <v>1274</v>
      </c>
      <c r="H1933" s="309" t="s">
        <v>7537</v>
      </c>
    </row>
    <row r="1934" spans="1:8">
      <c r="A1934" s="309" t="s">
        <v>75</v>
      </c>
      <c r="B1934" s="309" t="s">
        <v>7500</v>
      </c>
      <c r="C1934" s="309" t="s">
        <v>7583</v>
      </c>
      <c r="D1934" s="309" t="s">
        <v>3343</v>
      </c>
      <c r="E1934" s="309" t="s">
        <v>82</v>
      </c>
      <c r="F1934" s="310" t="s">
        <v>3342</v>
      </c>
      <c r="G1934" s="310" t="s">
        <v>1274</v>
      </c>
      <c r="H1934" s="309" t="s">
        <v>7537</v>
      </c>
    </row>
    <row r="1935" spans="1:8">
      <c r="A1935" s="309" t="s">
        <v>75</v>
      </c>
      <c r="B1935" s="309" t="s">
        <v>7500</v>
      </c>
      <c r="C1935" s="309" t="s">
        <v>7616</v>
      </c>
      <c r="D1935" s="309" t="s">
        <v>3344</v>
      </c>
      <c r="E1935" s="309" t="s">
        <v>83</v>
      </c>
      <c r="F1935" s="310" t="s">
        <v>9002</v>
      </c>
      <c r="G1935" s="310" t="s">
        <v>1275</v>
      </c>
      <c r="H1935" s="309" t="s">
        <v>7605</v>
      </c>
    </row>
    <row r="1936" spans="1:8">
      <c r="A1936" s="309" t="s">
        <v>75</v>
      </c>
      <c r="B1936" s="309" t="s">
        <v>7500</v>
      </c>
      <c r="C1936" s="309" t="s">
        <v>7628</v>
      </c>
      <c r="D1936" s="309" t="s">
        <v>7068</v>
      </c>
      <c r="E1936" s="309" t="s">
        <v>99</v>
      </c>
      <c r="F1936" s="310" t="s">
        <v>9003</v>
      </c>
      <c r="G1936" s="310" t="s">
        <v>1274</v>
      </c>
      <c r="H1936" s="309" t="s">
        <v>7537</v>
      </c>
    </row>
    <row r="1937" spans="1:8">
      <c r="A1937" s="309" t="s">
        <v>75</v>
      </c>
      <c r="B1937" s="309" t="s">
        <v>7500</v>
      </c>
      <c r="C1937" s="309" t="s">
        <v>7630</v>
      </c>
      <c r="D1937" s="309" t="s">
        <v>3347</v>
      </c>
      <c r="E1937" s="309" t="s">
        <v>84</v>
      </c>
      <c r="F1937" s="310" t="s">
        <v>3346</v>
      </c>
      <c r="G1937" s="310" t="s">
        <v>1275</v>
      </c>
      <c r="H1937" s="309" t="s">
        <v>7605</v>
      </c>
    </row>
    <row r="1938" spans="1:8">
      <c r="A1938" s="309" t="s">
        <v>75</v>
      </c>
      <c r="B1938" s="309" t="s">
        <v>7500</v>
      </c>
      <c r="C1938" s="309" t="s">
        <v>4655</v>
      </c>
      <c r="D1938" s="309" t="s">
        <v>3349</v>
      </c>
      <c r="E1938" s="309" t="s">
        <v>85</v>
      </c>
      <c r="F1938" s="310" t="s">
        <v>3348</v>
      </c>
      <c r="G1938" s="310" t="s">
        <v>1274</v>
      </c>
      <c r="H1938" s="309" t="s">
        <v>7537</v>
      </c>
    </row>
    <row r="1939" spans="1:8">
      <c r="A1939" s="309" t="s">
        <v>75</v>
      </c>
      <c r="B1939" s="309" t="s">
        <v>7500</v>
      </c>
      <c r="C1939" s="309" t="s">
        <v>6673</v>
      </c>
      <c r="D1939" s="309" t="s">
        <v>3351</v>
      </c>
      <c r="E1939" s="309" t="s">
        <v>86</v>
      </c>
      <c r="F1939" s="310" t="s">
        <v>3350</v>
      </c>
      <c r="G1939" s="310" t="s">
        <v>1274</v>
      </c>
      <c r="H1939" s="309" t="s">
        <v>7537</v>
      </c>
    </row>
    <row r="1940" spans="1:8">
      <c r="A1940" s="309" t="s">
        <v>75</v>
      </c>
      <c r="B1940" s="309" t="s">
        <v>7500</v>
      </c>
      <c r="C1940" s="309" t="s">
        <v>4626</v>
      </c>
      <c r="D1940" s="309" t="s">
        <v>3353</v>
      </c>
      <c r="E1940" s="309" t="s">
        <v>87</v>
      </c>
      <c r="F1940" s="310" t="s">
        <v>3352</v>
      </c>
      <c r="G1940" s="310" t="s">
        <v>1275</v>
      </c>
      <c r="H1940" s="309" t="s">
        <v>7605</v>
      </c>
    </row>
    <row r="1941" spans="1:8">
      <c r="A1941" s="309" t="s">
        <v>75</v>
      </c>
      <c r="B1941" s="309" t="s">
        <v>7500</v>
      </c>
      <c r="C1941" s="309" t="s">
        <v>6682</v>
      </c>
      <c r="D1941" s="309" t="s">
        <v>3355</v>
      </c>
      <c r="E1941" s="309" t="s">
        <v>88</v>
      </c>
      <c r="F1941" s="310" t="s">
        <v>3354</v>
      </c>
      <c r="G1941" s="310" t="s">
        <v>1274</v>
      </c>
      <c r="H1941" s="309" t="s">
        <v>7537</v>
      </c>
    </row>
    <row r="1942" spans="1:8">
      <c r="A1942" s="309" t="s">
        <v>75</v>
      </c>
      <c r="B1942" s="309" t="s">
        <v>7500</v>
      </c>
      <c r="C1942" s="309" t="s">
        <v>4629</v>
      </c>
      <c r="D1942" s="309" t="s">
        <v>3357</v>
      </c>
      <c r="E1942" s="309" t="s">
        <v>89</v>
      </c>
      <c r="F1942" s="310" t="s">
        <v>3356</v>
      </c>
      <c r="G1942" s="310" t="s">
        <v>1275</v>
      </c>
      <c r="H1942" s="309" t="s">
        <v>7605</v>
      </c>
    </row>
    <row r="1943" spans="1:8">
      <c r="A1943" s="309" t="s">
        <v>75</v>
      </c>
      <c r="B1943" s="309" t="s">
        <v>7500</v>
      </c>
      <c r="C1943" s="309" t="s">
        <v>6686</v>
      </c>
      <c r="D1943" s="309" t="s">
        <v>3359</v>
      </c>
      <c r="E1943" s="309" t="s">
        <v>90</v>
      </c>
      <c r="F1943" s="310" t="s">
        <v>3358</v>
      </c>
      <c r="G1943" s="310" t="s">
        <v>1275</v>
      </c>
      <c r="H1943" s="309" t="s">
        <v>7605</v>
      </c>
    </row>
    <row r="1944" spans="1:8">
      <c r="A1944" s="309" t="s">
        <v>75</v>
      </c>
      <c r="B1944" s="309" t="s">
        <v>7500</v>
      </c>
      <c r="C1944" s="309" t="s">
        <v>6687</v>
      </c>
      <c r="D1944" s="309" t="s">
        <v>3361</v>
      </c>
      <c r="E1944" s="309" t="s">
        <v>91</v>
      </c>
      <c r="F1944" s="310" t="s">
        <v>3360</v>
      </c>
      <c r="G1944" s="310" t="s">
        <v>1276</v>
      </c>
      <c r="H1944" s="309" t="s">
        <v>8669</v>
      </c>
    </row>
    <row r="1945" spans="1:8">
      <c r="A1945" s="309" t="s">
        <v>75</v>
      </c>
      <c r="B1945" s="309" t="s">
        <v>7500</v>
      </c>
      <c r="C1945" s="309" t="s">
        <v>6691</v>
      </c>
      <c r="D1945" s="309" t="s">
        <v>3363</v>
      </c>
      <c r="E1945" s="309" t="s">
        <v>92</v>
      </c>
      <c r="F1945" s="310" t="s">
        <v>3362</v>
      </c>
      <c r="G1945" s="310" t="s">
        <v>1281</v>
      </c>
      <c r="H1945" s="309" t="s">
        <v>8676</v>
      </c>
    </row>
    <row r="1946" spans="1:8">
      <c r="A1946" s="309" t="s">
        <v>75</v>
      </c>
      <c r="B1946" s="309" t="s">
        <v>7500</v>
      </c>
      <c r="C1946" s="309" t="s">
        <v>6693</v>
      </c>
      <c r="D1946" s="309" t="s">
        <v>3365</v>
      </c>
      <c r="E1946" s="309" t="s">
        <v>93</v>
      </c>
      <c r="F1946" s="310" t="s">
        <v>3364</v>
      </c>
      <c r="G1946" s="310" t="s">
        <v>1275</v>
      </c>
      <c r="H1946" s="309" t="s">
        <v>7605</v>
      </c>
    </row>
    <row r="1947" spans="1:8">
      <c r="A1947" s="309" t="s">
        <v>75</v>
      </c>
      <c r="B1947" s="309" t="s">
        <v>7500</v>
      </c>
      <c r="C1947" s="309" t="s">
        <v>4754</v>
      </c>
      <c r="D1947" s="309" t="s">
        <v>1270</v>
      </c>
      <c r="E1947" s="309" t="s">
        <v>94</v>
      </c>
      <c r="F1947" s="310" t="s">
        <v>3366</v>
      </c>
      <c r="G1947" s="310" t="s">
        <v>1277</v>
      </c>
      <c r="H1947" s="309" t="s">
        <v>8680</v>
      </c>
    </row>
    <row r="1948" spans="1:8">
      <c r="A1948" s="309" t="s">
        <v>75</v>
      </c>
      <c r="B1948" s="309" t="s">
        <v>7500</v>
      </c>
      <c r="C1948" s="309" t="s">
        <v>3012</v>
      </c>
      <c r="D1948" s="309" t="s">
        <v>7063</v>
      </c>
      <c r="E1948" s="309" t="s">
        <v>95</v>
      </c>
      <c r="F1948" s="310" t="s">
        <v>3367</v>
      </c>
      <c r="G1948" s="310" t="s">
        <v>1281</v>
      </c>
      <c r="H1948" s="309" t="s">
        <v>8676</v>
      </c>
    </row>
    <row r="1949" spans="1:8">
      <c r="A1949" s="309" t="s">
        <v>75</v>
      </c>
      <c r="B1949" s="309" t="s">
        <v>7500</v>
      </c>
      <c r="C1949" s="309" t="s">
        <v>4667</v>
      </c>
      <c r="D1949" s="309" t="s">
        <v>3345</v>
      </c>
      <c r="E1949" s="309" t="s">
        <v>96</v>
      </c>
      <c r="F1949" s="310" t="s">
        <v>1271</v>
      </c>
      <c r="G1949" s="310" t="s">
        <v>1274</v>
      </c>
      <c r="H1949" s="309" t="s">
        <v>7537</v>
      </c>
    </row>
    <row r="1950" spans="1:8">
      <c r="A1950" s="309" t="s">
        <v>75</v>
      </c>
      <c r="B1950" s="309" t="s">
        <v>7500</v>
      </c>
      <c r="C1950" s="309" t="s">
        <v>4668</v>
      </c>
      <c r="D1950" s="309" t="s">
        <v>7065</v>
      </c>
      <c r="E1950" s="309" t="s">
        <v>97</v>
      </c>
      <c r="F1950" s="310" t="s">
        <v>7064</v>
      </c>
      <c r="G1950" s="310" t="s">
        <v>1278</v>
      </c>
      <c r="H1950" s="309" t="s">
        <v>8674</v>
      </c>
    </row>
    <row r="1951" spans="1:8">
      <c r="A1951" s="309" t="s">
        <v>75</v>
      </c>
      <c r="B1951" s="309" t="s">
        <v>7500</v>
      </c>
      <c r="C1951" s="309" t="s">
        <v>3016</v>
      </c>
      <c r="D1951" s="309" t="s">
        <v>7067</v>
      </c>
      <c r="E1951" s="309" t="s">
        <v>98</v>
      </c>
      <c r="F1951" s="310" t="s">
        <v>7066</v>
      </c>
      <c r="G1951" s="310" t="s">
        <v>1272</v>
      </c>
      <c r="H1951" s="309" t="s">
        <v>7532</v>
      </c>
    </row>
    <row r="1952" spans="1:8">
      <c r="A1952" s="309" t="s">
        <v>75</v>
      </c>
      <c r="B1952" s="309" t="s">
        <v>7500</v>
      </c>
      <c r="C1952" s="309" t="s">
        <v>3023</v>
      </c>
      <c r="D1952" s="309" t="s">
        <v>7070</v>
      </c>
      <c r="E1952" s="309" t="s">
        <v>100</v>
      </c>
      <c r="F1952" s="310" t="s">
        <v>7069</v>
      </c>
      <c r="G1952" s="310" t="s">
        <v>1280</v>
      </c>
      <c r="H1952" s="309" t="s">
        <v>8675</v>
      </c>
    </row>
    <row r="1953" spans="1:8">
      <c r="A1953" s="309" t="s">
        <v>75</v>
      </c>
      <c r="B1953" s="309" t="s">
        <v>7500</v>
      </c>
      <c r="C1953" s="309" t="s">
        <v>3027</v>
      </c>
      <c r="D1953" s="309" t="s">
        <v>7072</v>
      </c>
      <c r="E1953" s="309" t="s">
        <v>101</v>
      </c>
      <c r="F1953" s="310" t="s">
        <v>7071</v>
      </c>
      <c r="G1953" s="310" t="s">
        <v>1275</v>
      </c>
      <c r="H1953" s="309" t="s">
        <v>7605</v>
      </c>
    </row>
    <row r="1954" spans="1:8">
      <c r="A1954" s="309" t="s">
        <v>75</v>
      </c>
      <c r="B1954" s="309" t="s">
        <v>7500</v>
      </c>
      <c r="C1954" s="309" t="s">
        <v>3029</v>
      </c>
      <c r="D1954" s="309" t="s">
        <v>404</v>
      </c>
      <c r="E1954" s="309" t="s">
        <v>102</v>
      </c>
      <c r="F1954" s="310" t="s">
        <v>7073</v>
      </c>
      <c r="G1954" s="310" t="s">
        <v>1277</v>
      </c>
      <c r="H1954" s="309" t="s">
        <v>8680</v>
      </c>
    </row>
    <row r="1955" spans="1:8">
      <c r="A1955" s="309" t="s">
        <v>75</v>
      </c>
      <c r="B1955" s="309" t="s">
        <v>7500</v>
      </c>
      <c r="C1955" s="309" t="s">
        <v>3031</v>
      </c>
      <c r="D1955" s="309" t="s">
        <v>406</v>
      </c>
      <c r="E1955" s="309" t="s">
        <v>103</v>
      </c>
      <c r="F1955" s="310" t="s">
        <v>405</v>
      </c>
      <c r="G1955" s="310" t="s">
        <v>1283</v>
      </c>
      <c r="H1955" s="309" t="s">
        <v>8677</v>
      </c>
    </row>
    <row r="1956" spans="1:8">
      <c r="A1956" s="309" t="s">
        <v>75</v>
      </c>
      <c r="B1956" s="309" t="s">
        <v>7500</v>
      </c>
      <c r="C1956" s="309" t="s">
        <v>4771</v>
      </c>
      <c r="D1956" s="309" t="s">
        <v>408</v>
      </c>
      <c r="E1956" s="309" t="s">
        <v>104</v>
      </c>
      <c r="F1956" s="310" t="s">
        <v>407</v>
      </c>
      <c r="G1956" s="310" t="s">
        <v>1277</v>
      </c>
      <c r="H1956" s="309" t="s">
        <v>8680</v>
      </c>
    </row>
    <row r="1957" spans="1:8">
      <c r="A1957" s="309" t="s">
        <v>75</v>
      </c>
      <c r="B1957" s="309" t="s">
        <v>7500</v>
      </c>
      <c r="C1957" s="309" t="s">
        <v>3036</v>
      </c>
      <c r="D1957" s="309" t="s">
        <v>410</v>
      </c>
      <c r="E1957" s="309" t="s">
        <v>105</v>
      </c>
      <c r="F1957" s="310" t="s">
        <v>409</v>
      </c>
      <c r="G1957" s="310" t="s">
        <v>1282</v>
      </c>
      <c r="H1957" s="309" t="s">
        <v>4507</v>
      </c>
    </row>
    <row r="1958" spans="1:8">
      <c r="A1958" s="309" t="s">
        <v>75</v>
      </c>
      <c r="B1958" s="309" t="s">
        <v>7500</v>
      </c>
      <c r="C1958" s="309" t="s">
        <v>3038</v>
      </c>
      <c r="D1958" s="309" t="s">
        <v>412</v>
      </c>
      <c r="E1958" s="309" t="s">
        <v>106</v>
      </c>
      <c r="F1958" s="310" t="s">
        <v>411</v>
      </c>
      <c r="G1958" s="310" t="s">
        <v>1282</v>
      </c>
      <c r="H1958" s="309" t="s">
        <v>4507</v>
      </c>
    </row>
    <row r="1959" spans="1:8">
      <c r="A1959" s="309" t="s">
        <v>75</v>
      </c>
      <c r="B1959" s="309" t="s">
        <v>7500</v>
      </c>
      <c r="C1959" s="309" t="s">
        <v>3044</v>
      </c>
      <c r="D1959" s="309" t="s">
        <v>4007</v>
      </c>
      <c r="E1959" s="309" t="s">
        <v>107</v>
      </c>
      <c r="F1959" s="310" t="s">
        <v>4008</v>
      </c>
      <c r="G1959" s="310" t="s">
        <v>1282</v>
      </c>
      <c r="H1959" s="309" t="s">
        <v>4507</v>
      </c>
    </row>
    <row r="1960" spans="1:8">
      <c r="A1960" s="309" t="s">
        <v>75</v>
      </c>
      <c r="B1960" s="309" t="s">
        <v>7500</v>
      </c>
      <c r="C1960" s="309" t="s">
        <v>4887</v>
      </c>
      <c r="D1960" s="309" t="s">
        <v>4009</v>
      </c>
      <c r="E1960" s="309" t="s">
        <v>108</v>
      </c>
      <c r="F1960" s="310" t="s">
        <v>4010</v>
      </c>
      <c r="G1960" s="310" t="s">
        <v>1284</v>
      </c>
      <c r="H1960" s="309" t="s">
        <v>8715</v>
      </c>
    </row>
    <row r="1961" spans="1:8">
      <c r="A1961" s="309" t="s">
        <v>75</v>
      </c>
      <c r="B1961" s="309" t="s">
        <v>7500</v>
      </c>
      <c r="C1961" s="309" t="s">
        <v>4889</v>
      </c>
      <c r="D1961" s="309" t="s">
        <v>4011</v>
      </c>
      <c r="E1961" s="309" t="s">
        <v>109</v>
      </c>
      <c r="F1961" s="310" t="s">
        <v>4012</v>
      </c>
      <c r="G1961" s="310" t="s">
        <v>1280</v>
      </c>
      <c r="H1961" s="309" t="s">
        <v>8675</v>
      </c>
    </row>
    <row r="1962" spans="1:8">
      <c r="A1962" s="309" t="s">
        <v>75</v>
      </c>
      <c r="B1962" s="309" t="s">
        <v>7500</v>
      </c>
      <c r="C1962" s="309" t="s">
        <v>3048</v>
      </c>
      <c r="D1962" s="309" t="s">
        <v>110</v>
      </c>
      <c r="E1962" s="309" t="s">
        <v>111</v>
      </c>
      <c r="F1962" s="310" t="s">
        <v>112</v>
      </c>
      <c r="G1962" s="310" t="s">
        <v>1280</v>
      </c>
      <c r="H1962" s="309" t="s">
        <v>8675</v>
      </c>
    </row>
    <row r="1963" spans="1:8">
      <c r="A1963" s="309" t="s">
        <v>75</v>
      </c>
      <c r="B1963" s="309" t="s">
        <v>7500</v>
      </c>
      <c r="C1963" s="309" t="s">
        <v>8028</v>
      </c>
      <c r="D1963" s="309" t="s">
        <v>113</v>
      </c>
      <c r="E1963" s="309" t="s">
        <v>114</v>
      </c>
      <c r="F1963" s="310" t="s">
        <v>115</v>
      </c>
      <c r="G1963" s="310" t="s">
        <v>1280</v>
      </c>
      <c r="H1963" s="309" t="s">
        <v>8675</v>
      </c>
    </row>
    <row r="1964" spans="1:8">
      <c r="A1964" s="309" t="s">
        <v>75</v>
      </c>
      <c r="B1964" s="309" t="s">
        <v>7500</v>
      </c>
      <c r="C1964" s="309" t="s">
        <v>3050</v>
      </c>
      <c r="D1964" s="309" t="s">
        <v>9004</v>
      </c>
      <c r="E1964" s="309" t="s">
        <v>9005</v>
      </c>
      <c r="F1964" s="310" t="s">
        <v>9006</v>
      </c>
      <c r="G1964" s="310" t="s">
        <v>1280</v>
      </c>
      <c r="H1964" s="309" t="s">
        <v>8675</v>
      </c>
    </row>
    <row r="1965" spans="1:8">
      <c r="A1965" s="309" t="s">
        <v>75</v>
      </c>
      <c r="B1965" s="309" t="s">
        <v>7500</v>
      </c>
      <c r="C1965" s="309" t="s">
        <v>3052</v>
      </c>
      <c r="D1965" s="309" t="s">
        <v>9007</v>
      </c>
      <c r="E1965" s="309" t="s">
        <v>9008</v>
      </c>
      <c r="F1965" s="310" t="s">
        <v>9009</v>
      </c>
      <c r="G1965" s="310" t="s">
        <v>1279</v>
      </c>
      <c r="H1965" s="309" t="s">
        <v>526</v>
      </c>
    </row>
    <row r="1966" spans="1:8">
      <c r="A1966" s="309" t="s">
        <v>75</v>
      </c>
      <c r="B1966" s="309" t="s">
        <v>7500</v>
      </c>
      <c r="C1966" s="309" t="s">
        <v>3054</v>
      </c>
      <c r="D1966" s="309" t="s">
        <v>9010</v>
      </c>
      <c r="E1966" s="309" t="s">
        <v>9011</v>
      </c>
      <c r="F1966" s="310" t="s">
        <v>9012</v>
      </c>
      <c r="G1966" s="310" t="s">
        <v>1277</v>
      </c>
      <c r="H1966" s="309" t="s">
        <v>8680</v>
      </c>
    </row>
    <row r="1967" spans="1:8">
      <c r="A1967" s="309" t="s">
        <v>75</v>
      </c>
      <c r="B1967" s="309" t="s">
        <v>7500</v>
      </c>
      <c r="C1967" s="309" t="s">
        <v>3056</v>
      </c>
      <c r="D1967" s="309" t="s">
        <v>9013</v>
      </c>
      <c r="E1967" s="309" t="s">
        <v>9014</v>
      </c>
      <c r="F1967" s="310" t="s">
        <v>9015</v>
      </c>
      <c r="G1967" s="310" t="s">
        <v>1274</v>
      </c>
      <c r="H1967" s="309" t="s">
        <v>7537</v>
      </c>
    </row>
    <row r="1968" spans="1:8">
      <c r="D1968" s="309" t="s">
        <v>6184</v>
      </c>
    </row>
    <row r="1969" spans="1:8">
      <c r="A1969" s="309" t="s">
        <v>116</v>
      </c>
      <c r="B1969" s="309" t="s">
        <v>7501</v>
      </c>
      <c r="C1969" s="309" t="s">
        <v>7530</v>
      </c>
      <c r="D1969" s="309" t="s">
        <v>414</v>
      </c>
      <c r="E1969" s="309" t="s">
        <v>117</v>
      </c>
      <c r="F1969" s="310" t="s">
        <v>413</v>
      </c>
      <c r="G1969" s="310" t="s">
        <v>1272</v>
      </c>
      <c r="H1969" s="309" t="s">
        <v>7532</v>
      </c>
    </row>
    <row r="1970" spans="1:8">
      <c r="A1970" s="309" t="s">
        <v>116</v>
      </c>
      <c r="B1970" s="309" t="s">
        <v>7501</v>
      </c>
      <c r="C1970" s="309" t="s">
        <v>7533</v>
      </c>
      <c r="D1970" s="309" t="s">
        <v>416</v>
      </c>
      <c r="E1970" s="309" t="s">
        <v>118</v>
      </c>
      <c r="F1970" s="310" t="s">
        <v>415</v>
      </c>
      <c r="G1970" s="310" t="s">
        <v>1273</v>
      </c>
      <c r="H1970" s="309" t="s">
        <v>8651</v>
      </c>
    </row>
    <row r="1971" spans="1:8">
      <c r="A1971" s="309" t="s">
        <v>116</v>
      </c>
      <c r="B1971" s="309" t="s">
        <v>7501</v>
      </c>
      <c r="C1971" s="309" t="s">
        <v>7535</v>
      </c>
      <c r="D1971" s="309" t="s">
        <v>418</v>
      </c>
      <c r="E1971" s="309" t="s">
        <v>119</v>
      </c>
      <c r="F1971" s="310" t="s">
        <v>417</v>
      </c>
      <c r="G1971" s="310" t="s">
        <v>1274</v>
      </c>
      <c r="H1971" s="309" t="s">
        <v>7537</v>
      </c>
    </row>
    <row r="1972" spans="1:8">
      <c r="A1972" s="309" t="s">
        <v>116</v>
      </c>
      <c r="B1972" s="309" t="s">
        <v>7501</v>
      </c>
      <c r="C1972" s="309" t="s">
        <v>7538</v>
      </c>
      <c r="D1972" s="309" t="s">
        <v>7008</v>
      </c>
      <c r="E1972" s="309" t="s">
        <v>120</v>
      </c>
      <c r="F1972" s="310" t="s">
        <v>7007</v>
      </c>
      <c r="G1972" s="310" t="s">
        <v>1274</v>
      </c>
      <c r="H1972" s="309" t="s">
        <v>7537</v>
      </c>
    </row>
    <row r="1973" spans="1:8">
      <c r="A1973" s="309" t="s">
        <v>116</v>
      </c>
      <c r="B1973" s="309" t="s">
        <v>7501</v>
      </c>
      <c r="C1973" s="309" t="s">
        <v>7540</v>
      </c>
      <c r="D1973" s="309" t="s">
        <v>4013</v>
      </c>
      <c r="E1973" s="309" t="s">
        <v>121</v>
      </c>
      <c r="F1973" s="310" t="s">
        <v>7009</v>
      </c>
      <c r="G1973" s="310" t="s">
        <v>1274</v>
      </c>
      <c r="H1973" s="309" t="s">
        <v>7537</v>
      </c>
    </row>
    <row r="1974" spans="1:8">
      <c r="A1974" s="309" t="s">
        <v>116</v>
      </c>
      <c r="B1974" s="309" t="s">
        <v>7501</v>
      </c>
      <c r="C1974" s="309" t="s">
        <v>7542</v>
      </c>
      <c r="D1974" s="309" t="s">
        <v>9016</v>
      </c>
      <c r="E1974" s="309" t="s">
        <v>9017</v>
      </c>
      <c r="F1974" s="310" t="s">
        <v>7010</v>
      </c>
      <c r="G1974" s="310" t="s">
        <v>1274</v>
      </c>
      <c r="H1974" s="309" t="s">
        <v>7537</v>
      </c>
    </row>
    <row r="1975" spans="1:8">
      <c r="A1975" s="309" t="s">
        <v>116</v>
      </c>
      <c r="B1975" s="309" t="s">
        <v>7501</v>
      </c>
      <c r="C1975" s="309" t="s">
        <v>7544</v>
      </c>
      <c r="D1975" s="309" t="s">
        <v>7012</v>
      </c>
      <c r="E1975" s="309" t="s">
        <v>122</v>
      </c>
      <c r="F1975" s="310" t="s">
        <v>7011</v>
      </c>
      <c r="G1975" s="310" t="s">
        <v>1274</v>
      </c>
      <c r="H1975" s="309" t="s">
        <v>7537</v>
      </c>
    </row>
    <row r="1976" spans="1:8">
      <c r="A1976" s="309" t="s">
        <v>116</v>
      </c>
      <c r="B1976" s="309" t="s">
        <v>7501</v>
      </c>
      <c r="C1976" s="309" t="s">
        <v>7546</v>
      </c>
      <c r="D1976" s="309" t="s">
        <v>7014</v>
      </c>
      <c r="E1976" s="309" t="s">
        <v>123</v>
      </c>
      <c r="F1976" s="310" t="s">
        <v>7013</v>
      </c>
      <c r="G1976" s="310" t="s">
        <v>1274</v>
      </c>
      <c r="H1976" s="309" t="s">
        <v>7537</v>
      </c>
    </row>
    <row r="1977" spans="1:8">
      <c r="A1977" s="309" t="s">
        <v>116</v>
      </c>
      <c r="B1977" s="309" t="s">
        <v>7501</v>
      </c>
      <c r="C1977" s="309" t="s">
        <v>7552</v>
      </c>
      <c r="D1977" s="309" t="s">
        <v>869</v>
      </c>
      <c r="E1977" s="309" t="s">
        <v>124</v>
      </c>
      <c r="F1977" s="310" t="s">
        <v>5365</v>
      </c>
      <c r="G1977" s="310" t="s">
        <v>1274</v>
      </c>
      <c r="H1977" s="309" t="s">
        <v>7537</v>
      </c>
    </row>
    <row r="1978" spans="1:8">
      <c r="A1978" s="309" t="s">
        <v>116</v>
      </c>
      <c r="B1978" s="309" t="s">
        <v>7501</v>
      </c>
      <c r="C1978" s="309" t="s">
        <v>7554</v>
      </c>
      <c r="D1978" s="309" t="s">
        <v>5367</v>
      </c>
      <c r="E1978" s="309" t="s">
        <v>125</v>
      </c>
      <c r="F1978" s="310" t="s">
        <v>5366</v>
      </c>
      <c r="G1978" s="310" t="s">
        <v>1274</v>
      </c>
      <c r="H1978" s="309" t="s">
        <v>7537</v>
      </c>
    </row>
    <row r="1979" spans="1:8">
      <c r="A1979" s="309" t="s">
        <v>116</v>
      </c>
      <c r="B1979" s="309" t="s">
        <v>7501</v>
      </c>
      <c r="C1979" s="309" t="s">
        <v>7556</v>
      </c>
      <c r="D1979" s="309" t="s">
        <v>5369</v>
      </c>
      <c r="E1979" s="309" t="s">
        <v>126</v>
      </c>
      <c r="F1979" s="310" t="s">
        <v>5368</v>
      </c>
      <c r="G1979" s="310" t="s">
        <v>1274</v>
      </c>
      <c r="H1979" s="309" t="s">
        <v>7537</v>
      </c>
    </row>
    <row r="1980" spans="1:8">
      <c r="A1980" s="309" t="s">
        <v>116</v>
      </c>
      <c r="B1980" s="309" t="s">
        <v>7501</v>
      </c>
      <c r="C1980" s="309" t="s">
        <v>7574</v>
      </c>
      <c r="D1980" s="309" t="s">
        <v>5371</v>
      </c>
      <c r="E1980" s="309" t="s">
        <v>127</v>
      </c>
      <c r="F1980" s="310" t="s">
        <v>5370</v>
      </c>
      <c r="G1980" s="310" t="s">
        <v>1275</v>
      </c>
      <c r="H1980" s="309" t="s">
        <v>7605</v>
      </c>
    </row>
    <row r="1981" spans="1:8">
      <c r="A1981" s="309" t="s">
        <v>116</v>
      </c>
      <c r="B1981" s="309" t="s">
        <v>7501</v>
      </c>
      <c r="C1981" s="309" t="s">
        <v>7575</v>
      </c>
      <c r="D1981" s="309" t="s">
        <v>5373</v>
      </c>
      <c r="E1981" s="309" t="s">
        <v>128</v>
      </c>
      <c r="F1981" s="310" t="s">
        <v>5372</v>
      </c>
      <c r="G1981" s="310" t="s">
        <v>1274</v>
      </c>
      <c r="H1981" s="309" t="s">
        <v>7537</v>
      </c>
    </row>
    <row r="1982" spans="1:8">
      <c r="A1982" s="309" t="s">
        <v>116</v>
      </c>
      <c r="B1982" s="309" t="s">
        <v>7501</v>
      </c>
      <c r="C1982" s="309" t="s">
        <v>7585</v>
      </c>
      <c r="D1982" s="309" t="s">
        <v>5375</v>
      </c>
      <c r="E1982" s="309" t="s">
        <v>129</v>
      </c>
      <c r="F1982" s="310" t="s">
        <v>5374</v>
      </c>
      <c r="G1982" s="310" t="s">
        <v>1276</v>
      </c>
      <c r="H1982" s="309" t="s">
        <v>8669</v>
      </c>
    </row>
    <row r="1983" spans="1:8">
      <c r="A1983" s="309" t="s">
        <v>116</v>
      </c>
      <c r="B1983" s="309" t="s">
        <v>7501</v>
      </c>
      <c r="C1983" s="309" t="s">
        <v>7589</v>
      </c>
      <c r="D1983" s="309" t="s">
        <v>5377</v>
      </c>
      <c r="E1983" s="309" t="s">
        <v>130</v>
      </c>
      <c r="F1983" s="310" t="s">
        <v>5376</v>
      </c>
      <c r="G1983" s="310" t="s">
        <v>1275</v>
      </c>
      <c r="H1983" s="309" t="s">
        <v>7605</v>
      </c>
    </row>
    <row r="1984" spans="1:8">
      <c r="A1984" s="309" t="s">
        <v>116</v>
      </c>
      <c r="B1984" s="309" t="s">
        <v>7501</v>
      </c>
      <c r="C1984" s="309" t="s">
        <v>7593</v>
      </c>
      <c r="D1984" s="309" t="s">
        <v>5379</v>
      </c>
      <c r="E1984" s="309" t="s">
        <v>131</v>
      </c>
      <c r="F1984" s="310" t="s">
        <v>5378</v>
      </c>
      <c r="G1984" s="310" t="s">
        <v>1274</v>
      </c>
      <c r="H1984" s="309" t="s">
        <v>7537</v>
      </c>
    </row>
    <row r="1985" spans="1:8">
      <c r="A1985" s="309" t="s">
        <v>116</v>
      </c>
      <c r="B1985" s="309" t="s">
        <v>7501</v>
      </c>
      <c r="C1985" s="309" t="s">
        <v>7599</v>
      </c>
      <c r="D1985" s="309" t="s">
        <v>5381</v>
      </c>
      <c r="E1985" s="309" t="s">
        <v>132</v>
      </c>
      <c r="F1985" s="310" t="s">
        <v>5380</v>
      </c>
      <c r="G1985" s="310" t="s">
        <v>1275</v>
      </c>
      <c r="H1985" s="309" t="s">
        <v>7605</v>
      </c>
    </row>
    <row r="1986" spans="1:8">
      <c r="A1986" s="309" t="s">
        <v>116</v>
      </c>
      <c r="B1986" s="309" t="s">
        <v>7501</v>
      </c>
      <c r="C1986" s="309" t="s">
        <v>7634</v>
      </c>
      <c r="D1986" s="309" t="s">
        <v>4014</v>
      </c>
      <c r="E1986" s="309" t="s">
        <v>133</v>
      </c>
      <c r="F1986" s="310" t="s">
        <v>5382</v>
      </c>
      <c r="G1986" s="310" t="s">
        <v>1275</v>
      </c>
      <c r="H1986" s="309" t="s">
        <v>7605</v>
      </c>
    </row>
    <row r="1987" spans="1:8">
      <c r="A1987" s="309" t="s">
        <v>116</v>
      </c>
      <c r="B1987" s="309" t="s">
        <v>7501</v>
      </c>
      <c r="C1987" s="309" t="s">
        <v>4655</v>
      </c>
      <c r="D1987" s="309" t="s">
        <v>5384</v>
      </c>
      <c r="E1987" s="309" t="s">
        <v>134</v>
      </c>
      <c r="F1987" s="310" t="s">
        <v>5383</v>
      </c>
      <c r="G1987" s="310" t="s">
        <v>1275</v>
      </c>
      <c r="H1987" s="309" t="s">
        <v>7605</v>
      </c>
    </row>
    <row r="1988" spans="1:8">
      <c r="A1988" s="309" t="s">
        <v>116</v>
      </c>
      <c r="B1988" s="309" t="s">
        <v>7501</v>
      </c>
      <c r="C1988" s="309" t="s">
        <v>6675</v>
      </c>
      <c r="D1988" s="309" t="s">
        <v>5386</v>
      </c>
      <c r="E1988" s="309" t="s">
        <v>135</v>
      </c>
      <c r="F1988" s="310" t="s">
        <v>5385</v>
      </c>
      <c r="G1988" s="310" t="s">
        <v>1275</v>
      </c>
      <c r="H1988" s="309" t="s">
        <v>7605</v>
      </c>
    </row>
    <row r="1989" spans="1:8">
      <c r="A1989" s="309" t="s">
        <v>116</v>
      </c>
      <c r="B1989" s="309" t="s">
        <v>7501</v>
      </c>
      <c r="C1989" s="309" t="s">
        <v>6680</v>
      </c>
      <c r="D1989" s="309" t="s">
        <v>4015</v>
      </c>
      <c r="E1989" s="309" t="s">
        <v>136</v>
      </c>
      <c r="F1989" s="310" t="s">
        <v>5387</v>
      </c>
      <c r="G1989" s="310" t="s">
        <v>1278</v>
      </c>
      <c r="H1989" s="309" t="s">
        <v>8674</v>
      </c>
    </row>
    <row r="1990" spans="1:8">
      <c r="A1990" s="309" t="s">
        <v>116</v>
      </c>
      <c r="B1990" s="309" t="s">
        <v>7501</v>
      </c>
      <c r="C1990" s="309" t="s">
        <v>4769</v>
      </c>
      <c r="D1990" s="309" t="s">
        <v>5389</v>
      </c>
      <c r="E1990" s="309" t="s">
        <v>137</v>
      </c>
      <c r="F1990" s="310" t="s">
        <v>5388</v>
      </c>
      <c r="G1990" s="310" t="s">
        <v>1274</v>
      </c>
      <c r="H1990" s="309" t="s">
        <v>7537</v>
      </c>
    </row>
    <row r="1991" spans="1:8">
      <c r="A1991" s="309" t="s">
        <v>116</v>
      </c>
      <c r="B1991" s="309" t="s">
        <v>7501</v>
      </c>
      <c r="C1991" s="309" t="s">
        <v>4771</v>
      </c>
      <c r="D1991" s="309" t="s">
        <v>5391</v>
      </c>
      <c r="E1991" s="309" t="s">
        <v>138</v>
      </c>
      <c r="F1991" s="310" t="s">
        <v>5390</v>
      </c>
      <c r="G1991" s="310" t="s">
        <v>1274</v>
      </c>
      <c r="H1991" s="309" t="s">
        <v>7537</v>
      </c>
    </row>
    <row r="1992" spans="1:8">
      <c r="A1992" s="309" t="s">
        <v>116</v>
      </c>
      <c r="B1992" s="309" t="s">
        <v>7501</v>
      </c>
      <c r="C1992" s="309" t="s">
        <v>4887</v>
      </c>
      <c r="D1992" s="309" t="s">
        <v>5393</v>
      </c>
      <c r="E1992" s="309" t="s">
        <v>139</v>
      </c>
      <c r="F1992" s="310" t="s">
        <v>5392</v>
      </c>
      <c r="G1992" s="310" t="s">
        <v>1279</v>
      </c>
      <c r="H1992" s="309" t="s">
        <v>526</v>
      </c>
    </row>
    <row r="1993" spans="1:8">
      <c r="A1993" s="309" t="s">
        <v>116</v>
      </c>
      <c r="B1993" s="309" t="s">
        <v>7501</v>
      </c>
      <c r="C1993" s="309" t="s">
        <v>4889</v>
      </c>
      <c r="D1993" s="309" t="s">
        <v>5395</v>
      </c>
      <c r="E1993" s="309" t="s">
        <v>140</v>
      </c>
      <c r="F1993" s="310" t="s">
        <v>5394</v>
      </c>
      <c r="G1993" s="310" t="s">
        <v>1280</v>
      </c>
      <c r="H1993" s="309" t="s">
        <v>8675</v>
      </c>
    </row>
    <row r="1994" spans="1:8">
      <c r="A1994" s="309" t="s">
        <v>116</v>
      </c>
      <c r="B1994" s="309" t="s">
        <v>7501</v>
      </c>
      <c r="C1994" s="309" t="s">
        <v>3052</v>
      </c>
      <c r="D1994" s="309" t="s">
        <v>5397</v>
      </c>
      <c r="E1994" s="309" t="s">
        <v>141</v>
      </c>
      <c r="F1994" s="310" t="s">
        <v>5396</v>
      </c>
      <c r="G1994" s="310" t="s">
        <v>1277</v>
      </c>
      <c r="H1994" s="309" t="s">
        <v>8680</v>
      </c>
    </row>
    <row r="1995" spans="1:8">
      <c r="A1995" s="309" t="s">
        <v>116</v>
      </c>
      <c r="B1995" s="309" t="s">
        <v>7501</v>
      </c>
      <c r="C1995" s="309" t="s">
        <v>3054</v>
      </c>
      <c r="D1995" s="309" t="s">
        <v>6038</v>
      </c>
      <c r="E1995" s="309" t="s">
        <v>142</v>
      </c>
      <c r="F1995" s="310" t="s">
        <v>5398</v>
      </c>
      <c r="G1995" s="310" t="s">
        <v>1280</v>
      </c>
      <c r="H1995" s="309" t="s">
        <v>8675</v>
      </c>
    </row>
    <row r="1996" spans="1:8">
      <c r="A1996" s="309" t="s">
        <v>116</v>
      </c>
      <c r="B1996" s="309" t="s">
        <v>7501</v>
      </c>
      <c r="C1996" s="309" t="s">
        <v>3058</v>
      </c>
      <c r="D1996" s="309" t="s">
        <v>9018</v>
      </c>
      <c r="E1996" s="309" t="s">
        <v>9019</v>
      </c>
      <c r="F1996" s="310" t="s">
        <v>6039</v>
      </c>
      <c r="G1996" s="310" t="s">
        <v>1281</v>
      </c>
      <c r="H1996" s="309" t="s">
        <v>8676</v>
      </c>
    </row>
    <row r="1997" spans="1:8">
      <c r="A1997" s="309" t="s">
        <v>116</v>
      </c>
      <c r="B1997" s="309" t="s">
        <v>7501</v>
      </c>
      <c r="C1997" s="309" t="s">
        <v>6620</v>
      </c>
      <c r="D1997" s="309" t="s">
        <v>6041</v>
      </c>
      <c r="E1997" s="309" t="s">
        <v>143</v>
      </c>
      <c r="F1997" s="310" t="s">
        <v>6040</v>
      </c>
      <c r="G1997" s="310" t="s">
        <v>1275</v>
      </c>
      <c r="H1997" s="309" t="s">
        <v>7605</v>
      </c>
    </row>
    <row r="1998" spans="1:8">
      <c r="A1998" s="309" t="s">
        <v>116</v>
      </c>
      <c r="B1998" s="309" t="s">
        <v>7501</v>
      </c>
      <c r="C1998" s="309" t="s">
        <v>6626</v>
      </c>
      <c r="D1998" s="309" t="s">
        <v>4016</v>
      </c>
      <c r="E1998" s="309" t="s">
        <v>144</v>
      </c>
      <c r="F1998" s="310" t="s">
        <v>6042</v>
      </c>
      <c r="G1998" s="310" t="s">
        <v>1283</v>
      </c>
      <c r="H1998" s="309" t="s">
        <v>8677</v>
      </c>
    </row>
    <row r="1999" spans="1:8">
      <c r="A1999" s="309" t="s">
        <v>116</v>
      </c>
      <c r="B1999" s="309" t="s">
        <v>7501</v>
      </c>
      <c r="C1999" s="309" t="s">
        <v>6628</v>
      </c>
      <c r="D1999" s="309" t="s">
        <v>4017</v>
      </c>
      <c r="E1999" s="309" t="s">
        <v>145</v>
      </c>
      <c r="F1999" s="310" t="s">
        <v>6043</v>
      </c>
      <c r="G1999" s="310" t="s">
        <v>1283</v>
      </c>
      <c r="H1999" s="309" t="s">
        <v>8677</v>
      </c>
    </row>
    <row r="2000" spans="1:8">
      <c r="A2000" s="309" t="s">
        <v>116</v>
      </c>
      <c r="B2000" s="309" t="s">
        <v>7501</v>
      </c>
      <c r="C2000" s="309" t="s">
        <v>6630</v>
      </c>
      <c r="D2000" s="309" t="s">
        <v>4018</v>
      </c>
      <c r="E2000" s="309" t="s">
        <v>146</v>
      </c>
      <c r="F2000" s="310" t="s">
        <v>6044</v>
      </c>
      <c r="G2000" s="310" t="s">
        <v>1283</v>
      </c>
      <c r="H2000" s="309" t="s">
        <v>8677</v>
      </c>
    </row>
    <row r="2001" spans="1:8">
      <c r="A2001" s="309" t="s">
        <v>116</v>
      </c>
      <c r="B2001" s="309" t="s">
        <v>7501</v>
      </c>
      <c r="C2001" s="309" t="s">
        <v>6632</v>
      </c>
      <c r="D2001" s="309" t="s">
        <v>6046</v>
      </c>
      <c r="E2001" s="309" t="s">
        <v>147</v>
      </c>
      <c r="F2001" s="310" t="s">
        <v>6045</v>
      </c>
      <c r="G2001" s="310" t="s">
        <v>1275</v>
      </c>
      <c r="H2001" s="309" t="s">
        <v>7605</v>
      </c>
    </row>
    <row r="2002" spans="1:8">
      <c r="A2002" s="309" t="s">
        <v>116</v>
      </c>
      <c r="B2002" s="309" t="s">
        <v>7501</v>
      </c>
      <c r="C2002" s="309" t="s">
        <v>6634</v>
      </c>
      <c r="D2002" s="309" t="s">
        <v>4019</v>
      </c>
      <c r="E2002" s="309" t="s">
        <v>148</v>
      </c>
      <c r="F2002" s="310" t="s">
        <v>4020</v>
      </c>
      <c r="G2002" s="310" t="s">
        <v>1280</v>
      </c>
      <c r="H2002" s="309" t="s">
        <v>8675</v>
      </c>
    </row>
    <row r="2003" spans="1:8">
      <c r="A2003" s="309" t="s">
        <v>116</v>
      </c>
      <c r="B2003" s="309" t="s">
        <v>7501</v>
      </c>
      <c r="C2003" s="309" t="s">
        <v>6636</v>
      </c>
      <c r="D2003" s="309" t="s">
        <v>4021</v>
      </c>
      <c r="E2003" s="309" t="s">
        <v>149</v>
      </c>
      <c r="F2003" s="310" t="s">
        <v>4022</v>
      </c>
      <c r="G2003" s="310" t="s">
        <v>1284</v>
      </c>
      <c r="H2003" s="309" t="s">
        <v>8715</v>
      </c>
    </row>
    <row r="2004" spans="1:8">
      <c r="A2004" s="309" t="s">
        <v>116</v>
      </c>
      <c r="B2004" s="309" t="s">
        <v>7501</v>
      </c>
      <c r="C2004" s="309" t="s">
        <v>1847</v>
      </c>
      <c r="D2004" s="309" t="s">
        <v>9020</v>
      </c>
      <c r="E2004" s="309" t="s">
        <v>9021</v>
      </c>
      <c r="F2004" s="310" t="s">
        <v>152</v>
      </c>
      <c r="G2004" s="310" t="s">
        <v>1280</v>
      </c>
      <c r="H2004" s="309" t="s">
        <v>8675</v>
      </c>
    </row>
    <row r="2005" spans="1:8">
      <c r="A2005" s="309" t="s">
        <v>116</v>
      </c>
      <c r="B2005" s="309" t="s">
        <v>7501</v>
      </c>
      <c r="C2005" s="309" t="s">
        <v>6637</v>
      </c>
      <c r="D2005" s="309" t="s">
        <v>150</v>
      </c>
      <c r="E2005" s="309" t="s">
        <v>151</v>
      </c>
      <c r="F2005" s="310" t="s">
        <v>9022</v>
      </c>
      <c r="G2005" s="310" t="s">
        <v>1277</v>
      </c>
      <c r="H2005" s="309" t="s">
        <v>8680</v>
      </c>
    </row>
    <row r="2006" spans="1:8">
      <c r="A2006" s="309" t="s">
        <v>116</v>
      </c>
      <c r="B2006" s="309" t="s">
        <v>7501</v>
      </c>
      <c r="C2006" s="309" t="s">
        <v>6639</v>
      </c>
      <c r="D2006" s="309" t="s">
        <v>9023</v>
      </c>
      <c r="E2006" s="309" t="s">
        <v>9024</v>
      </c>
      <c r="F2006" s="310" t="s">
        <v>9025</v>
      </c>
      <c r="G2006" s="310" t="s">
        <v>1281</v>
      </c>
      <c r="H2006" s="309" t="s">
        <v>8676</v>
      </c>
    </row>
    <row r="2007" spans="1:8">
      <c r="D2007" s="309" t="s">
        <v>6184</v>
      </c>
    </row>
    <row r="2008" spans="1:8">
      <c r="A2008" s="309" t="s">
        <v>153</v>
      </c>
      <c r="B2008" s="309" t="s">
        <v>7502</v>
      </c>
      <c r="C2008" s="309" t="s">
        <v>7530</v>
      </c>
      <c r="D2008" s="309" t="s">
        <v>154</v>
      </c>
      <c r="E2008" s="309" t="s">
        <v>155</v>
      </c>
      <c r="F2008" s="310" t="s">
        <v>6047</v>
      </c>
      <c r="G2008" s="310" t="s">
        <v>1272</v>
      </c>
      <c r="H2008" s="309" t="s">
        <v>7532</v>
      </c>
    </row>
    <row r="2009" spans="1:8">
      <c r="A2009" s="309" t="s">
        <v>153</v>
      </c>
      <c r="B2009" s="309" t="s">
        <v>7502</v>
      </c>
      <c r="C2009" s="309" t="s">
        <v>7535</v>
      </c>
      <c r="D2009" s="309" t="s">
        <v>1682</v>
      </c>
      <c r="E2009" s="309" t="s">
        <v>156</v>
      </c>
      <c r="F2009" s="310" t="s">
        <v>1681</v>
      </c>
      <c r="G2009" s="310" t="s">
        <v>1273</v>
      </c>
      <c r="H2009" s="309" t="s">
        <v>8651</v>
      </c>
    </row>
    <row r="2010" spans="1:8">
      <c r="A2010" s="309" t="s">
        <v>153</v>
      </c>
      <c r="B2010" s="309" t="s">
        <v>7502</v>
      </c>
      <c r="C2010" s="309" t="s">
        <v>7540</v>
      </c>
      <c r="D2010" s="309" t="s">
        <v>1684</v>
      </c>
      <c r="E2010" s="309" t="s">
        <v>157</v>
      </c>
      <c r="F2010" s="310" t="s">
        <v>1683</v>
      </c>
      <c r="G2010" s="310" t="s">
        <v>1274</v>
      </c>
      <c r="H2010" s="309" t="s">
        <v>7537</v>
      </c>
    </row>
    <row r="2011" spans="1:8">
      <c r="A2011" s="309" t="s">
        <v>153</v>
      </c>
      <c r="B2011" s="309" t="s">
        <v>7502</v>
      </c>
      <c r="C2011" s="309" t="s">
        <v>7542</v>
      </c>
      <c r="D2011" s="309" t="s">
        <v>1686</v>
      </c>
      <c r="E2011" s="309" t="s">
        <v>158</v>
      </c>
      <c r="F2011" s="310" t="s">
        <v>1685</v>
      </c>
      <c r="G2011" s="310" t="s">
        <v>1274</v>
      </c>
      <c r="H2011" s="309" t="s">
        <v>7537</v>
      </c>
    </row>
    <row r="2012" spans="1:8">
      <c r="A2012" s="309" t="s">
        <v>153</v>
      </c>
      <c r="B2012" s="309" t="s">
        <v>7502</v>
      </c>
      <c r="C2012" s="309" t="s">
        <v>7544</v>
      </c>
      <c r="D2012" s="309" t="s">
        <v>1688</v>
      </c>
      <c r="E2012" s="309" t="s">
        <v>159</v>
      </c>
      <c r="F2012" s="310" t="s">
        <v>1687</v>
      </c>
      <c r="G2012" s="310" t="s">
        <v>1275</v>
      </c>
      <c r="H2012" s="309" t="s">
        <v>7605</v>
      </c>
    </row>
    <row r="2013" spans="1:8">
      <c r="A2013" s="309" t="s">
        <v>153</v>
      </c>
      <c r="B2013" s="309" t="s">
        <v>7502</v>
      </c>
      <c r="C2013" s="309" t="s">
        <v>7550</v>
      </c>
      <c r="D2013" s="309" t="s">
        <v>1690</v>
      </c>
      <c r="E2013" s="309" t="s">
        <v>160</v>
      </c>
      <c r="F2013" s="310" t="s">
        <v>1689</v>
      </c>
      <c r="G2013" s="310" t="s">
        <v>1275</v>
      </c>
      <c r="H2013" s="309" t="s">
        <v>7605</v>
      </c>
    </row>
    <row r="2014" spans="1:8">
      <c r="A2014" s="309" t="s">
        <v>153</v>
      </c>
      <c r="B2014" s="309" t="s">
        <v>7502</v>
      </c>
      <c r="C2014" s="309" t="s">
        <v>7554</v>
      </c>
      <c r="D2014" s="309" t="s">
        <v>1692</v>
      </c>
      <c r="E2014" s="309" t="s">
        <v>161</v>
      </c>
      <c r="F2014" s="310" t="s">
        <v>1691</v>
      </c>
      <c r="G2014" s="310" t="s">
        <v>1275</v>
      </c>
      <c r="H2014" s="309" t="s">
        <v>7605</v>
      </c>
    </row>
    <row r="2015" spans="1:8">
      <c r="A2015" s="309" t="s">
        <v>153</v>
      </c>
      <c r="B2015" s="309" t="s">
        <v>7502</v>
      </c>
      <c r="C2015" s="309" t="s">
        <v>7558</v>
      </c>
      <c r="D2015" s="309" t="s">
        <v>9026</v>
      </c>
      <c r="E2015" s="309" t="s">
        <v>9027</v>
      </c>
      <c r="F2015" s="310" t="s">
        <v>5065</v>
      </c>
      <c r="G2015" s="310" t="s">
        <v>1275</v>
      </c>
      <c r="H2015" s="309" t="s">
        <v>7605</v>
      </c>
    </row>
    <row r="2016" spans="1:8">
      <c r="A2016" s="309" t="s">
        <v>153</v>
      </c>
      <c r="B2016" s="309" t="s">
        <v>7502</v>
      </c>
      <c r="C2016" s="309" t="s">
        <v>7564</v>
      </c>
      <c r="D2016" s="309" t="s">
        <v>5067</v>
      </c>
      <c r="E2016" s="309" t="s">
        <v>162</v>
      </c>
      <c r="F2016" s="310" t="s">
        <v>5066</v>
      </c>
      <c r="G2016" s="310" t="s">
        <v>1275</v>
      </c>
      <c r="H2016" s="309" t="s">
        <v>7605</v>
      </c>
    </row>
    <row r="2017" spans="1:8">
      <c r="A2017" s="309" t="s">
        <v>153</v>
      </c>
      <c r="B2017" s="309" t="s">
        <v>7502</v>
      </c>
      <c r="C2017" s="309" t="s">
        <v>7568</v>
      </c>
      <c r="D2017" s="309" t="s">
        <v>5069</v>
      </c>
      <c r="E2017" s="309" t="s">
        <v>163</v>
      </c>
      <c r="F2017" s="310" t="s">
        <v>5068</v>
      </c>
      <c r="G2017" s="310" t="s">
        <v>1274</v>
      </c>
      <c r="H2017" s="309" t="s">
        <v>7537</v>
      </c>
    </row>
    <row r="2018" spans="1:8">
      <c r="A2018" s="309" t="s">
        <v>153</v>
      </c>
      <c r="B2018" s="309" t="s">
        <v>7502</v>
      </c>
      <c r="C2018" s="309" t="s">
        <v>7579</v>
      </c>
      <c r="D2018" s="309" t="s">
        <v>5071</v>
      </c>
      <c r="E2018" s="309" t="s">
        <v>164</v>
      </c>
      <c r="F2018" s="310" t="s">
        <v>5070</v>
      </c>
      <c r="G2018" s="310" t="s">
        <v>1275</v>
      </c>
      <c r="H2018" s="309" t="s">
        <v>7605</v>
      </c>
    </row>
    <row r="2019" spans="1:8">
      <c r="A2019" s="309" t="s">
        <v>153</v>
      </c>
      <c r="B2019" s="309" t="s">
        <v>7502</v>
      </c>
      <c r="C2019" s="309" t="s">
        <v>7583</v>
      </c>
      <c r="D2019" s="309" t="s">
        <v>4023</v>
      </c>
      <c r="E2019" s="309" t="s">
        <v>165</v>
      </c>
      <c r="F2019" s="310" t="s">
        <v>5072</v>
      </c>
      <c r="G2019" s="310" t="s">
        <v>1275</v>
      </c>
      <c r="H2019" s="309" t="s">
        <v>7605</v>
      </c>
    </row>
    <row r="2020" spans="1:8">
      <c r="A2020" s="309" t="s">
        <v>153</v>
      </c>
      <c r="B2020" s="309" t="s">
        <v>7502</v>
      </c>
      <c r="C2020" s="309" t="s">
        <v>7590</v>
      </c>
      <c r="D2020" s="309" t="s">
        <v>5074</v>
      </c>
      <c r="E2020" s="309" t="s">
        <v>166</v>
      </c>
      <c r="F2020" s="310" t="s">
        <v>5073</v>
      </c>
      <c r="G2020" s="310" t="s">
        <v>1275</v>
      </c>
      <c r="H2020" s="309" t="s">
        <v>7605</v>
      </c>
    </row>
    <row r="2021" spans="1:8">
      <c r="A2021" s="309" t="s">
        <v>153</v>
      </c>
      <c r="B2021" s="309" t="s">
        <v>7502</v>
      </c>
      <c r="C2021" s="309" t="s">
        <v>7593</v>
      </c>
      <c r="D2021" s="309" t="s">
        <v>5342</v>
      </c>
      <c r="E2021" s="309" t="s">
        <v>167</v>
      </c>
      <c r="F2021" s="310" t="s">
        <v>5075</v>
      </c>
      <c r="G2021" s="310" t="s">
        <v>1276</v>
      </c>
      <c r="H2021" s="309" t="s">
        <v>8669</v>
      </c>
    </row>
    <row r="2022" spans="1:8">
      <c r="A2022" s="309" t="s">
        <v>153</v>
      </c>
      <c r="B2022" s="309" t="s">
        <v>7502</v>
      </c>
      <c r="C2022" s="309" t="s">
        <v>7595</v>
      </c>
      <c r="D2022" s="309" t="s">
        <v>4024</v>
      </c>
      <c r="E2022" s="309" t="s">
        <v>168</v>
      </c>
      <c r="F2022" s="310" t="s">
        <v>5343</v>
      </c>
      <c r="G2022" s="310" t="s">
        <v>1275</v>
      </c>
      <c r="H2022" s="309" t="s">
        <v>7605</v>
      </c>
    </row>
    <row r="2023" spans="1:8">
      <c r="A2023" s="309" t="s">
        <v>153</v>
      </c>
      <c r="B2023" s="309" t="s">
        <v>7502</v>
      </c>
      <c r="C2023" s="309" t="s">
        <v>7597</v>
      </c>
      <c r="D2023" s="309" t="s">
        <v>5345</v>
      </c>
      <c r="E2023" s="309" t="s">
        <v>169</v>
      </c>
      <c r="F2023" s="310" t="s">
        <v>5344</v>
      </c>
      <c r="G2023" s="310" t="s">
        <v>1275</v>
      </c>
      <c r="H2023" s="309" t="s">
        <v>7605</v>
      </c>
    </row>
    <row r="2024" spans="1:8">
      <c r="A2024" s="309" t="s">
        <v>153</v>
      </c>
      <c r="B2024" s="309" t="s">
        <v>7502</v>
      </c>
      <c r="C2024" s="309" t="s">
        <v>7608</v>
      </c>
      <c r="D2024" s="309" t="s">
        <v>5347</v>
      </c>
      <c r="E2024" s="309" t="s">
        <v>170</v>
      </c>
      <c r="F2024" s="310" t="s">
        <v>5346</v>
      </c>
      <c r="G2024" s="310" t="s">
        <v>1275</v>
      </c>
      <c r="H2024" s="309" t="s">
        <v>7605</v>
      </c>
    </row>
    <row r="2025" spans="1:8">
      <c r="A2025" s="309" t="s">
        <v>153</v>
      </c>
      <c r="B2025" s="309" t="s">
        <v>7502</v>
      </c>
      <c r="C2025" s="309" t="s">
        <v>7610</v>
      </c>
      <c r="D2025" s="309" t="s">
        <v>4025</v>
      </c>
      <c r="E2025" s="309" t="s">
        <v>171</v>
      </c>
      <c r="F2025" s="310" t="s">
        <v>5348</v>
      </c>
      <c r="G2025" s="310" t="s">
        <v>1275</v>
      </c>
      <c r="H2025" s="309" t="s">
        <v>7605</v>
      </c>
    </row>
    <row r="2026" spans="1:8">
      <c r="A2026" s="309" t="s">
        <v>153</v>
      </c>
      <c r="B2026" s="309" t="s">
        <v>7502</v>
      </c>
      <c r="C2026" s="309" t="s">
        <v>7614</v>
      </c>
      <c r="D2026" s="309" t="s">
        <v>5350</v>
      </c>
      <c r="E2026" s="309" t="s">
        <v>172</v>
      </c>
      <c r="F2026" s="310" t="s">
        <v>5349</v>
      </c>
      <c r="G2026" s="310" t="s">
        <v>1275</v>
      </c>
      <c r="H2026" s="309" t="s">
        <v>7605</v>
      </c>
    </row>
    <row r="2027" spans="1:8">
      <c r="A2027" s="309" t="s">
        <v>153</v>
      </c>
      <c r="B2027" s="309" t="s">
        <v>7502</v>
      </c>
      <c r="C2027" s="309" t="s">
        <v>7618</v>
      </c>
      <c r="D2027" s="309" t="s">
        <v>4026</v>
      </c>
      <c r="E2027" s="309" t="s">
        <v>173</v>
      </c>
      <c r="F2027" s="310" t="s">
        <v>5351</v>
      </c>
      <c r="G2027" s="310" t="s">
        <v>1279</v>
      </c>
      <c r="H2027" s="309" t="s">
        <v>526</v>
      </c>
    </row>
    <row r="2028" spans="1:8">
      <c r="A2028" s="309" t="s">
        <v>153</v>
      </c>
      <c r="B2028" s="309" t="s">
        <v>7502</v>
      </c>
      <c r="C2028" s="309" t="s">
        <v>7622</v>
      </c>
      <c r="D2028" s="309" t="s">
        <v>5353</v>
      </c>
      <c r="E2028" s="309" t="s">
        <v>174</v>
      </c>
      <c r="F2028" s="310" t="s">
        <v>5352</v>
      </c>
      <c r="G2028" s="310" t="s">
        <v>1275</v>
      </c>
      <c r="H2028" s="309" t="s">
        <v>7605</v>
      </c>
    </row>
    <row r="2029" spans="1:8">
      <c r="A2029" s="309" t="s">
        <v>153</v>
      </c>
      <c r="B2029" s="309" t="s">
        <v>7502</v>
      </c>
      <c r="C2029" s="309" t="s">
        <v>7624</v>
      </c>
      <c r="D2029" s="309" t="s">
        <v>5355</v>
      </c>
      <c r="E2029" s="309" t="s">
        <v>175</v>
      </c>
      <c r="F2029" s="310" t="s">
        <v>5354</v>
      </c>
      <c r="G2029" s="310" t="s">
        <v>1275</v>
      </c>
      <c r="H2029" s="309" t="s">
        <v>7605</v>
      </c>
    </row>
    <row r="2030" spans="1:8">
      <c r="A2030" s="309" t="s">
        <v>153</v>
      </c>
      <c r="B2030" s="309" t="s">
        <v>7502</v>
      </c>
      <c r="C2030" s="309" t="s">
        <v>7626</v>
      </c>
      <c r="D2030" s="309" t="s">
        <v>5357</v>
      </c>
      <c r="E2030" s="309" t="s">
        <v>176</v>
      </c>
      <c r="F2030" s="310" t="s">
        <v>5356</v>
      </c>
      <c r="G2030" s="310" t="s">
        <v>1275</v>
      </c>
      <c r="H2030" s="309" t="s">
        <v>7605</v>
      </c>
    </row>
    <row r="2031" spans="1:8">
      <c r="A2031" s="309" t="s">
        <v>153</v>
      </c>
      <c r="B2031" s="309" t="s">
        <v>7502</v>
      </c>
      <c r="C2031" s="309" t="s">
        <v>7630</v>
      </c>
      <c r="D2031" s="309" t="s">
        <v>5359</v>
      </c>
      <c r="E2031" s="309" t="s">
        <v>177</v>
      </c>
      <c r="F2031" s="310" t="s">
        <v>5358</v>
      </c>
      <c r="G2031" s="310" t="s">
        <v>1280</v>
      </c>
      <c r="H2031" s="309" t="s">
        <v>8675</v>
      </c>
    </row>
    <row r="2032" spans="1:8">
      <c r="A2032" s="309" t="s">
        <v>153</v>
      </c>
      <c r="B2032" s="309" t="s">
        <v>7502</v>
      </c>
      <c r="C2032" s="309" t="s">
        <v>4655</v>
      </c>
      <c r="D2032" s="309" t="s">
        <v>5361</v>
      </c>
      <c r="E2032" s="309" t="s">
        <v>178</v>
      </c>
      <c r="F2032" s="310" t="s">
        <v>5360</v>
      </c>
      <c r="G2032" s="310" t="s">
        <v>1282</v>
      </c>
      <c r="H2032" s="309" t="s">
        <v>4507</v>
      </c>
    </row>
    <row r="2033" spans="1:8">
      <c r="A2033" s="309" t="s">
        <v>153</v>
      </c>
      <c r="B2033" s="309" t="s">
        <v>7502</v>
      </c>
      <c r="C2033" s="309" t="s">
        <v>4618</v>
      </c>
      <c r="D2033" s="309" t="s">
        <v>5363</v>
      </c>
      <c r="E2033" s="309" t="s">
        <v>179</v>
      </c>
      <c r="F2033" s="310" t="s">
        <v>5362</v>
      </c>
      <c r="G2033" s="310" t="s">
        <v>1282</v>
      </c>
      <c r="H2033" s="309" t="s">
        <v>4507</v>
      </c>
    </row>
    <row r="2034" spans="1:8">
      <c r="A2034" s="309" t="s">
        <v>153</v>
      </c>
      <c r="B2034" s="309" t="s">
        <v>7502</v>
      </c>
      <c r="C2034" s="309" t="s">
        <v>7638</v>
      </c>
      <c r="D2034" s="309" t="s">
        <v>180</v>
      </c>
      <c r="E2034" s="309" t="s">
        <v>181</v>
      </c>
      <c r="F2034" s="310" t="s">
        <v>5364</v>
      </c>
      <c r="G2034" s="310" t="s">
        <v>1282</v>
      </c>
      <c r="H2034" s="309" t="s">
        <v>4507</v>
      </c>
    </row>
    <row r="2035" spans="1:8">
      <c r="A2035" s="309" t="s">
        <v>153</v>
      </c>
      <c r="B2035" s="309" t="s">
        <v>7502</v>
      </c>
      <c r="C2035" s="309" t="s">
        <v>6671</v>
      </c>
      <c r="D2035" s="309" t="s">
        <v>816</v>
      </c>
      <c r="E2035" s="309" t="s">
        <v>182</v>
      </c>
      <c r="F2035" s="310" t="s">
        <v>815</v>
      </c>
      <c r="G2035" s="310" t="s">
        <v>1278</v>
      </c>
      <c r="H2035" s="309" t="s">
        <v>8674</v>
      </c>
    </row>
    <row r="2036" spans="1:8">
      <c r="A2036" s="309" t="s">
        <v>153</v>
      </c>
      <c r="B2036" s="309" t="s">
        <v>7502</v>
      </c>
      <c r="C2036" s="309" t="s">
        <v>6676</v>
      </c>
      <c r="D2036" s="309" t="s">
        <v>943</v>
      </c>
      <c r="E2036" s="309" t="s">
        <v>183</v>
      </c>
      <c r="F2036" s="310" t="s">
        <v>942</v>
      </c>
      <c r="G2036" s="310" t="s">
        <v>1282</v>
      </c>
      <c r="H2036" s="309" t="s">
        <v>4507</v>
      </c>
    </row>
    <row r="2037" spans="1:8">
      <c r="A2037" s="309" t="s">
        <v>153</v>
      </c>
      <c r="B2037" s="309" t="s">
        <v>7502</v>
      </c>
      <c r="C2037" s="309" t="s">
        <v>6682</v>
      </c>
      <c r="D2037" s="309" t="s">
        <v>945</v>
      </c>
      <c r="E2037" s="309" t="s">
        <v>184</v>
      </c>
      <c r="F2037" s="310" t="s">
        <v>944</v>
      </c>
      <c r="G2037" s="310" t="s">
        <v>1281</v>
      </c>
      <c r="H2037" s="309" t="s">
        <v>8676</v>
      </c>
    </row>
    <row r="2038" spans="1:8">
      <c r="A2038" s="309" t="s">
        <v>153</v>
      </c>
      <c r="B2038" s="309" t="s">
        <v>7502</v>
      </c>
      <c r="C2038" s="309" t="s">
        <v>6693</v>
      </c>
      <c r="D2038" s="309" t="s">
        <v>947</v>
      </c>
      <c r="E2038" s="309" t="s">
        <v>185</v>
      </c>
      <c r="F2038" s="310" t="s">
        <v>946</v>
      </c>
      <c r="G2038" s="310" t="s">
        <v>1280</v>
      </c>
      <c r="H2038" s="309" t="s">
        <v>8675</v>
      </c>
    </row>
    <row r="2039" spans="1:8">
      <c r="A2039" s="309" t="s">
        <v>153</v>
      </c>
      <c r="B2039" s="309" t="s">
        <v>7502</v>
      </c>
      <c r="C2039" s="309" t="s">
        <v>4754</v>
      </c>
      <c r="D2039" s="309" t="s">
        <v>949</v>
      </c>
      <c r="E2039" s="309" t="s">
        <v>186</v>
      </c>
      <c r="F2039" s="310" t="s">
        <v>948</v>
      </c>
      <c r="G2039" s="310" t="s">
        <v>1282</v>
      </c>
      <c r="H2039" s="309" t="s">
        <v>4507</v>
      </c>
    </row>
    <row r="2040" spans="1:8">
      <c r="A2040" s="309" t="s">
        <v>153</v>
      </c>
      <c r="B2040" s="309" t="s">
        <v>7502</v>
      </c>
      <c r="C2040" s="309" t="s">
        <v>6699</v>
      </c>
      <c r="D2040" s="309" t="s">
        <v>951</v>
      </c>
      <c r="E2040" s="309" t="s">
        <v>187</v>
      </c>
      <c r="F2040" s="310" t="s">
        <v>950</v>
      </c>
      <c r="G2040" s="310" t="s">
        <v>1282</v>
      </c>
      <c r="H2040" s="309" t="s">
        <v>4507</v>
      </c>
    </row>
    <row r="2041" spans="1:8">
      <c r="A2041" s="309" t="s">
        <v>153</v>
      </c>
      <c r="B2041" s="309" t="s">
        <v>7502</v>
      </c>
      <c r="C2041" s="309" t="s">
        <v>3012</v>
      </c>
      <c r="D2041" s="309" t="s">
        <v>953</v>
      </c>
      <c r="E2041" s="309" t="s">
        <v>188</v>
      </c>
      <c r="F2041" s="310" t="s">
        <v>952</v>
      </c>
      <c r="G2041" s="310" t="s">
        <v>1282</v>
      </c>
      <c r="H2041" s="309" t="s">
        <v>4507</v>
      </c>
    </row>
    <row r="2042" spans="1:8">
      <c r="A2042" s="309" t="s">
        <v>153</v>
      </c>
      <c r="B2042" s="309" t="s">
        <v>7502</v>
      </c>
      <c r="C2042" s="309" t="s">
        <v>4667</v>
      </c>
      <c r="D2042" s="309" t="s">
        <v>955</v>
      </c>
      <c r="E2042" s="309" t="s">
        <v>189</v>
      </c>
      <c r="F2042" s="310" t="s">
        <v>954</v>
      </c>
      <c r="G2042" s="310" t="s">
        <v>1280</v>
      </c>
      <c r="H2042" s="309" t="s">
        <v>8675</v>
      </c>
    </row>
    <row r="2043" spans="1:8">
      <c r="A2043" s="309" t="s">
        <v>153</v>
      </c>
      <c r="B2043" s="309" t="s">
        <v>7502</v>
      </c>
      <c r="C2043" s="309" t="s">
        <v>4760</v>
      </c>
      <c r="D2043" s="309" t="s">
        <v>957</v>
      </c>
      <c r="E2043" s="309" t="s">
        <v>190</v>
      </c>
      <c r="F2043" s="310" t="s">
        <v>956</v>
      </c>
      <c r="G2043" s="310" t="s">
        <v>1276</v>
      </c>
      <c r="H2043" s="309" t="s">
        <v>8669</v>
      </c>
    </row>
    <row r="2044" spans="1:8">
      <c r="A2044" s="309" t="s">
        <v>153</v>
      </c>
      <c r="B2044" s="309" t="s">
        <v>7502</v>
      </c>
      <c r="C2044" s="309" t="s">
        <v>3014</v>
      </c>
      <c r="D2044" s="309" t="s">
        <v>4027</v>
      </c>
      <c r="E2044" s="309" t="s">
        <v>191</v>
      </c>
      <c r="F2044" s="310" t="s">
        <v>4028</v>
      </c>
      <c r="G2044" s="310" t="s">
        <v>1281</v>
      </c>
      <c r="H2044" s="309" t="s">
        <v>8676</v>
      </c>
    </row>
    <row r="2045" spans="1:8">
      <c r="A2045" s="309" t="s">
        <v>153</v>
      </c>
      <c r="B2045" s="309" t="s">
        <v>7502</v>
      </c>
      <c r="C2045" s="309" t="s">
        <v>3016</v>
      </c>
      <c r="D2045" s="309" t="s">
        <v>4029</v>
      </c>
      <c r="E2045" s="309" t="s">
        <v>192</v>
      </c>
      <c r="F2045" s="310" t="s">
        <v>4030</v>
      </c>
      <c r="G2045" s="310" t="s">
        <v>1277</v>
      </c>
      <c r="H2045" s="309" t="s">
        <v>8680</v>
      </c>
    </row>
    <row r="2046" spans="1:8">
      <c r="A2046" s="309" t="s">
        <v>153</v>
      </c>
      <c r="B2046" s="309" t="s">
        <v>7502</v>
      </c>
      <c r="C2046" s="309" t="s">
        <v>4672</v>
      </c>
      <c r="D2046" s="309" t="s">
        <v>4031</v>
      </c>
      <c r="E2046" s="309" t="s">
        <v>193</v>
      </c>
      <c r="F2046" s="310" t="s">
        <v>4032</v>
      </c>
      <c r="G2046" s="310" t="s">
        <v>1281</v>
      </c>
      <c r="H2046" s="309" t="s">
        <v>8676</v>
      </c>
    </row>
    <row r="2047" spans="1:8">
      <c r="A2047" s="309" t="s">
        <v>153</v>
      </c>
      <c r="B2047" s="309" t="s">
        <v>7502</v>
      </c>
      <c r="C2047" s="309" t="s">
        <v>3018</v>
      </c>
      <c r="D2047" s="309" t="s">
        <v>194</v>
      </c>
      <c r="E2047" s="309" t="s">
        <v>195</v>
      </c>
      <c r="F2047" s="310" t="s">
        <v>4033</v>
      </c>
      <c r="G2047" s="310" t="s">
        <v>1280</v>
      </c>
      <c r="H2047" s="309" t="s">
        <v>8675</v>
      </c>
    </row>
    <row r="2048" spans="1:8">
      <c r="A2048" s="309" t="s">
        <v>153</v>
      </c>
      <c r="B2048" s="309" t="s">
        <v>7502</v>
      </c>
      <c r="C2048" s="309" t="s">
        <v>3019</v>
      </c>
      <c r="D2048" s="309" t="s">
        <v>196</v>
      </c>
      <c r="E2048" s="309" t="s">
        <v>197</v>
      </c>
      <c r="F2048" s="310" t="s">
        <v>198</v>
      </c>
      <c r="G2048" s="310" t="s">
        <v>1284</v>
      </c>
      <c r="H2048" s="309" t="s">
        <v>8715</v>
      </c>
    </row>
    <row r="2049" spans="1:8">
      <c r="A2049" s="309" t="s">
        <v>153</v>
      </c>
      <c r="B2049" s="309" t="s">
        <v>7502</v>
      </c>
      <c r="C2049" s="309" t="s">
        <v>3021</v>
      </c>
      <c r="D2049" s="309" t="s">
        <v>199</v>
      </c>
      <c r="E2049" s="309" t="s">
        <v>200</v>
      </c>
      <c r="F2049" s="310" t="s">
        <v>201</v>
      </c>
      <c r="G2049" s="310" t="s">
        <v>1282</v>
      </c>
      <c r="H2049" s="309" t="s">
        <v>4507</v>
      </c>
    </row>
    <row r="2050" spans="1:8">
      <c r="A2050" s="309" t="s">
        <v>153</v>
      </c>
      <c r="B2050" s="309" t="s">
        <v>7502</v>
      </c>
      <c r="C2050" s="309" t="s">
        <v>3023</v>
      </c>
      <c r="D2050" s="309" t="s">
        <v>202</v>
      </c>
      <c r="E2050" s="309" t="s">
        <v>203</v>
      </c>
      <c r="F2050" s="310" t="s">
        <v>204</v>
      </c>
      <c r="G2050" s="310" t="s">
        <v>1281</v>
      </c>
      <c r="H2050" s="309" t="s">
        <v>8676</v>
      </c>
    </row>
    <row r="2051" spans="1:8">
      <c r="A2051" s="309" t="s">
        <v>153</v>
      </c>
      <c r="B2051" s="309" t="s">
        <v>7502</v>
      </c>
      <c r="C2051" s="309" t="s">
        <v>3025</v>
      </c>
      <c r="D2051" s="309" t="s">
        <v>205</v>
      </c>
      <c r="E2051" s="309" t="s">
        <v>206</v>
      </c>
      <c r="F2051" s="310" t="s">
        <v>207</v>
      </c>
      <c r="G2051" s="310" t="s">
        <v>1277</v>
      </c>
      <c r="H2051" s="309" t="s">
        <v>8680</v>
      </c>
    </row>
    <row r="2052" spans="1:8">
      <c r="A2052" s="309" t="s">
        <v>153</v>
      </c>
      <c r="B2052" s="309" t="s">
        <v>7502</v>
      </c>
      <c r="C2052" s="309" t="s">
        <v>3029</v>
      </c>
      <c r="D2052" s="309" t="s">
        <v>9028</v>
      </c>
      <c r="E2052" s="309" t="s">
        <v>9029</v>
      </c>
      <c r="F2052" s="310" t="s">
        <v>9030</v>
      </c>
      <c r="G2052" s="310" t="s">
        <v>1273</v>
      </c>
      <c r="H2052" s="309" t="s">
        <v>8651</v>
      </c>
    </row>
    <row r="2053" spans="1:8">
      <c r="A2053" s="309" t="s">
        <v>153</v>
      </c>
      <c r="B2053" s="309" t="s">
        <v>7502</v>
      </c>
      <c r="C2053" s="309" t="s">
        <v>3031</v>
      </c>
      <c r="D2053" s="309" t="s">
        <v>9031</v>
      </c>
      <c r="E2053" s="309" t="s">
        <v>9032</v>
      </c>
      <c r="F2053" s="310" t="s">
        <v>9033</v>
      </c>
      <c r="G2053" s="310" t="s">
        <v>1280</v>
      </c>
      <c r="H2053" s="309" t="s">
        <v>8675</v>
      </c>
    </row>
    <row r="2054" spans="1:8">
      <c r="D2054" s="309" t="s">
        <v>6184</v>
      </c>
    </row>
    <row r="2055" spans="1:8">
      <c r="A2055" s="309" t="s">
        <v>208</v>
      </c>
      <c r="B2055" s="309" t="s">
        <v>7503</v>
      </c>
      <c r="C2055" s="309" t="s">
        <v>7530</v>
      </c>
      <c r="D2055" s="309" t="s">
        <v>4034</v>
      </c>
      <c r="E2055" s="309" t="s">
        <v>209</v>
      </c>
      <c r="F2055" s="310" t="s">
        <v>958</v>
      </c>
      <c r="G2055" s="310" t="s">
        <v>1272</v>
      </c>
      <c r="H2055" s="309" t="s">
        <v>7532</v>
      </c>
    </row>
    <row r="2056" spans="1:8">
      <c r="A2056" s="309" t="s">
        <v>208</v>
      </c>
      <c r="B2056" s="309" t="s">
        <v>7503</v>
      </c>
      <c r="C2056" s="309" t="s">
        <v>7533</v>
      </c>
      <c r="D2056" s="309" t="s">
        <v>960</v>
      </c>
      <c r="E2056" s="309" t="s">
        <v>210</v>
      </c>
      <c r="F2056" s="310" t="s">
        <v>959</v>
      </c>
      <c r="G2056" s="310" t="s">
        <v>1273</v>
      </c>
      <c r="H2056" s="309" t="s">
        <v>8651</v>
      </c>
    </row>
    <row r="2057" spans="1:8">
      <c r="A2057" s="309" t="s">
        <v>208</v>
      </c>
      <c r="B2057" s="309" t="s">
        <v>7503</v>
      </c>
      <c r="C2057" s="309" t="s">
        <v>7535</v>
      </c>
      <c r="D2057" s="309" t="s">
        <v>9034</v>
      </c>
      <c r="E2057" s="309" t="s">
        <v>9035</v>
      </c>
      <c r="F2057" s="310" t="s">
        <v>961</v>
      </c>
      <c r="G2057" s="310" t="s">
        <v>1274</v>
      </c>
      <c r="H2057" s="309" t="s">
        <v>7537</v>
      </c>
    </row>
    <row r="2058" spans="1:8">
      <c r="A2058" s="309" t="s">
        <v>208</v>
      </c>
      <c r="B2058" s="309" t="s">
        <v>7503</v>
      </c>
      <c r="C2058" s="309" t="s">
        <v>7538</v>
      </c>
      <c r="D2058" s="309" t="s">
        <v>963</v>
      </c>
      <c r="E2058" s="309" t="s">
        <v>211</v>
      </c>
      <c r="F2058" s="310" t="s">
        <v>962</v>
      </c>
      <c r="G2058" s="310" t="s">
        <v>1274</v>
      </c>
      <c r="H2058" s="309" t="s">
        <v>7537</v>
      </c>
    </row>
    <row r="2059" spans="1:8">
      <c r="A2059" s="309" t="s">
        <v>208</v>
      </c>
      <c r="B2059" s="309" t="s">
        <v>7503</v>
      </c>
      <c r="C2059" s="309" t="s">
        <v>7540</v>
      </c>
      <c r="D2059" s="309" t="s">
        <v>965</v>
      </c>
      <c r="E2059" s="309" t="s">
        <v>212</v>
      </c>
      <c r="F2059" s="310" t="s">
        <v>964</v>
      </c>
      <c r="G2059" s="310" t="s">
        <v>1274</v>
      </c>
      <c r="H2059" s="309" t="s">
        <v>7537</v>
      </c>
    </row>
    <row r="2060" spans="1:8">
      <c r="A2060" s="309" t="s">
        <v>208</v>
      </c>
      <c r="B2060" s="309" t="s">
        <v>7503</v>
      </c>
      <c r="C2060" s="309" t="s">
        <v>7544</v>
      </c>
      <c r="D2060" s="309" t="s">
        <v>7747</v>
      </c>
      <c r="E2060" s="309" t="s">
        <v>213</v>
      </c>
      <c r="F2060" s="310" t="s">
        <v>7746</v>
      </c>
      <c r="G2060" s="310" t="s">
        <v>1274</v>
      </c>
      <c r="H2060" s="309" t="s">
        <v>7537</v>
      </c>
    </row>
    <row r="2061" spans="1:8">
      <c r="A2061" s="309" t="s">
        <v>208</v>
      </c>
      <c r="B2061" s="309" t="s">
        <v>7503</v>
      </c>
      <c r="C2061" s="309" t="s">
        <v>7546</v>
      </c>
      <c r="D2061" s="309" t="s">
        <v>9036</v>
      </c>
      <c r="E2061" s="309" t="s">
        <v>9037</v>
      </c>
      <c r="F2061" s="310" t="s">
        <v>7748</v>
      </c>
      <c r="G2061" s="310" t="s">
        <v>1274</v>
      </c>
      <c r="H2061" s="309" t="s">
        <v>7537</v>
      </c>
    </row>
    <row r="2062" spans="1:8">
      <c r="A2062" s="309" t="s">
        <v>208</v>
      </c>
      <c r="B2062" s="309" t="s">
        <v>7503</v>
      </c>
      <c r="C2062" s="309" t="s">
        <v>7548</v>
      </c>
      <c r="D2062" s="309" t="s">
        <v>7750</v>
      </c>
      <c r="E2062" s="309" t="s">
        <v>214</v>
      </c>
      <c r="F2062" s="310" t="s">
        <v>7749</v>
      </c>
      <c r="G2062" s="310" t="s">
        <v>1274</v>
      </c>
      <c r="H2062" s="309" t="s">
        <v>7537</v>
      </c>
    </row>
    <row r="2063" spans="1:8">
      <c r="A2063" s="309" t="s">
        <v>208</v>
      </c>
      <c r="B2063" s="309" t="s">
        <v>7503</v>
      </c>
      <c r="C2063" s="309" t="s">
        <v>7560</v>
      </c>
      <c r="D2063" s="309" t="s">
        <v>7752</v>
      </c>
      <c r="E2063" s="309" t="s">
        <v>215</v>
      </c>
      <c r="F2063" s="310" t="s">
        <v>7751</v>
      </c>
      <c r="G2063" s="310" t="s">
        <v>1275</v>
      </c>
      <c r="H2063" s="309" t="s">
        <v>7605</v>
      </c>
    </row>
    <row r="2064" spans="1:8">
      <c r="A2064" s="309" t="s">
        <v>208</v>
      </c>
      <c r="B2064" s="309" t="s">
        <v>7503</v>
      </c>
      <c r="C2064" s="309" t="s">
        <v>7564</v>
      </c>
      <c r="D2064" s="309" t="s">
        <v>7754</v>
      </c>
      <c r="E2064" s="309" t="s">
        <v>216</v>
      </c>
      <c r="F2064" s="310" t="s">
        <v>7753</v>
      </c>
      <c r="G2064" s="310" t="s">
        <v>1275</v>
      </c>
      <c r="H2064" s="309" t="s">
        <v>7605</v>
      </c>
    </row>
    <row r="2065" spans="1:8">
      <c r="A2065" s="309" t="s">
        <v>208</v>
      </c>
      <c r="B2065" s="309" t="s">
        <v>7503</v>
      </c>
      <c r="C2065" s="309" t="s">
        <v>7566</v>
      </c>
      <c r="D2065" s="309" t="s">
        <v>7756</v>
      </c>
      <c r="E2065" s="309" t="s">
        <v>217</v>
      </c>
      <c r="F2065" s="310" t="s">
        <v>7755</v>
      </c>
      <c r="G2065" s="310" t="s">
        <v>1275</v>
      </c>
      <c r="H2065" s="309" t="s">
        <v>7605</v>
      </c>
    </row>
    <row r="2066" spans="1:8">
      <c r="A2066" s="309" t="s">
        <v>208</v>
      </c>
      <c r="B2066" s="309" t="s">
        <v>7503</v>
      </c>
      <c r="C2066" s="309" t="s">
        <v>7568</v>
      </c>
      <c r="D2066" s="309" t="s">
        <v>7758</v>
      </c>
      <c r="E2066" s="309" t="s">
        <v>218</v>
      </c>
      <c r="F2066" s="310" t="s">
        <v>7757</v>
      </c>
      <c r="G2066" s="310" t="s">
        <v>1275</v>
      </c>
      <c r="H2066" s="309" t="s">
        <v>7605</v>
      </c>
    </row>
    <row r="2067" spans="1:8">
      <c r="A2067" s="309" t="s">
        <v>208</v>
      </c>
      <c r="B2067" s="309" t="s">
        <v>7503</v>
      </c>
      <c r="C2067" s="309" t="s">
        <v>7572</v>
      </c>
      <c r="D2067" s="309" t="s">
        <v>9038</v>
      </c>
      <c r="E2067" s="309" t="s">
        <v>9039</v>
      </c>
      <c r="F2067" s="310" t="s">
        <v>7759</v>
      </c>
      <c r="G2067" s="310" t="s">
        <v>1275</v>
      </c>
      <c r="H2067" s="309" t="s">
        <v>7605</v>
      </c>
    </row>
    <row r="2068" spans="1:8">
      <c r="A2068" s="309" t="s">
        <v>208</v>
      </c>
      <c r="B2068" s="309" t="s">
        <v>7503</v>
      </c>
      <c r="C2068" s="309" t="s">
        <v>7579</v>
      </c>
      <c r="D2068" s="309" t="s">
        <v>7761</v>
      </c>
      <c r="E2068" s="309" t="s">
        <v>219</v>
      </c>
      <c r="F2068" s="310" t="s">
        <v>7760</v>
      </c>
      <c r="G2068" s="310" t="s">
        <v>1275</v>
      </c>
      <c r="H2068" s="309" t="s">
        <v>7605</v>
      </c>
    </row>
    <row r="2069" spans="1:8">
      <c r="A2069" s="309" t="s">
        <v>208</v>
      </c>
      <c r="B2069" s="309" t="s">
        <v>7503</v>
      </c>
      <c r="C2069" s="309" t="s">
        <v>7589</v>
      </c>
      <c r="D2069" s="309" t="s">
        <v>7763</v>
      </c>
      <c r="E2069" s="309" t="s">
        <v>220</v>
      </c>
      <c r="F2069" s="310" t="s">
        <v>7762</v>
      </c>
      <c r="G2069" s="310" t="s">
        <v>1275</v>
      </c>
      <c r="H2069" s="309" t="s">
        <v>7605</v>
      </c>
    </row>
    <row r="2070" spans="1:8">
      <c r="A2070" s="309" t="s">
        <v>208</v>
      </c>
      <c r="B2070" s="309" t="s">
        <v>7503</v>
      </c>
      <c r="C2070" s="309" t="s">
        <v>7590</v>
      </c>
      <c r="D2070" s="309" t="s">
        <v>7765</v>
      </c>
      <c r="E2070" s="309" t="s">
        <v>221</v>
      </c>
      <c r="F2070" s="310" t="s">
        <v>7764</v>
      </c>
      <c r="G2070" s="310" t="s">
        <v>1274</v>
      </c>
      <c r="H2070" s="309" t="s">
        <v>7537</v>
      </c>
    </row>
    <row r="2071" spans="1:8">
      <c r="A2071" s="309" t="s">
        <v>208</v>
      </c>
      <c r="B2071" s="309" t="s">
        <v>7503</v>
      </c>
      <c r="C2071" s="309" t="s">
        <v>7603</v>
      </c>
      <c r="D2071" s="309" t="s">
        <v>7767</v>
      </c>
      <c r="E2071" s="309" t="s">
        <v>222</v>
      </c>
      <c r="F2071" s="310" t="s">
        <v>7766</v>
      </c>
      <c r="G2071" s="310" t="s">
        <v>1275</v>
      </c>
      <c r="H2071" s="309" t="s">
        <v>7605</v>
      </c>
    </row>
    <row r="2072" spans="1:8">
      <c r="A2072" s="309" t="s">
        <v>208</v>
      </c>
      <c r="B2072" s="309" t="s">
        <v>7503</v>
      </c>
      <c r="C2072" s="309" t="s">
        <v>7612</v>
      </c>
      <c r="D2072" s="309" t="s">
        <v>7769</v>
      </c>
      <c r="E2072" s="309" t="s">
        <v>223</v>
      </c>
      <c r="F2072" s="310" t="s">
        <v>7768</v>
      </c>
      <c r="G2072" s="310" t="s">
        <v>1275</v>
      </c>
      <c r="H2072" s="309" t="s">
        <v>7605</v>
      </c>
    </row>
    <row r="2073" spans="1:8">
      <c r="A2073" s="309" t="s">
        <v>208</v>
      </c>
      <c r="B2073" s="309" t="s">
        <v>7503</v>
      </c>
      <c r="C2073" s="309" t="s">
        <v>7618</v>
      </c>
      <c r="D2073" s="309" t="s">
        <v>224</v>
      </c>
      <c r="E2073" s="309" t="s">
        <v>225</v>
      </c>
      <c r="F2073" s="310" t="s">
        <v>7770</v>
      </c>
      <c r="G2073" s="310" t="s">
        <v>1274</v>
      </c>
      <c r="H2073" s="309" t="s">
        <v>7537</v>
      </c>
    </row>
    <row r="2074" spans="1:8">
      <c r="A2074" s="309" t="s">
        <v>208</v>
      </c>
      <c r="B2074" s="309" t="s">
        <v>7503</v>
      </c>
      <c r="C2074" s="309" t="s">
        <v>7622</v>
      </c>
      <c r="D2074" s="309" t="s">
        <v>7772</v>
      </c>
      <c r="E2074" s="309" t="s">
        <v>226</v>
      </c>
      <c r="F2074" s="310" t="s">
        <v>7771</v>
      </c>
      <c r="G2074" s="310" t="s">
        <v>1276</v>
      </c>
      <c r="H2074" s="309" t="s">
        <v>8669</v>
      </c>
    </row>
    <row r="2075" spans="1:8">
      <c r="A2075" s="309" t="s">
        <v>208</v>
      </c>
      <c r="B2075" s="309" t="s">
        <v>7503</v>
      </c>
      <c r="C2075" s="309" t="s">
        <v>7634</v>
      </c>
      <c r="D2075" s="309" t="s">
        <v>7774</v>
      </c>
      <c r="E2075" s="309" t="s">
        <v>227</v>
      </c>
      <c r="F2075" s="310" t="s">
        <v>7773</v>
      </c>
      <c r="G2075" s="310" t="s">
        <v>1275</v>
      </c>
      <c r="H2075" s="309" t="s">
        <v>7605</v>
      </c>
    </row>
    <row r="2076" spans="1:8">
      <c r="A2076" s="309" t="s">
        <v>208</v>
      </c>
      <c r="B2076" s="309" t="s">
        <v>7503</v>
      </c>
      <c r="C2076" s="309" t="s">
        <v>4655</v>
      </c>
      <c r="D2076" s="309" t="s">
        <v>4035</v>
      </c>
      <c r="E2076" s="309" t="s">
        <v>228</v>
      </c>
      <c r="F2076" s="310" t="s">
        <v>7775</v>
      </c>
      <c r="G2076" s="310" t="s">
        <v>1281</v>
      </c>
      <c r="H2076" s="309" t="s">
        <v>8676</v>
      </c>
    </row>
    <row r="2077" spans="1:8">
      <c r="A2077" s="309" t="s">
        <v>208</v>
      </c>
      <c r="B2077" s="309" t="s">
        <v>7503</v>
      </c>
      <c r="C2077" s="309" t="s">
        <v>4629</v>
      </c>
      <c r="D2077" s="309" t="s">
        <v>7777</v>
      </c>
      <c r="E2077" s="309" t="s">
        <v>229</v>
      </c>
      <c r="F2077" s="310" t="s">
        <v>7776</v>
      </c>
      <c r="G2077" s="310" t="s">
        <v>1275</v>
      </c>
      <c r="H2077" s="309" t="s">
        <v>7605</v>
      </c>
    </row>
    <row r="2078" spans="1:8">
      <c r="A2078" s="309" t="s">
        <v>208</v>
      </c>
      <c r="B2078" s="309" t="s">
        <v>7503</v>
      </c>
      <c r="C2078" s="309" t="s">
        <v>6689</v>
      </c>
      <c r="D2078" s="309" t="s">
        <v>4036</v>
      </c>
      <c r="E2078" s="309" t="s">
        <v>230</v>
      </c>
      <c r="F2078" s="310" t="s">
        <v>7778</v>
      </c>
      <c r="G2078" s="310" t="s">
        <v>1278</v>
      </c>
      <c r="H2078" s="309" t="s">
        <v>8674</v>
      </c>
    </row>
    <row r="2079" spans="1:8">
      <c r="A2079" s="309" t="s">
        <v>208</v>
      </c>
      <c r="B2079" s="309" t="s">
        <v>7503</v>
      </c>
      <c r="C2079" s="309" t="s">
        <v>6693</v>
      </c>
      <c r="D2079" s="309" t="s">
        <v>7780</v>
      </c>
      <c r="E2079" s="309" t="s">
        <v>231</v>
      </c>
      <c r="F2079" s="310" t="s">
        <v>7779</v>
      </c>
      <c r="G2079" s="310" t="s">
        <v>1280</v>
      </c>
      <c r="H2079" s="309" t="s">
        <v>8675</v>
      </c>
    </row>
    <row r="2080" spans="1:8">
      <c r="A2080" s="309" t="s">
        <v>208</v>
      </c>
      <c r="B2080" s="309" t="s">
        <v>7503</v>
      </c>
      <c r="C2080" s="309" t="s">
        <v>4668</v>
      </c>
      <c r="D2080" s="309" t="s">
        <v>7782</v>
      </c>
      <c r="E2080" s="309" t="s">
        <v>232</v>
      </c>
      <c r="F2080" s="310" t="s">
        <v>7781</v>
      </c>
      <c r="G2080" s="310" t="s">
        <v>1279</v>
      </c>
      <c r="H2080" s="309" t="s">
        <v>526</v>
      </c>
    </row>
    <row r="2081" spans="1:8">
      <c r="A2081" s="309" t="s">
        <v>208</v>
      </c>
      <c r="B2081" s="309" t="s">
        <v>7503</v>
      </c>
      <c r="C2081" s="309" t="s">
        <v>3014</v>
      </c>
      <c r="D2081" s="309" t="s">
        <v>7784</v>
      </c>
      <c r="E2081" s="309" t="s">
        <v>233</v>
      </c>
      <c r="F2081" s="310" t="s">
        <v>7783</v>
      </c>
      <c r="G2081" s="310" t="s">
        <v>1280</v>
      </c>
      <c r="H2081" s="309" t="s">
        <v>8675</v>
      </c>
    </row>
    <row r="2082" spans="1:8">
      <c r="A2082" s="309" t="s">
        <v>208</v>
      </c>
      <c r="B2082" s="309" t="s">
        <v>7503</v>
      </c>
      <c r="C2082" s="309" t="s">
        <v>3018</v>
      </c>
      <c r="D2082" s="309" t="s">
        <v>7786</v>
      </c>
      <c r="E2082" s="309" t="s">
        <v>234</v>
      </c>
      <c r="F2082" s="310" t="s">
        <v>7785</v>
      </c>
      <c r="G2082" s="310" t="s">
        <v>1280</v>
      </c>
      <c r="H2082" s="309" t="s">
        <v>8675</v>
      </c>
    </row>
    <row r="2083" spans="1:8">
      <c r="A2083" s="309" t="s">
        <v>208</v>
      </c>
      <c r="B2083" s="309" t="s">
        <v>7503</v>
      </c>
      <c r="C2083" s="309" t="s">
        <v>3019</v>
      </c>
      <c r="D2083" s="309" t="s">
        <v>4037</v>
      </c>
      <c r="E2083" s="309" t="s">
        <v>235</v>
      </c>
      <c r="F2083" s="310" t="s">
        <v>4038</v>
      </c>
      <c r="G2083" s="310" t="s">
        <v>1280</v>
      </c>
      <c r="H2083" s="309" t="s">
        <v>8675</v>
      </c>
    </row>
    <row r="2084" spans="1:8">
      <c r="A2084" s="309" t="s">
        <v>208</v>
      </c>
      <c r="B2084" s="309" t="s">
        <v>7503</v>
      </c>
      <c r="C2084" s="309" t="s">
        <v>3021</v>
      </c>
      <c r="D2084" s="309" t="s">
        <v>7788</v>
      </c>
      <c r="E2084" s="309" t="s">
        <v>236</v>
      </c>
      <c r="F2084" s="310" t="s">
        <v>7787</v>
      </c>
      <c r="G2084" s="310" t="s">
        <v>1277</v>
      </c>
      <c r="H2084" s="309" t="s">
        <v>8680</v>
      </c>
    </row>
    <row r="2085" spans="1:8">
      <c r="A2085" s="309" t="s">
        <v>208</v>
      </c>
      <c r="B2085" s="309" t="s">
        <v>7503</v>
      </c>
      <c r="C2085" s="309" t="s">
        <v>3025</v>
      </c>
      <c r="D2085" s="309" t="s">
        <v>4039</v>
      </c>
      <c r="E2085" s="309" t="s">
        <v>237</v>
      </c>
      <c r="F2085" s="310" t="s">
        <v>7789</v>
      </c>
      <c r="G2085" s="310" t="s">
        <v>1280</v>
      </c>
      <c r="H2085" s="309" t="s">
        <v>8675</v>
      </c>
    </row>
    <row r="2086" spans="1:8">
      <c r="A2086" s="309" t="s">
        <v>208</v>
      </c>
      <c r="B2086" s="309" t="s">
        <v>7503</v>
      </c>
      <c r="C2086" s="309" t="s">
        <v>3029</v>
      </c>
      <c r="D2086" s="309" t="s">
        <v>4040</v>
      </c>
      <c r="E2086" s="309" t="s">
        <v>238</v>
      </c>
      <c r="F2086" s="310" t="s">
        <v>7790</v>
      </c>
      <c r="G2086" s="310" t="s">
        <v>1277</v>
      </c>
      <c r="H2086" s="309" t="s">
        <v>8680</v>
      </c>
    </row>
    <row r="2087" spans="1:8">
      <c r="A2087" s="309" t="s">
        <v>208</v>
      </c>
      <c r="B2087" s="309" t="s">
        <v>7503</v>
      </c>
      <c r="C2087" s="309" t="s">
        <v>3032</v>
      </c>
      <c r="D2087" s="309" t="s">
        <v>7792</v>
      </c>
      <c r="E2087" s="309" t="s">
        <v>6331</v>
      </c>
      <c r="F2087" s="310" t="s">
        <v>7791</v>
      </c>
      <c r="G2087" s="310" t="s">
        <v>1277</v>
      </c>
      <c r="H2087" s="309" t="s">
        <v>8680</v>
      </c>
    </row>
    <row r="2088" spans="1:8">
      <c r="A2088" s="309" t="s">
        <v>208</v>
      </c>
      <c r="B2088" s="309" t="s">
        <v>7503</v>
      </c>
      <c r="C2088" s="309" t="s">
        <v>4771</v>
      </c>
      <c r="D2088" s="309" t="s">
        <v>7794</v>
      </c>
      <c r="E2088" s="309" t="s">
        <v>6332</v>
      </c>
      <c r="F2088" s="310" t="s">
        <v>7793</v>
      </c>
      <c r="G2088" s="310" t="s">
        <v>1282</v>
      </c>
      <c r="H2088" s="309" t="s">
        <v>4507</v>
      </c>
    </row>
    <row r="2089" spans="1:8">
      <c r="A2089" s="309" t="s">
        <v>208</v>
      </c>
      <c r="B2089" s="309" t="s">
        <v>7503</v>
      </c>
      <c r="C2089" s="309" t="s">
        <v>7913</v>
      </c>
      <c r="D2089" s="309" t="s">
        <v>7796</v>
      </c>
      <c r="E2089" s="309" t="s">
        <v>6333</v>
      </c>
      <c r="F2089" s="310" t="s">
        <v>7795</v>
      </c>
      <c r="G2089" s="310" t="s">
        <v>1277</v>
      </c>
      <c r="H2089" s="309" t="s">
        <v>8680</v>
      </c>
    </row>
    <row r="2090" spans="1:8">
      <c r="A2090" s="309" t="s">
        <v>208</v>
      </c>
      <c r="B2090" s="309" t="s">
        <v>7503</v>
      </c>
      <c r="C2090" s="309" t="s">
        <v>4882</v>
      </c>
      <c r="D2090" s="309" t="s">
        <v>7798</v>
      </c>
      <c r="E2090" s="309" t="s">
        <v>6334</v>
      </c>
      <c r="F2090" s="310" t="s">
        <v>7797</v>
      </c>
      <c r="G2090" s="310" t="s">
        <v>1277</v>
      </c>
      <c r="H2090" s="309" t="s">
        <v>8680</v>
      </c>
    </row>
    <row r="2091" spans="1:8">
      <c r="A2091" s="309" t="s">
        <v>208</v>
      </c>
      <c r="B2091" s="309" t="s">
        <v>7503</v>
      </c>
      <c r="C2091" s="309" t="s">
        <v>3036</v>
      </c>
      <c r="D2091" s="309" t="s">
        <v>7800</v>
      </c>
      <c r="E2091" s="309" t="s">
        <v>6335</v>
      </c>
      <c r="F2091" s="310" t="s">
        <v>7799</v>
      </c>
      <c r="G2091" s="310" t="s">
        <v>1280</v>
      </c>
      <c r="H2091" s="309" t="s">
        <v>8675</v>
      </c>
    </row>
    <row r="2092" spans="1:8">
      <c r="A2092" s="309" t="s">
        <v>208</v>
      </c>
      <c r="B2092" s="309" t="s">
        <v>7503</v>
      </c>
      <c r="C2092" s="309" t="s">
        <v>3038</v>
      </c>
      <c r="D2092" s="309" t="s">
        <v>4041</v>
      </c>
      <c r="E2092" s="309" t="s">
        <v>6336</v>
      </c>
      <c r="F2092" s="310" t="s">
        <v>4042</v>
      </c>
      <c r="G2092" s="310" t="s">
        <v>1284</v>
      </c>
      <c r="H2092" s="309" t="s">
        <v>8715</v>
      </c>
    </row>
    <row r="2093" spans="1:8">
      <c r="A2093" s="309" t="s">
        <v>208</v>
      </c>
      <c r="B2093" s="309" t="s">
        <v>7503</v>
      </c>
      <c r="C2093" s="309" t="s">
        <v>3042</v>
      </c>
      <c r="D2093" s="309" t="s">
        <v>9040</v>
      </c>
      <c r="E2093" s="309" t="s">
        <v>9041</v>
      </c>
      <c r="F2093" s="310" t="s">
        <v>9042</v>
      </c>
      <c r="G2093" s="310" t="s">
        <v>1280</v>
      </c>
      <c r="H2093" s="309" t="s">
        <v>8675</v>
      </c>
    </row>
    <row r="2094" spans="1:8">
      <c r="A2094" s="309" t="s">
        <v>208</v>
      </c>
      <c r="B2094" s="309" t="s">
        <v>7503</v>
      </c>
      <c r="C2094" s="309" t="s">
        <v>1895</v>
      </c>
      <c r="D2094" s="309" t="s">
        <v>9043</v>
      </c>
      <c r="E2094" s="309" t="s">
        <v>9044</v>
      </c>
      <c r="F2094" s="310" t="s">
        <v>9045</v>
      </c>
      <c r="G2094" s="310" t="s">
        <v>1280</v>
      </c>
      <c r="H2094" s="309" t="s">
        <v>8675</v>
      </c>
    </row>
    <row r="2095" spans="1:8">
      <c r="D2095" s="309" t="s">
        <v>6184</v>
      </c>
    </row>
    <row r="2096" spans="1:8">
      <c r="A2096" s="309" t="s">
        <v>6337</v>
      </c>
      <c r="B2096" s="309" t="s">
        <v>7504</v>
      </c>
      <c r="C2096" s="309" t="s">
        <v>7530</v>
      </c>
      <c r="D2096" s="309" t="s">
        <v>7802</v>
      </c>
      <c r="E2096" s="309" t="s">
        <v>6338</v>
      </c>
      <c r="F2096" s="310" t="s">
        <v>7801</v>
      </c>
      <c r="G2096" s="310" t="s">
        <v>1272</v>
      </c>
      <c r="H2096" s="309" t="s">
        <v>7532</v>
      </c>
    </row>
    <row r="2097" spans="1:8">
      <c r="A2097" s="309" t="s">
        <v>6337</v>
      </c>
      <c r="B2097" s="309" t="s">
        <v>7504</v>
      </c>
      <c r="C2097" s="309" t="s">
        <v>7533</v>
      </c>
      <c r="D2097" s="309" t="s">
        <v>7804</v>
      </c>
      <c r="E2097" s="309" t="s">
        <v>6339</v>
      </c>
      <c r="F2097" s="310" t="s">
        <v>7803</v>
      </c>
      <c r="G2097" s="310" t="s">
        <v>1273</v>
      </c>
      <c r="H2097" s="309" t="s">
        <v>8651</v>
      </c>
    </row>
    <row r="2098" spans="1:8">
      <c r="A2098" s="309" t="s">
        <v>6337</v>
      </c>
      <c r="B2098" s="309" t="s">
        <v>7504</v>
      </c>
      <c r="C2098" s="309" t="s">
        <v>7535</v>
      </c>
      <c r="D2098" s="309" t="s">
        <v>7806</v>
      </c>
      <c r="E2098" s="309" t="s">
        <v>6340</v>
      </c>
      <c r="F2098" s="310" t="s">
        <v>7805</v>
      </c>
      <c r="G2098" s="310" t="s">
        <v>1274</v>
      </c>
      <c r="H2098" s="309" t="s">
        <v>7537</v>
      </c>
    </row>
    <row r="2099" spans="1:8">
      <c r="A2099" s="309" t="s">
        <v>6337</v>
      </c>
      <c r="B2099" s="309" t="s">
        <v>7504</v>
      </c>
      <c r="C2099" s="309" t="s">
        <v>7538</v>
      </c>
      <c r="D2099" s="309" t="s">
        <v>7808</v>
      </c>
      <c r="E2099" s="309" t="s">
        <v>6341</v>
      </c>
      <c r="F2099" s="310" t="s">
        <v>7807</v>
      </c>
      <c r="G2099" s="310" t="s">
        <v>1274</v>
      </c>
      <c r="H2099" s="309" t="s">
        <v>7537</v>
      </c>
    </row>
    <row r="2100" spans="1:8">
      <c r="A2100" s="309" t="s">
        <v>6337</v>
      </c>
      <c r="B2100" s="309" t="s">
        <v>7504</v>
      </c>
      <c r="C2100" s="309" t="s">
        <v>7540</v>
      </c>
      <c r="D2100" s="309" t="s">
        <v>7810</v>
      </c>
      <c r="E2100" s="309" t="s">
        <v>6342</v>
      </c>
      <c r="F2100" s="310" t="s">
        <v>7809</v>
      </c>
      <c r="G2100" s="310" t="s">
        <v>1274</v>
      </c>
      <c r="H2100" s="309" t="s">
        <v>7537</v>
      </c>
    </row>
    <row r="2101" spans="1:8">
      <c r="A2101" s="309" t="s">
        <v>6337</v>
      </c>
      <c r="B2101" s="309" t="s">
        <v>7504</v>
      </c>
      <c r="C2101" s="309" t="s">
        <v>7542</v>
      </c>
      <c r="D2101" s="309" t="s">
        <v>7812</v>
      </c>
      <c r="E2101" s="309" t="s">
        <v>6343</v>
      </c>
      <c r="F2101" s="310" t="s">
        <v>7811</v>
      </c>
      <c r="G2101" s="310" t="s">
        <v>1274</v>
      </c>
      <c r="H2101" s="309" t="s">
        <v>7537</v>
      </c>
    </row>
    <row r="2102" spans="1:8">
      <c r="A2102" s="309" t="s">
        <v>6337</v>
      </c>
      <c r="B2102" s="309" t="s">
        <v>7504</v>
      </c>
      <c r="C2102" s="309" t="s">
        <v>7552</v>
      </c>
      <c r="D2102" s="309" t="s">
        <v>7814</v>
      </c>
      <c r="E2102" s="309" t="s">
        <v>6344</v>
      </c>
      <c r="F2102" s="310" t="s">
        <v>7813</v>
      </c>
      <c r="G2102" s="310" t="s">
        <v>1274</v>
      </c>
      <c r="H2102" s="309" t="s">
        <v>7537</v>
      </c>
    </row>
    <row r="2103" spans="1:8">
      <c r="A2103" s="309" t="s">
        <v>6337</v>
      </c>
      <c r="B2103" s="309" t="s">
        <v>7504</v>
      </c>
      <c r="C2103" s="309" t="s">
        <v>7554</v>
      </c>
      <c r="D2103" s="309" t="s">
        <v>4043</v>
      </c>
      <c r="E2103" s="309" t="s">
        <v>6345</v>
      </c>
      <c r="F2103" s="310" t="s">
        <v>7815</v>
      </c>
      <c r="G2103" s="310" t="s">
        <v>1274</v>
      </c>
      <c r="H2103" s="309" t="s">
        <v>7537</v>
      </c>
    </row>
    <row r="2104" spans="1:8">
      <c r="A2104" s="309" t="s">
        <v>6337</v>
      </c>
      <c r="B2104" s="309" t="s">
        <v>7504</v>
      </c>
      <c r="C2104" s="309" t="s">
        <v>7556</v>
      </c>
      <c r="D2104" s="309" t="s">
        <v>7817</v>
      </c>
      <c r="E2104" s="309" t="s">
        <v>6346</v>
      </c>
      <c r="F2104" s="310" t="s">
        <v>7816</v>
      </c>
      <c r="G2104" s="310" t="s">
        <v>1274</v>
      </c>
      <c r="H2104" s="309" t="s">
        <v>7537</v>
      </c>
    </row>
    <row r="2105" spans="1:8">
      <c r="A2105" s="309" t="s">
        <v>6337</v>
      </c>
      <c r="B2105" s="309" t="s">
        <v>7504</v>
      </c>
      <c r="C2105" s="309" t="s">
        <v>7558</v>
      </c>
      <c r="D2105" s="309" t="s">
        <v>7819</v>
      </c>
      <c r="E2105" s="309" t="s">
        <v>6347</v>
      </c>
      <c r="F2105" s="310" t="s">
        <v>7818</v>
      </c>
      <c r="G2105" s="310" t="s">
        <v>1274</v>
      </c>
      <c r="H2105" s="309" t="s">
        <v>7537</v>
      </c>
    </row>
    <row r="2106" spans="1:8">
      <c r="A2106" s="309" t="s">
        <v>6337</v>
      </c>
      <c r="B2106" s="309" t="s">
        <v>7504</v>
      </c>
      <c r="C2106" s="309" t="s">
        <v>7568</v>
      </c>
      <c r="D2106" s="309" t="s">
        <v>7821</v>
      </c>
      <c r="E2106" s="309" t="s">
        <v>6348</v>
      </c>
      <c r="F2106" s="310" t="s">
        <v>7820</v>
      </c>
      <c r="G2106" s="310" t="s">
        <v>1274</v>
      </c>
      <c r="H2106" s="309" t="s">
        <v>7537</v>
      </c>
    </row>
    <row r="2107" spans="1:8">
      <c r="A2107" s="309" t="s">
        <v>6337</v>
      </c>
      <c r="B2107" s="309" t="s">
        <v>7504</v>
      </c>
      <c r="C2107" s="309" t="s">
        <v>7575</v>
      </c>
      <c r="D2107" s="309" t="s">
        <v>7823</v>
      </c>
      <c r="E2107" s="309" t="s">
        <v>6349</v>
      </c>
      <c r="F2107" s="310" t="s">
        <v>7822</v>
      </c>
      <c r="G2107" s="310" t="s">
        <v>1275</v>
      </c>
      <c r="H2107" s="309" t="s">
        <v>7605</v>
      </c>
    </row>
    <row r="2108" spans="1:8">
      <c r="A2108" s="309" t="s">
        <v>6337</v>
      </c>
      <c r="B2108" s="309" t="s">
        <v>7504</v>
      </c>
      <c r="C2108" s="309" t="s">
        <v>7583</v>
      </c>
      <c r="D2108" s="309" t="s">
        <v>7825</v>
      </c>
      <c r="E2108" s="309" t="s">
        <v>6350</v>
      </c>
      <c r="F2108" s="310" t="s">
        <v>7824</v>
      </c>
      <c r="G2108" s="310" t="s">
        <v>1275</v>
      </c>
      <c r="H2108" s="309" t="s">
        <v>7605</v>
      </c>
    </row>
    <row r="2109" spans="1:8">
      <c r="A2109" s="309" t="s">
        <v>6337</v>
      </c>
      <c r="B2109" s="309" t="s">
        <v>7504</v>
      </c>
      <c r="C2109" s="309" t="s">
        <v>7587</v>
      </c>
      <c r="D2109" s="309" t="s">
        <v>7827</v>
      </c>
      <c r="E2109" s="309" t="s">
        <v>6351</v>
      </c>
      <c r="F2109" s="310" t="s">
        <v>7826</v>
      </c>
      <c r="G2109" s="310" t="s">
        <v>1275</v>
      </c>
      <c r="H2109" s="309" t="s">
        <v>7605</v>
      </c>
    </row>
    <row r="2110" spans="1:8">
      <c r="A2110" s="309" t="s">
        <v>6337</v>
      </c>
      <c r="B2110" s="309" t="s">
        <v>7504</v>
      </c>
      <c r="C2110" s="309" t="s">
        <v>7593</v>
      </c>
      <c r="D2110" s="309" t="s">
        <v>7829</v>
      </c>
      <c r="E2110" s="309" t="s">
        <v>6352</v>
      </c>
      <c r="F2110" s="310" t="s">
        <v>7828</v>
      </c>
      <c r="G2110" s="310" t="s">
        <v>1274</v>
      </c>
      <c r="H2110" s="309" t="s">
        <v>7537</v>
      </c>
    </row>
    <row r="2111" spans="1:8">
      <c r="A2111" s="309" t="s">
        <v>6337</v>
      </c>
      <c r="B2111" s="309" t="s">
        <v>7504</v>
      </c>
      <c r="C2111" s="309" t="s">
        <v>7599</v>
      </c>
      <c r="D2111" s="309" t="s">
        <v>7831</v>
      </c>
      <c r="E2111" s="309" t="s">
        <v>6353</v>
      </c>
      <c r="F2111" s="310" t="s">
        <v>7830</v>
      </c>
      <c r="G2111" s="310" t="s">
        <v>1275</v>
      </c>
      <c r="H2111" s="309" t="s">
        <v>7605</v>
      </c>
    </row>
    <row r="2112" spans="1:8">
      <c r="A2112" s="309" t="s">
        <v>6337</v>
      </c>
      <c r="B2112" s="309" t="s">
        <v>7504</v>
      </c>
      <c r="C2112" s="309" t="s">
        <v>7608</v>
      </c>
      <c r="D2112" s="309" t="s">
        <v>7833</v>
      </c>
      <c r="E2112" s="309" t="s">
        <v>6354</v>
      </c>
      <c r="F2112" s="310" t="s">
        <v>7832</v>
      </c>
      <c r="G2112" s="310" t="s">
        <v>1275</v>
      </c>
      <c r="H2112" s="309" t="s">
        <v>7605</v>
      </c>
    </row>
    <row r="2113" spans="1:8">
      <c r="A2113" s="309" t="s">
        <v>6337</v>
      </c>
      <c r="B2113" s="309" t="s">
        <v>7504</v>
      </c>
      <c r="C2113" s="309" t="s">
        <v>7620</v>
      </c>
      <c r="D2113" s="309" t="s">
        <v>7835</v>
      </c>
      <c r="E2113" s="309" t="s">
        <v>6355</v>
      </c>
      <c r="F2113" s="310" t="s">
        <v>7834</v>
      </c>
      <c r="G2113" s="310" t="s">
        <v>1281</v>
      </c>
      <c r="H2113" s="309" t="s">
        <v>8676</v>
      </c>
    </row>
    <row r="2114" spans="1:8">
      <c r="A2114" s="309" t="s">
        <v>6337</v>
      </c>
      <c r="B2114" s="309" t="s">
        <v>7504</v>
      </c>
      <c r="C2114" s="309" t="s">
        <v>6673</v>
      </c>
      <c r="D2114" s="309" t="s">
        <v>5400</v>
      </c>
      <c r="E2114" s="309" t="s">
        <v>6356</v>
      </c>
      <c r="F2114" s="310" t="s">
        <v>5399</v>
      </c>
      <c r="G2114" s="310" t="s">
        <v>1278</v>
      </c>
      <c r="H2114" s="309" t="s">
        <v>8674</v>
      </c>
    </row>
    <row r="2115" spans="1:8">
      <c r="A2115" s="309" t="s">
        <v>6337</v>
      </c>
      <c r="B2115" s="309" t="s">
        <v>7504</v>
      </c>
      <c r="C2115" s="309" t="s">
        <v>4626</v>
      </c>
      <c r="D2115" s="309" t="s">
        <v>5402</v>
      </c>
      <c r="E2115" s="309" t="s">
        <v>6357</v>
      </c>
      <c r="F2115" s="310" t="s">
        <v>5401</v>
      </c>
      <c r="G2115" s="310" t="s">
        <v>1279</v>
      </c>
      <c r="H2115" s="309" t="s">
        <v>526</v>
      </c>
    </row>
    <row r="2116" spans="1:8">
      <c r="A2116" s="309" t="s">
        <v>6337</v>
      </c>
      <c r="B2116" s="309" t="s">
        <v>7504</v>
      </c>
      <c r="C2116" s="309" t="s">
        <v>6675</v>
      </c>
      <c r="D2116" s="309" t="s">
        <v>5404</v>
      </c>
      <c r="E2116" s="309" t="s">
        <v>6358</v>
      </c>
      <c r="F2116" s="310" t="s">
        <v>5403</v>
      </c>
      <c r="G2116" s="310" t="s">
        <v>1274</v>
      </c>
      <c r="H2116" s="309" t="s">
        <v>7537</v>
      </c>
    </row>
    <row r="2117" spans="1:8">
      <c r="A2117" s="309" t="s">
        <v>6337</v>
      </c>
      <c r="B2117" s="309" t="s">
        <v>7504</v>
      </c>
      <c r="C2117" s="309" t="s">
        <v>6684</v>
      </c>
      <c r="D2117" s="309" t="s">
        <v>5406</v>
      </c>
      <c r="E2117" s="309" t="s">
        <v>6359</v>
      </c>
      <c r="F2117" s="310" t="s">
        <v>5405</v>
      </c>
      <c r="G2117" s="310" t="s">
        <v>1272</v>
      </c>
      <c r="H2117" s="309" t="s">
        <v>7532</v>
      </c>
    </row>
    <row r="2118" spans="1:8">
      <c r="A2118" s="309" t="s">
        <v>6337</v>
      </c>
      <c r="B2118" s="309" t="s">
        <v>7504</v>
      </c>
      <c r="C2118" s="309" t="s">
        <v>6686</v>
      </c>
      <c r="D2118" s="309" t="s">
        <v>5408</v>
      </c>
      <c r="E2118" s="309" t="s">
        <v>6360</v>
      </c>
      <c r="F2118" s="310" t="s">
        <v>5407</v>
      </c>
      <c r="G2118" s="310" t="s">
        <v>1276</v>
      </c>
      <c r="H2118" s="309" t="s">
        <v>8669</v>
      </c>
    </row>
    <row r="2119" spans="1:8">
      <c r="A2119" s="309" t="s">
        <v>6337</v>
      </c>
      <c r="B2119" s="309" t="s">
        <v>7504</v>
      </c>
      <c r="C2119" s="309" t="s">
        <v>6687</v>
      </c>
      <c r="D2119" s="309" t="s">
        <v>5410</v>
      </c>
      <c r="E2119" s="309" t="s">
        <v>6361</v>
      </c>
      <c r="F2119" s="310" t="s">
        <v>5409</v>
      </c>
      <c r="G2119" s="310" t="s">
        <v>1280</v>
      </c>
      <c r="H2119" s="309" t="s">
        <v>8675</v>
      </c>
    </row>
    <row r="2120" spans="1:8">
      <c r="A2120" s="309" t="s">
        <v>6337</v>
      </c>
      <c r="B2120" s="309" t="s">
        <v>7504</v>
      </c>
      <c r="C2120" s="309" t="s">
        <v>6691</v>
      </c>
      <c r="D2120" s="309" t="s">
        <v>5412</v>
      </c>
      <c r="E2120" s="309" t="s">
        <v>6362</v>
      </c>
      <c r="F2120" s="310" t="s">
        <v>5411</v>
      </c>
      <c r="G2120" s="310" t="s">
        <v>1283</v>
      </c>
      <c r="H2120" s="309" t="s">
        <v>8677</v>
      </c>
    </row>
    <row r="2121" spans="1:8">
      <c r="A2121" s="309" t="s">
        <v>6337</v>
      </c>
      <c r="B2121" s="309" t="s">
        <v>7504</v>
      </c>
      <c r="C2121" s="309" t="s">
        <v>4754</v>
      </c>
      <c r="D2121" s="309" t="s">
        <v>6048</v>
      </c>
      <c r="E2121" s="309" t="s">
        <v>6363</v>
      </c>
      <c r="F2121" s="310" t="s">
        <v>5413</v>
      </c>
      <c r="G2121" s="310" t="s">
        <v>1274</v>
      </c>
      <c r="H2121" s="309" t="s">
        <v>7537</v>
      </c>
    </row>
    <row r="2122" spans="1:8">
      <c r="A2122" s="309" t="s">
        <v>6337</v>
      </c>
      <c r="B2122" s="309" t="s">
        <v>7504</v>
      </c>
      <c r="C2122" s="309" t="s">
        <v>6697</v>
      </c>
      <c r="D2122" s="309" t="s">
        <v>4044</v>
      </c>
      <c r="E2122" s="309" t="s">
        <v>6364</v>
      </c>
      <c r="F2122" s="310" t="s">
        <v>6049</v>
      </c>
      <c r="G2122" s="310" t="s">
        <v>1280</v>
      </c>
      <c r="H2122" s="309" t="s">
        <v>8675</v>
      </c>
    </row>
    <row r="2123" spans="1:8">
      <c r="A2123" s="309" t="s">
        <v>6337</v>
      </c>
      <c r="B2123" s="309" t="s">
        <v>7504</v>
      </c>
      <c r="C2123" s="309" t="s">
        <v>4667</v>
      </c>
      <c r="D2123" s="309" t="s">
        <v>4045</v>
      </c>
      <c r="E2123" s="309" t="s">
        <v>6365</v>
      </c>
      <c r="F2123" s="310" t="s">
        <v>4046</v>
      </c>
      <c r="G2123" s="310" t="s">
        <v>1274</v>
      </c>
      <c r="H2123" s="309" t="s">
        <v>7537</v>
      </c>
    </row>
    <row r="2124" spans="1:8">
      <c r="A2124" s="309" t="s">
        <v>6337</v>
      </c>
      <c r="B2124" s="309" t="s">
        <v>7504</v>
      </c>
      <c r="C2124" s="309" t="s">
        <v>4760</v>
      </c>
      <c r="D2124" s="309" t="s">
        <v>4047</v>
      </c>
      <c r="E2124" s="309" t="s">
        <v>6366</v>
      </c>
      <c r="F2124" s="310" t="s">
        <v>4048</v>
      </c>
      <c r="G2124" s="310" t="s">
        <v>1284</v>
      </c>
      <c r="H2124" s="309" t="s">
        <v>8715</v>
      </c>
    </row>
    <row r="2125" spans="1:8">
      <c r="A2125" s="309" t="s">
        <v>6337</v>
      </c>
      <c r="B2125" s="309" t="s">
        <v>7504</v>
      </c>
      <c r="C2125" s="309" t="s">
        <v>3014</v>
      </c>
      <c r="D2125" s="309" t="s">
        <v>6367</v>
      </c>
      <c r="E2125" s="309" t="s">
        <v>6368</v>
      </c>
      <c r="F2125" s="310" t="s">
        <v>6369</v>
      </c>
      <c r="G2125" s="310" t="s">
        <v>1280</v>
      </c>
      <c r="H2125" s="309" t="s">
        <v>8675</v>
      </c>
    </row>
    <row r="2126" spans="1:8">
      <c r="A2126" s="309" t="s">
        <v>6337</v>
      </c>
      <c r="B2126" s="309" t="s">
        <v>7504</v>
      </c>
      <c r="C2126" s="309" t="s">
        <v>3016</v>
      </c>
      <c r="D2126" s="309" t="s">
        <v>9046</v>
      </c>
      <c r="E2126" s="309" t="s">
        <v>9047</v>
      </c>
      <c r="F2126" s="310" t="s">
        <v>9048</v>
      </c>
      <c r="G2126" s="310" t="s">
        <v>1274</v>
      </c>
      <c r="H2126" s="309" t="s">
        <v>7537</v>
      </c>
    </row>
    <row r="2127" spans="1:8">
      <c r="A2127" s="309" t="s">
        <v>6337</v>
      </c>
      <c r="B2127" s="309" t="s">
        <v>7504</v>
      </c>
      <c r="C2127" s="309" t="s">
        <v>4672</v>
      </c>
      <c r="D2127" s="309" t="s">
        <v>9049</v>
      </c>
      <c r="E2127" s="309" t="s">
        <v>9050</v>
      </c>
      <c r="F2127" s="310" t="s">
        <v>9051</v>
      </c>
      <c r="G2127" s="310" t="s">
        <v>1283</v>
      </c>
      <c r="H2127" s="309" t="s">
        <v>8677</v>
      </c>
    </row>
    <row r="2128" spans="1:8">
      <c r="A2128" s="309" t="s">
        <v>6337</v>
      </c>
      <c r="B2128" s="309" t="s">
        <v>7504</v>
      </c>
      <c r="C2128" s="309" t="s">
        <v>3018</v>
      </c>
      <c r="D2128" s="309" t="s">
        <v>9052</v>
      </c>
      <c r="E2128" s="309" t="s">
        <v>9053</v>
      </c>
      <c r="F2128" s="310" t="s">
        <v>9054</v>
      </c>
      <c r="G2128" s="310" t="s">
        <v>1280</v>
      </c>
      <c r="H2128" s="309" t="s">
        <v>8675</v>
      </c>
    </row>
    <row r="2129" spans="1:8">
      <c r="D2129" s="309" t="s">
        <v>6184</v>
      </c>
    </row>
    <row r="2130" spans="1:8">
      <c r="A2130" s="309" t="s">
        <v>6370</v>
      </c>
      <c r="B2130" s="309" t="s">
        <v>7505</v>
      </c>
      <c r="C2130" s="309" t="s">
        <v>7530</v>
      </c>
      <c r="D2130" s="309" t="s">
        <v>4049</v>
      </c>
      <c r="E2130" s="309" t="s">
        <v>6371</v>
      </c>
      <c r="F2130" s="310" t="s">
        <v>6050</v>
      </c>
      <c r="G2130" s="310" t="s">
        <v>1272</v>
      </c>
      <c r="H2130" s="309" t="s">
        <v>7532</v>
      </c>
    </row>
    <row r="2131" spans="1:8">
      <c r="A2131" s="309" t="s">
        <v>6370</v>
      </c>
      <c r="B2131" s="309" t="s">
        <v>7505</v>
      </c>
      <c r="C2131" s="309" t="s">
        <v>7535</v>
      </c>
      <c r="D2131" s="309" t="s">
        <v>6052</v>
      </c>
      <c r="E2131" s="309" t="s">
        <v>6372</v>
      </c>
      <c r="F2131" s="310" t="s">
        <v>6051</v>
      </c>
      <c r="G2131" s="310" t="s">
        <v>1274</v>
      </c>
      <c r="H2131" s="309" t="s">
        <v>7537</v>
      </c>
    </row>
    <row r="2132" spans="1:8">
      <c r="A2132" s="309" t="s">
        <v>6370</v>
      </c>
      <c r="B2132" s="309" t="s">
        <v>7505</v>
      </c>
      <c r="C2132" s="309" t="s">
        <v>7538</v>
      </c>
      <c r="D2132" s="309" t="s">
        <v>1285</v>
      </c>
      <c r="E2132" s="309" t="s">
        <v>6373</v>
      </c>
      <c r="F2132" s="310" t="s">
        <v>6053</v>
      </c>
      <c r="G2132" s="310" t="s">
        <v>1274</v>
      </c>
      <c r="H2132" s="309" t="s">
        <v>7537</v>
      </c>
    </row>
    <row r="2133" spans="1:8">
      <c r="A2133" s="309" t="s">
        <v>6370</v>
      </c>
      <c r="B2133" s="309" t="s">
        <v>7505</v>
      </c>
      <c r="C2133" s="309" t="s">
        <v>7540</v>
      </c>
      <c r="D2133" s="309" t="s">
        <v>1287</v>
      </c>
      <c r="E2133" s="309" t="s">
        <v>6374</v>
      </c>
      <c r="F2133" s="310" t="s">
        <v>1286</v>
      </c>
      <c r="G2133" s="310" t="s">
        <v>1274</v>
      </c>
      <c r="H2133" s="309" t="s">
        <v>7537</v>
      </c>
    </row>
    <row r="2134" spans="1:8">
      <c r="A2134" s="309" t="s">
        <v>6370</v>
      </c>
      <c r="B2134" s="309" t="s">
        <v>7505</v>
      </c>
      <c r="C2134" s="309" t="s">
        <v>7542</v>
      </c>
      <c r="D2134" s="309" t="s">
        <v>1289</v>
      </c>
      <c r="E2134" s="309" t="s">
        <v>6375</v>
      </c>
      <c r="F2134" s="310" t="s">
        <v>1288</v>
      </c>
      <c r="G2134" s="310" t="s">
        <v>1274</v>
      </c>
      <c r="H2134" s="309" t="s">
        <v>7537</v>
      </c>
    </row>
    <row r="2135" spans="1:8">
      <c r="A2135" s="309" t="s">
        <v>6370</v>
      </c>
      <c r="B2135" s="309" t="s">
        <v>7505</v>
      </c>
      <c r="C2135" s="309" t="s">
        <v>7544</v>
      </c>
      <c r="D2135" s="309" t="s">
        <v>1291</v>
      </c>
      <c r="E2135" s="309" t="s">
        <v>6376</v>
      </c>
      <c r="F2135" s="310" t="s">
        <v>1290</v>
      </c>
      <c r="G2135" s="310" t="s">
        <v>1275</v>
      </c>
      <c r="H2135" s="309" t="s">
        <v>7605</v>
      </c>
    </row>
    <row r="2136" spans="1:8">
      <c r="A2136" s="309" t="s">
        <v>6370</v>
      </c>
      <c r="B2136" s="309" t="s">
        <v>7505</v>
      </c>
      <c r="C2136" s="309" t="s">
        <v>7552</v>
      </c>
      <c r="D2136" s="309" t="s">
        <v>1293</v>
      </c>
      <c r="E2136" s="309" t="s">
        <v>6377</v>
      </c>
      <c r="F2136" s="310" t="s">
        <v>1292</v>
      </c>
      <c r="G2136" s="310" t="s">
        <v>1275</v>
      </c>
      <c r="H2136" s="309" t="s">
        <v>7605</v>
      </c>
    </row>
    <row r="2137" spans="1:8">
      <c r="A2137" s="309" t="s">
        <v>6370</v>
      </c>
      <c r="B2137" s="309" t="s">
        <v>7505</v>
      </c>
      <c r="C2137" s="309" t="s">
        <v>7554</v>
      </c>
      <c r="D2137" s="309" t="s">
        <v>1295</v>
      </c>
      <c r="E2137" s="309" t="s">
        <v>6378</v>
      </c>
      <c r="F2137" s="310" t="s">
        <v>1294</v>
      </c>
      <c r="G2137" s="310" t="s">
        <v>1275</v>
      </c>
      <c r="H2137" s="309" t="s">
        <v>7605</v>
      </c>
    </row>
    <row r="2138" spans="1:8">
      <c r="A2138" s="309" t="s">
        <v>6370</v>
      </c>
      <c r="B2138" s="309" t="s">
        <v>7505</v>
      </c>
      <c r="C2138" s="309" t="s">
        <v>7558</v>
      </c>
      <c r="D2138" s="309" t="s">
        <v>1297</v>
      </c>
      <c r="E2138" s="309" t="s">
        <v>6379</v>
      </c>
      <c r="F2138" s="310" t="s">
        <v>1296</v>
      </c>
      <c r="G2138" s="310" t="s">
        <v>1275</v>
      </c>
      <c r="H2138" s="309" t="s">
        <v>7605</v>
      </c>
    </row>
    <row r="2139" spans="1:8">
      <c r="A2139" s="309" t="s">
        <v>6370</v>
      </c>
      <c r="B2139" s="309" t="s">
        <v>7505</v>
      </c>
      <c r="C2139" s="309" t="s">
        <v>7560</v>
      </c>
      <c r="D2139" s="309" t="s">
        <v>1299</v>
      </c>
      <c r="E2139" s="309" t="s">
        <v>6380</v>
      </c>
      <c r="F2139" s="310" t="s">
        <v>1298</v>
      </c>
      <c r="G2139" s="310" t="s">
        <v>1274</v>
      </c>
      <c r="H2139" s="309" t="s">
        <v>7537</v>
      </c>
    </row>
    <row r="2140" spans="1:8">
      <c r="A2140" s="309" t="s">
        <v>6370</v>
      </c>
      <c r="B2140" s="309" t="s">
        <v>7505</v>
      </c>
      <c r="C2140" s="309" t="s">
        <v>7572</v>
      </c>
      <c r="D2140" s="309" t="s">
        <v>4050</v>
      </c>
      <c r="E2140" s="309" t="s">
        <v>6381</v>
      </c>
      <c r="F2140" s="310" t="s">
        <v>1300</v>
      </c>
      <c r="G2140" s="310" t="s">
        <v>1275</v>
      </c>
      <c r="H2140" s="309" t="s">
        <v>7605</v>
      </c>
    </row>
    <row r="2141" spans="1:8">
      <c r="A2141" s="309" t="s">
        <v>6370</v>
      </c>
      <c r="B2141" s="309" t="s">
        <v>7505</v>
      </c>
      <c r="C2141" s="309" t="s">
        <v>7577</v>
      </c>
      <c r="D2141" s="309" t="s">
        <v>6096</v>
      </c>
      <c r="E2141" s="309" t="s">
        <v>6382</v>
      </c>
      <c r="F2141" s="310" t="s">
        <v>1301</v>
      </c>
      <c r="G2141" s="310" t="s">
        <v>1275</v>
      </c>
      <c r="H2141" s="309" t="s">
        <v>7605</v>
      </c>
    </row>
    <row r="2142" spans="1:8">
      <c r="A2142" s="309" t="s">
        <v>6370</v>
      </c>
      <c r="B2142" s="309" t="s">
        <v>7505</v>
      </c>
      <c r="C2142" s="309" t="s">
        <v>7585</v>
      </c>
      <c r="D2142" s="309" t="s">
        <v>6383</v>
      </c>
      <c r="E2142" s="309" t="s">
        <v>6384</v>
      </c>
      <c r="F2142" s="310" t="s">
        <v>1302</v>
      </c>
      <c r="G2142" s="310" t="s">
        <v>1274</v>
      </c>
      <c r="H2142" s="309" t="s">
        <v>7537</v>
      </c>
    </row>
    <row r="2143" spans="1:8">
      <c r="A2143" s="309" t="s">
        <v>6370</v>
      </c>
      <c r="B2143" s="309" t="s">
        <v>7505</v>
      </c>
      <c r="C2143" s="309" t="s">
        <v>7590</v>
      </c>
      <c r="D2143" s="309" t="s">
        <v>1304</v>
      </c>
      <c r="E2143" s="309" t="s">
        <v>6385</v>
      </c>
      <c r="F2143" s="310" t="s">
        <v>1303</v>
      </c>
      <c r="G2143" s="310" t="s">
        <v>1275</v>
      </c>
      <c r="H2143" s="309" t="s">
        <v>7605</v>
      </c>
    </row>
    <row r="2144" spans="1:8">
      <c r="A2144" s="309" t="s">
        <v>6370</v>
      </c>
      <c r="B2144" s="309" t="s">
        <v>7505</v>
      </c>
      <c r="C2144" s="309" t="s">
        <v>7597</v>
      </c>
      <c r="D2144" s="309" t="s">
        <v>1393</v>
      </c>
      <c r="E2144" s="309" t="s">
        <v>6386</v>
      </c>
      <c r="F2144" s="310" t="s">
        <v>1305</v>
      </c>
      <c r="G2144" s="310" t="s">
        <v>1278</v>
      </c>
      <c r="H2144" s="309" t="s">
        <v>8674</v>
      </c>
    </row>
    <row r="2145" spans="1:8">
      <c r="A2145" s="309" t="s">
        <v>6370</v>
      </c>
      <c r="B2145" s="309" t="s">
        <v>7505</v>
      </c>
      <c r="C2145" s="309" t="s">
        <v>7599</v>
      </c>
      <c r="D2145" s="309" t="s">
        <v>1395</v>
      </c>
      <c r="E2145" s="309" t="s">
        <v>6387</v>
      </c>
      <c r="F2145" s="310" t="s">
        <v>1394</v>
      </c>
      <c r="G2145" s="310" t="s">
        <v>1275</v>
      </c>
      <c r="H2145" s="309" t="s">
        <v>7605</v>
      </c>
    </row>
    <row r="2146" spans="1:8">
      <c r="A2146" s="309" t="s">
        <v>6370</v>
      </c>
      <c r="B2146" s="309" t="s">
        <v>7505</v>
      </c>
      <c r="C2146" s="309" t="s">
        <v>7601</v>
      </c>
      <c r="D2146" s="309" t="s">
        <v>1397</v>
      </c>
      <c r="E2146" s="309" t="s">
        <v>6388</v>
      </c>
      <c r="F2146" s="310" t="s">
        <v>1396</v>
      </c>
      <c r="G2146" s="310" t="s">
        <v>1274</v>
      </c>
      <c r="H2146" s="309" t="s">
        <v>7537</v>
      </c>
    </row>
    <row r="2147" spans="1:8">
      <c r="A2147" s="309" t="s">
        <v>6370</v>
      </c>
      <c r="B2147" s="309" t="s">
        <v>7505</v>
      </c>
      <c r="C2147" s="309" t="s">
        <v>7606</v>
      </c>
      <c r="D2147" s="309" t="s">
        <v>6389</v>
      </c>
      <c r="E2147" s="309" t="s">
        <v>6390</v>
      </c>
      <c r="F2147" s="310" t="s">
        <v>1398</v>
      </c>
      <c r="G2147" s="310" t="s">
        <v>1273</v>
      </c>
      <c r="H2147" s="309" t="s">
        <v>8651</v>
      </c>
    </row>
    <row r="2148" spans="1:8">
      <c r="A2148" s="309" t="s">
        <v>6370</v>
      </c>
      <c r="B2148" s="309" t="s">
        <v>7505</v>
      </c>
      <c r="C2148" s="309" t="s">
        <v>7608</v>
      </c>
      <c r="D2148" s="309" t="s">
        <v>1400</v>
      </c>
      <c r="E2148" s="309" t="s">
        <v>6391</v>
      </c>
      <c r="F2148" s="310" t="s">
        <v>1399</v>
      </c>
      <c r="G2148" s="310" t="s">
        <v>1274</v>
      </c>
      <c r="H2148" s="309" t="s">
        <v>7537</v>
      </c>
    </row>
    <row r="2149" spans="1:8">
      <c r="A2149" s="309" t="s">
        <v>6370</v>
      </c>
      <c r="B2149" s="309" t="s">
        <v>7505</v>
      </c>
      <c r="C2149" s="309" t="s">
        <v>7610</v>
      </c>
      <c r="D2149" s="309" t="s">
        <v>1402</v>
      </c>
      <c r="E2149" s="309" t="s">
        <v>6392</v>
      </c>
      <c r="F2149" s="310" t="s">
        <v>1401</v>
      </c>
      <c r="G2149" s="310" t="s">
        <v>1276</v>
      </c>
      <c r="H2149" s="309" t="s">
        <v>8669</v>
      </c>
    </row>
    <row r="2150" spans="1:8">
      <c r="A2150" s="309" t="s">
        <v>6370</v>
      </c>
      <c r="B2150" s="309" t="s">
        <v>7505</v>
      </c>
      <c r="C2150" s="309" t="s">
        <v>7614</v>
      </c>
      <c r="D2150" s="309" t="s">
        <v>4433</v>
      </c>
      <c r="E2150" s="309" t="s">
        <v>6393</v>
      </c>
      <c r="F2150" s="310" t="s">
        <v>1403</v>
      </c>
      <c r="G2150" s="310" t="s">
        <v>1281</v>
      </c>
      <c r="H2150" s="309" t="s">
        <v>8676</v>
      </c>
    </row>
    <row r="2151" spans="1:8">
      <c r="A2151" s="309" t="s">
        <v>6370</v>
      </c>
      <c r="B2151" s="309" t="s">
        <v>7505</v>
      </c>
      <c r="C2151" s="309" t="s">
        <v>7616</v>
      </c>
      <c r="D2151" s="309" t="s">
        <v>4435</v>
      </c>
      <c r="E2151" s="309" t="s">
        <v>6394</v>
      </c>
      <c r="F2151" s="310" t="s">
        <v>4434</v>
      </c>
      <c r="G2151" s="310" t="s">
        <v>1281</v>
      </c>
      <c r="H2151" s="309" t="s">
        <v>8676</v>
      </c>
    </row>
    <row r="2152" spans="1:8">
      <c r="A2152" s="309" t="s">
        <v>6370</v>
      </c>
      <c r="B2152" s="309" t="s">
        <v>7505</v>
      </c>
      <c r="C2152" s="309" t="s">
        <v>7618</v>
      </c>
      <c r="D2152" s="309" t="s">
        <v>4437</v>
      </c>
      <c r="E2152" s="309" t="s">
        <v>6395</v>
      </c>
      <c r="F2152" s="310" t="s">
        <v>4436</v>
      </c>
      <c r="G2152" s="310" t="s">
        <v>1278</v>
      </c>
      <c r="H2152" s="309" t="s">
        <v>8674</v>
      </c>
    </row>
    <row r="2153" spans="1:8">
      <c r="A2153" s="309" t="s">
        <v>6370</v>
      </c>
      <c r="B2153" s="309" t="s">
        <v>7505</v>
      </c>
      <c r="C2153" s="309" t="s">
        <v>7620</v>
      </c>
      <c r="D2153" s="309" t="s">
        <v>4439</v>
      </c>
      <c r="E2153" s="309" t="s">
        <v>6396</v>
      </c>
      <c r="F2153" s="310" t="s">
        <v>4438</v>
      </c>
      <c r="G2153" s="310" t="s">
        <v>1282</v>
      </c>
      <c r="H2153" s="309" t="s">
        <v>4507</v>
      </c>
    </row>
    <row r="2154" spans="1:8">
      <c r="A2154" s="309" t="s">
        <v>6370</v>
      </c>
      <c r="B2154" s="309" t="s">
        <v>7505</v>
      </c>
      <c r="C2154" s="309" t="s">
        <v>7626</v>
      </c>
      <c r="D2154" s="309" t="s">
        <v>4441</v>
      </c>
      <c r="E2154" s="309" t="s">
        <v>6397</v>
      </c>
      <c r="F2154" s="310" t="s">
        <v>4440</v>
      </c>
      <c r="G2154" s="310" t="s">
        <v>1280</v>
      </c>
      <c r="H2154" s="309" t="s">
        <v>8675</v>
      </c>
    </row>
    <row r="2155" spans="1:8">
      <c r="A2155" s="309" t="s">
        <v>6370</v>
      </c>
      <c r="B2155" s="309" t="s">
        <v>7505</v>
      </c>
      <c r="C2155" s="309" t="s">
        <v>7628</v>
      </c>
      <c r="D2155" s="309" t="s">
        <v>6097</v>
      </c>
      <c r="E2155" s="309" t="s">
        <v>6398</v>
      </c>
      <c r="F2155" s="310" t="s">
        <v>4442</v>
      </c>
      <c r="G2155" s="310" t="s">
        <v>1280</v>
      </c>
      <c r="H2155" s="309" t="s">
        <v>8675</v>
      </c>
    </row>
    <row r="2156" spans="1:8">
      <c r="A2156" s="309" t="s">
        <v>6370</v>
      </c>
      <c r="B2156" s="309" t="s">
        <v>7505</v>
      </c>
      <c r="C2156" s="309" t="s">
        <v>7630</v>
      </c>
      <c r="D2156" s="309" t="s">
        <v>1819</v>
      </c>
      <c r="E2156" s="309" t="s">
        <v>6399</v>
      </c>
      <c r="F2156" s="310" t="s">
        <v>1818</v>
      </c>
      <c r="G2156" s="310" t="s">
        <v>1281</v>
      </c>
      <c r="H2156" s="309" t="s">
        <v>8676</v>
      </c>
    </row>
    <row r="2157" spans="1:8">
      <c r="A2157" s="309" t="s">
        <v>6370</v>
      </c>
      <c r="B2157" s="309" t="s">
        <v>7505</v>
      </c>
      <c r="C2157" s="309" t="s">
        <v>7632</v>
      </c>
      <c r="D2157" s="309" t="s">
        <v>1821</v>
      </c>
      <c r="E2157" s="309" t="s">
        <v>6400</v>
      </c>
      <c r="F2157" s="310" t="s">
        <v>1820</v>
      </c>
      <c r="G2157" s="310" t="s">
        <v>1280</v>
      </c>
      <c r="H2157" s="309" t="s">
        <v>8675</v>
      </c>
    </row>
    <row r="2158" spans="1:8">
      <c r="A2158" s="309" t="s">
        <v>6370</v>
      </c>
      <c r="B2158" s="309" t="s">
        <v>7505</v>
      </c>
      <c r="C2158" s="309" t="s">
        <v>7636</v>
      </c>
      <c r="D2158" s="309" t="s">
        <v>1823</v>
      </c>
      <c r="E2158" s="309" t="s">
        <v>6401</v>
      </c>
      <c r="F2158" s="310" t="s">
        <v>1822</v>
      </c>
      <c r="G2158" s="310" t="s">
        <v>1282</v>
      </c>
      <c r="H2158" s="309" t="s">
        <v>4507</v>
      </c>
    </row>
    <row r="2159" spans="1:8">
      <c r="A2159" s="309" t="s">
        <v>6370</v>
      </c>
      <c r="B2159" s="309" t="s">
        <v>7505</v>
      </c>
      <c r="C2159" s="309" t="s">
        <v>4655</v>
      </c>
      <c r="D2159" s="309" t="s">
        <v>1825</v>
      </c>
      <c r="E2159" s="309" t="s">
        <v>6402</v>
      </c>
      <c r="F2159" s="310" t="s">
        <v>1824</v>
      </c>
      <c r="G2159" s="310" t="s">
        <v>1280</v>
      </c>
      <c r="H2159" s="309" t="s">
        <v>8675</v>
      </c>
    </row>
    <row r="2160" spans="1:8">
      <c r="A2160" s="309" t="s">
        <v>6370</v>
      </c>
      <c r="B2160" s="309" t="s">
        <v>7505</v>
      </c>
      <c r="C2160" s="309" t="s">
        <v>7638</v>
      </c>
      <c r="D2160" s="309" t="s">
        <v>1827</v>
      </c>
      <c r="E2160" s="309" t="s">
        <v>6403</v>
      </c>
      <c r="F2160" s="310" t="s">
        <v>1826</v>
      </c>
      <c r="G2160" s="310" t="s">
        <v>1280</v>
      </c>
      <c r="H2160" s="309" t="s">
        <v>8675</v>
      </c>
    </row>
    <row r="2161" spans="1:8">
      <c r="A2161" s="309" t="s">
        <v>6370</v>
      </c>
      <c r="B2161" s="309" t="s">
        <v>7505</v>
      </c>
      <c r="C2161" s="309" t="s">
        <v>7640</v>
      </c>
      <c r="D2161" s="309" t="s">
        <v>1829</v>
      </c>
      <c r="E2161" s="309" t="s">
        <v>6404</v>
      </c>
      <c r="F2161" s="310" t="s">
        <v>1828</v>
      </c>
      <c r="G2161" s="310" t="s">
        <v>1281</v>
      </c>
      <c r="H2161" s="309" t="s">
        <v>8676</v>
      </c>
    </row>
    <row r="2162" spans="1:8">
      <c r="A2162" s="309" t="s">
        <v>6370</v>
      </c>
      <c r="B2162" s="309" t="s">
        <v>7505</v>
      </c>
      <c r="C2162" s="309" t="s">
        <v>6671</v>
      </c>
      <c r="D2162" s="309" t="s">
        <v>1831</v>
      </c>
      <c r="E2162" s="309" t="s">
        <v>6405</v>
      </c>
      <c r="F2162" s="310" t="s">
        <v>1830</v>
      </c>
      <c r="G2162" s="310" t="s">
        <v>1283</v>
      </c>
      <c r="H2162" s="309" t="s">
        <v>8677</v>
      </c>
    </row>
    <row r="2163" spans="1:8">
      <c r="A2163" s="309" t="s">
        <v>6370</v>
      </c>
      <c r="B2163" s="309" t="s">
        <v>7505</v>
      </c>
      <c r="C2163" s="309" t="s">
        <v>6682</v>
      </c>
      <c r="D2163" s="309" t="s">
        <v>5426</v>
      </c>
      <c r="E2163" s="309" t="s">
        <v>6406</v>
      </c>
      <c r="F2163" s="310" t="s">
        <v>5425</v>
      </c>
      <c r="G2163" s="310" t="s">
        <v>1283</v>
      </c>
      <c r="H2163" s="309" t="s">
        <v>8677</v>
      </c>
    </row>
    <row r="2164" spans="1:8">
      <c r="A2164" s="309" t="s">
        <v>6370</v>
      </c>
      <c r="B2164" s="309" t="s">
        <v>7505</v>
      </c>
      <c r="C2164" s="309" t="s">
        <v>4629</v>
      </c>
      <c r="D2164" s="309" t="s">
        <v>6098</v>
      </c>
      <c r="E2164" s="309" t="s">
        <v>6407</v>
      </c>
      <c r="F2164" s="310" t="s">
        <v>1507</v>
      </c>
      <c r="G2164" s="310" t="s">
        <v>1283</v>
      </c>
      <c r="H2164" s="309" t="s">
        <v>8677</v>
      </c>
    </row>
    <row r="2165" spans="1:8">
      <c r="A2165" s="309" t="s">
        <v>6370</v>
      </c>
      <c r="B2165" s="309" t="s">
        <v>7505</v>
      </c>
      <c r="C2165" s="309" t="s">
        <v>6686</v>
      </c>
      <c r="D2165" s="309" t="s">
        <v>1508</v>
      </c>
      <c r="E2165" s="309" t="s">
        <v>6408</v>
      </c>
      <c r="F2165" s="310" t="s">
        <v>1509</v>
      </c>
      <c r="G2165" s="310" t="s">
        <v>1283</v>
      </c>
      <c r="H2165" s="309" t="s">
        <v>8677</v>
      </c>
    </row>
    <row r="2166" spans="1:8">
      <c r="A2166" s="309" t="s">
        <v>6370</v>
      </c>
      <c r="B2166" s="309" t="s">
        <v>7505</v>
      </c>
      <c r="C2166" s="309" t="s">
        <v>6687</v>
      </c>
      <c r="D2166" s="309" t="s">
        <v>6409</v>
      </c>
      <c r="E2166" s="309" t="s">
        <v>6410</v>
      </c>
      <c r="F2166" s="310" t="s">
        <v>1510</v>
      </c>
      <c r="G2166" s="310" t="s">
        <v>1283</v>
      </c>
      <c r="H2166" s="309" t="s">
        <v>8677</v>
      </c>
    </row>
    <row r="2167" spans="1:8">
      <c r="A2167" s="309" t="s">
        <v>6370</v>
      </c>
      <c r="B2167" s="309" t="s">
        <v>7505</v>
      </c>
      <c r="C2167" s="309" t="s">
        <v>6689</v>
      </c>
      <c r="D2167" s="309" t="s">
        <v>1511</v>
      </c>
      <c r="E2167" s="309" t="s">
        <v>6411</v>
      </c>
      <c r="F2167" s="310" t="s">
        <v>1512</v>
      </c>
      <c r="G2167" s="310" t="s">
        <v>1283</v>
      </c>
      <c r="H2167" s="309" t="s">
        <v>8677</v>
      </c>
    </row>
    <row r="2168" spans="1:8">
      <c r="A2168" s="309" t="s">
        <v>6370</v>
      </c>
      <c r="B2168" s="309" t="s">
        <v>7505</v>
      </c>
      <c r="C2168" s="309" t="s">
        <v>6691</v>
      </c>
      <c r="D2168" s="309" t="s">
        <v>1513</v>
      </c>
      <c r="E2168" s="309" t="s">
        <v>6412</v>
      </c>
      <c r="F2168" s="310" t="s">
        <v>1514</v>
      </c>
      <c r="G2168" s="310" t="s">
        <v>1284</v>
      </c>
      <c r="H2168" s="309" t="s">
        <v>8715</v>
      </c>
    </row>
    <row r="2169" spans="1:8">
      <c r="A2169" s="309" t="s">
        <v>6370</v>
      </c>
      <c r="B2169" s="309" t="s">
        <v>7505</v>
      </c>
      <c r="C2169" s="309" t="s">
        <v>6693</v>
      </c>
      <c r="D2169" s="309" t="s">
        <v>6413</v>
      </c>
      <c r="E2169" s="309" t="s">
        <v>6414</v>
      </c>
      <c r="F2169" s="310" t="s">
        <v>6415</v>
      </c>
      <c r="G2169" s="310" t="s">
        <v>1280</v>
      </c>
      <c r="H2169" s="309" t="s">
        <v>8675</v>
      </c>
    </row>
    <row r="2170" spans="1:8">
      <c r="A2170" s="309" t="s">
        <v>6370</v>
      </c>
      <c r="B2170" s="309" t="s">
        <v>7505</v>
      </c>
      <c r="C2170" s="309" t="s">
        <v>4754</v>
      </c>
      <c r="D2170" s="309" t="s">
        <v>6416</v>
      </c>
      <c r="E2170" s="309" t="s">
        <v>6417</v>
      </c>
      <c r="F2170" s="310" t="s">
        <v>6418</v>
      </c>
      <c r="G2170" s="310" t="s">
        <v>1277</v>
      </c>
      <c r="H2170" s="309" t="s">
        <v>8680</v>
      </c>
    </row>
    <row r="2171" spans="1:8">
      <c r="A2171" s="309" t="s">
        <v>6370</v>
      </c>
      <c r="B2171" s="309" t="s">
        <v>7505</v>
      </c>
      <c r="C2171" s="309" t="s">
        <v>6695</v>
      </c>
      <c r="D2171" s="309" t="s">
        <v>6419</v>
      </c>
      <c r="E2171" s="309" t="s">
        <v>6420</v>
      </c>
      <c r="F2171" s="310" t="s">
        <v>6421</v>
      </c>
      <c r="G2171" s="310" t="s">
        <v>1283</v>
      </c>
      <c r="H2171" s="309" t="s">
        <v>8677</v>
      </c>
    </row>
    <row r="2172" spans="1:8">
      <c r="A2172" s="309" t="s">
        <v>6370</v>
      </c>
      <c r="B2172" s="309" t="s">
        <v>7505</v>
      </c>
      <c r="C2172" s="309" t="s">
        <v>6697</v>
      </c>
      <c r="D2172" s="309" t="s">
        <v>9055</v>
      </c>
      <c r="E2172" s="309" t="s">
        <v>9056</v>
      </c>
      <c r="F2172" s="310" t="s">
        <v>9057</v>
      </c>
      <c r="G2172" s="310" t="s">
        <v>1279</v>
      </c>
      <c r="H2172" s="309" t="s">
        <v>526</v>
      </c>
    </row>
    <row r="2173" spans="1:8">
      <c r="A2173" s="309" t="s">
        <v>6370</v>
      </c>
      <c r="B2173" s="309" t="s">
        <v>7505</v>
      </c>
      <c r="C2173" s="309" t="s">
        <v>6699</v>
      </c>
      <c r="D2173" s="309" t="s">
        <v>9058</v>
      </c>
      <c r="E2173" s="309" t="s">
        <v>9059</v>
      </c>
      <c r="F2173" s="310" t="s">
        <v>9060</v>
      </c>
      <c r="G2173" s="310" t="s">
        <v>1280</v>
      </c>
      <c r="H2173" s="309" t="s">
        <v>8675</v>
      </c>
    </row>
    <row r="2174" spans="1:8">
      <c r="D2174" s="309" t="s">
        <v>6184</v>
      </c>
    </row>
    <row r="2175" spans="1:8">
      <c r="A2175" s="309" t="s">
        <v>6422</v>
      </c>
      <c r="B2175" s="309" t="s">
        <v>7506</v>
      </c>
      <c r="C2175" s="309" t="s">
        <v>7530</v>
      </c>
      <c r="D2175" s="309" t="s">
        <v>5428</v>
      </c>
      <c r="E2175" s="309" t="s">
        <v>6423</v>
      </c>
      <c r="F2175" s="310" t="s">
        <v>5427</v>
      </c>
      <c r="G2175" s="310" t="s">
        <v>1272</v>
      </c>
      <c r="H2175" s="309" t="s">
        <v>7532</v>
      </c>
    </row>
    <row r="2176" spans="1:8">
      <c r="A2176" s="309" t="s">
        <v>6422</v>
      </c>
      <c r="B2176" s="309" t="s">
        <v>7506</v>
      </c>
      <c r="C2176" s="309" t="s">
        <v>7533</v>
      </c>
      <c r="D2176" s="309" t="s">
        <v>5430</v>
      </c>
      <c r="E2176" s="309" t="s">
        <v>6424</v>
      </c>
      <c r="F2176" s="310" t="s">
        <v>5429</v>
      </c>
      <c r="G2176" s="310" t="s">
        <v>1273</v>
      </c>
      <c r="H2176" s="309" t="s">
        <v>8651</v>
      </c>
    </row>
    <row r="2177" spans="1:8">
      <c r="A2177" s="309" t="s">
        <v>6422</v>
      </c>
      <c r="B2177" s="309" t="s">
        <v>7506</v>
      </c>
      <c r="C2177" s="309" t="s">
        <v>7535</v>
      </c>
      <c r="D2177" s="309" t="s">
        <v>5432</v>
      </c>
      <c r="E2177" s="309" t="s">
        <v>6425</v>
      </c>
      <c r="F2177" s="310" t="s">
        <v>5431</v>
      </c>
      <c r="G2177" s="310" t="s">
        <v>1274</v>
      </c>
      <c r="H2177" s="309" t="s">
        <v>7537</v>
      </c>
    </row>
    <row r="2178" spans="1:8">
      <c r="A2178" s="309" t="s">
        <v>6422</v>
      </c>
      <c r="B2178" s="309" t="s">
        <v>7506</v>
      </c>
      <c r="C2178" s="309" t="s">
        <v>7538</v>
      </c>
      <c r="D2178" s="309" t="s">
        <v>5434</v>
      </c>
      <c r="E2178" s="309" t="s">
        <v>6426</v>
      </c>
      <c r="F2178" s="310" t="s">
        <v>5433</v>
      </c>
      <c r="G2178" s="310" t="s">
        <v>1274</v>
      </c>
      <c r="H2178" s="309" t="s">
        <v>7537</v>
      </c>
    </row>
    <row r="2179" spans="1:8">
      <c r="A2179" s="309" t="s">
        <v>6422</v>
      </c>
      <c r="B2179" s="309" t="s">
        <v>7506</v>
      </c>
      <c r="C2179" s="309" t="s">
        <v>7540</v>
      </c>
      <c r="D2179" s="309" t="s">
        <v>5436</v>
      </c>
      <c r="E2179" s="309" t="s">
        <v>6427</v>
      </c>
      <c r="F2179" s="310" t="s">
        <v>5435</v>
      </c>
      <c r="G2179" s="310" t="s">
        <v>1274</v>
      </c>
      <c r="H2179" s="309" t="s">
        <v>7537</v>
      </c>
    </row>
    <row r="2180" spans="1:8">
      <c r="A2180" s="309" t="s">
        <v>6422</v>
      </c>
      <c r="B2180" s="309" t="s">
        <v>7506</v>
      </c>
      <c r="C2180" s="309" t="s">
        <v>7544</v>
      </c>
      <c r="D2180" s="309" t="s">
        <v>5438</v>
      </c>
      <c r="E2180" s="309" t="s">
        <v>6428</v>
      </c>
      <c r="F2180" s="310" t="s">
        <v>5437</v>
      </c>
      <c r="G2180" s="310" t="s">
        <v>1274</v>
      </c>
      <c r="H2180" s="309" t="s">
        <v>7537</v>
      </c>
    </row>
    <row r="2181" spans="1:8">
      <c r="A2181" s="309" t="s">
        <v>6422</v>
      </c>
      <c r="B2181" s="309" t="s">
        <v>7506</v>
      </c>
      <c r="C2181" s="309" t="s">
        <v>7546</v>
      </c>
      <c r="D2181" s="309" t="s">
        <v>5440</v>
      </c>
      <c r="E2181" s="309" t="s">
        <v>6429</v>
      </c>
      <c r="F2181" s="310" t="s">
        <v>5439</v>
      </c>
      <c r="G2181" s="310" t="s">
        <v>1274</v>
      </c>
      <c r="H2181" s="309" t="s">
        <v>7537</v>
      </c>
    </row>
    <row r="2182" spans="1:8">
      <c r="A2182" s="309" t="s">
        <v>6422</v>
      </c>
      <c r="B2182" s="309" t="s">
        <v>7506</v>
      </c>
      <c r="C2182" s="309" t="s">
        <v>7556</v>
      </c>
      <c r="D2182" s="309" t="s">
        <v>5442</v>
      </c>
      <c r="E2182" s="309" t="s">
        <v>6430</v>
      </c>
      <c r="F2182" s="310" t="s">
        <v>5441</v>
      </c>
      <c r="G2182" s="310" t="s">
        <v>1272</v>
      </c>
      <c r="H2182" s="309" t="s">
        <v>7532</v>
      </c>
    </row>
    <row r="2183" spans="1:8">
      <c r="A2183" s="309" t="s">
        <v>6422</v>
      </c>
      <c r="B2183" s="309" t="s">
        <v>7506</v>
      </c>
      <c r="C2183" s="309" t="s">
        <v>7560</v>
      </c>
      <c r="D2183" s="309" t="s">
        <v>1515</v>
      </c>
      <c r="E2183" s="309" t="s">
        <v>6431</v>
      </c>
      <c r="F2183" s="310" t="s">
        <v>5443</v>
      </c>
      <c r="G2183" s="310" t="s">
        <v>1274</v>
      </c>
      <c r="H2183" s="309" t="s">
        <v>7537</v>
      </c>
    </row>
    <row r="2184" spans="1:8">
      <c r="A2184" s="309" t="s">
        <v>6422</v>
      </c>
      <c r="B2184" s="309" t="s">
        <v>7506</v>
      </c>
      <c r="C2184" s="309" t="s">
        <v>7566</v>
      </c>
      <c r="D2184" s="309" t="s">
        <v>5447</v>
      </c>
      <c r="E2184" s="309" t="s">
        <v>6432</v>
      </c>
      <c r="F2184" s="310" t="s">
        <v>5446</v>
      </c>
      <c r="G2184" s="310" t="s">
        <v>1275</v>
      </c>
      <c r="H2184" s="309" t="s">
        <v>7605</v>
      </c>
    </row>
    <row r="2185" spans="1:8">
      <c r="A2185" s="309" t="s">
        <v>6422</v>
      </c>
      <c r="B2185" s="309" t="s">
        <v>7506</v>
      </c>
      <c r="C2185" s="309" t="s">
        <v>7567</v>
      </c>
      <c r="D2185" s="309" t="s">
        <v>5449</v>
      </c>
      <c r="E2185" s="309" t="s">
        <v>6433</v>
      </c>
      <c r="F2185" s="310" t="s">
        <v>5448</v>
      </c>
      <c r="G2185" s="310" t="s">
        <v>1274</v>
      </c>
      <c r="H2185" s="309" t="s">
        <v>7537</v>
      </c>
    </row>
    <row r="2186" spans="1:8">
      <c r="A2186" s="309" t="s">
        <v>6422</v>
      </c>
      <c r="B2186" s="309" t="s">
        <v>7506</v>
      </c>
      <c r="C2186" s="309" t="s">
        <v>7570</v>
      </c>
      <c r="D2186" s="309" t="s">
        <v>5444</v>
      </c>
      <c r="E2186" s="309" t="s">
        <v>6434</v>
      </c>
      <c r="F2186" s="310" t="s">
        <v>1516</v>
      </c>
      <c r="G2186" s="310" t="s">
        <v>1275</v>
      </c>
      <c r="H2186" s="309" t="s">
        <v>7605</v>
      </c>
    </row>
    <row r="2187" spans="1:8">
      <c r="A2187" s="309" t="s">
        <v>6422</v>
      </c>
      <c r="B2187" s="309" t="s">
        <v>7506</v>
      </c>
      <c r="C2187" s="309" t="s">
        <v>7572</v>
      </c>
      <c r="D2187" s="309" t="s">
        <v>5451</v>
      </c>
      <c r="E2187" s="309" t="s">
        <v>6435</v>
      </c>
      <c r="F2187" s="310" t="s">
        <v>5450</v>
      </c>
      <c r="G2187" s="310" t="s">
        <v>1275</v>
      </c>
      <c r="H2187" s="309" t="s">
        <v>7605</v>
      </c>
    </row>
    <row r="2188" spans="1:8">
      <c r="A2188" s="309" t="s">
        <v>6422</v>
      </c>
      <c r="B2188" s="309" t="s">
        <v>7506</v>
      </c>
      <c r="C2188" s="309" t="s">
        <v>7575</v>
      </c>
      <c r="D2188" s="309" t="s">
        <v>5453</v>
      </c>
      <c r="E2188" s="309" t="s">
        <v>6436</v>
      </c>
      <c r="F2188" s="310" t="s">
        <v>5452</v>
      </c>
      <c r="G2188" s="310" t="s">
        <v>1275</v>
      </c>
      <c r="H2188" s="309" t="s">
        <v>7605</v>
      </c>
    </row>
    <row r="2189" spans="1:8">
      <c r="A2189" s="309" t="s">
        <v>6422</v>
      </c>
      <c r="B2189" s="309" t="s">
        <v>7506</v>
      </c>
      <c r="C2189" s="309" t="s">
        <v>7585</v>
      </c>
      <c r="D2189" s="309" t="s">
        <v>5455</v>
      </c>
      <c r="E2189" s="309" t="s">
        <v>6437</v>
      </c>
      <c r="F2189" s="310" t="s">
        <v>5454</v>
      </c>
      <c r="G2189" s="310" t="s">
        <v>1275</v>
      </c>
      <c r="H2189" s="309" t="s">
        <v>7605</v>
      </c>
    </row>
    <row r="2190" spans="1:8">
      <c r="A2190" s="309" t="s">
        <v>6422</v>
      </c>
      <c r="B2190" s="309" t="s">
        <v>7506</v>
      </c>
      <c r="C2190" s="309" t="s">
        <v>7587</v>
      </c>
      <c r="D2190" s="309" t="s">
        <v>5457</v>
      </c>
      <c r="E2190" s="309" t="s">
        <v>6438</v>
      </c>
      <c r="F2190" s="310" t="s">
        <v>5456</v>
      </c>
      <c r="G2190" s="310" t="s">
        <v>1279</v>
      </c>
      <c r="H2190" s="309" t="s">
        <v>526</v>
      </c>
    </row>
    <row r="2191" spans="1:8">
      <c r="A2191" s="309" t="s">
        <v>6422</v>
      </c>
      <c r="B2191" s="309" t="s">
        <v>7506</v>
      </c>
      <c r="C2191" s="309" t="s">
        <v>7599</v>
      </c>
      <c r="D2191" s="309" t="s">
        <v>5445</v>
      </c>
      <c r="E2191" s="309" t="s">
        <v>6439</v>
      </c>
      <c r="F2191" s="310" t="s">
        <v>1517</v>
      </c>
      <c r="G2191" s="310" t="s">
        <v>1275</v>
      </c>
      <c r="H2191" s="309" t="s">
        <v>7605</v>
      </c>
    </row>
    <row r="2192" spans="1:8">
      <c r="A2192" s="309" t="s">
        <v>6422</v>
      </c>
      <c r="B2192" s="309" t="s">
        <v>7506</v>
      </c>
      <c r="C2192" s="309" t="s">
        <v>7608</v>
      </c>
      <c r="D2192" s="309" t="s">
        <v>5459</v>
      </c>
      <c r="E2192" s="309" t="s">
        <v>6440</v>
      </c>
      <c r="F2192" s="310" t="s">
        <v>5458</v>
      </c>
      <c r="G2192" s="310" t="s">
        <v>1275</v>
      </c>
      <c r="H2192" s="309" t="s">
        <v>7605</v>
      </c>
    </row>
    <row r="2193" spans="1:8">
      <c r="A2193" s="309" t="s">
        <v>6422</v>
      </c>
      <c r="B2193" s="309" t="s">
        <v>7506</v>
      </c>
      <c r="C2193" s="309" t="s">
        <v>7614</v>
      </c>
      <c r="D2193" s="309" t="s">
        <v>1238</v>
      </c>
      <c r="E2193" s="309" t="s">
        <v>6441</v>
      </c>
      <c r="F2193" s="310" t="s">
        <v>5460</v>
      </c>
      <c r="G2193" s="310" t="s">
        <v>1275</v>
      </c>
      <c r="H2193" s="309" t="s">
        <v>7605</v>
      </c>
    </row>
    <row r="2194" spans="1:8">
      <c r="A2194" s="309" t="s">
        <v>6422</v>
      </c>
      <c r="B2194" s="309" t="s">
        <v>7506</v>
      </c>
      <c r="C2194" s="309" t="s">
        <v>7622</v>
      </c>
      <c r="D2194" s="309" t="s">
        <v>1240</v>
      </c>
      <c r="E2194" s="309" t="s">
        <v>6442</v>
      </c>
      <c r="F2194" s="310" t="s">
        <v>1239</v>
      </c>
      <c r="G2194" s="310" t="s">
        <v>1276</v>
      </c>
      <c r="H2194" s="309" t="s">
        <v>8669</v>
      </c>
    </row>
    <row r="2195" spans="1:8">
      <c r="A2195" s="309" t="s">
        <v>6422</v>
      </c>
      <c r="B2195" s="309" t="s">
        <v>7506</v>
      </c>
      <c r="C2195" s="309" t="s">
        <v>7626</v>
      </c>
      <c r="D2195" s="309" t="s">
        <v>1518</v>
      </c>
      <c r="E2195" s="309" t="s">
        <v>6443</v>
      </c>
      <c r="F2195" s="310" t="s">
        <v>1241</v>
      </c>
      <c r="G2195" s="310" t="s">
        <v>1281</v>
      </c>
      <c r="H2195" s="309" t="s">
        <v>8676</v>
      </c>
    </row>
    <row r="2196" spans="1:8">
      <c r="A2196" s="309" t="s">
        <v>6422</v>
      </c>
      <c r="B2196" s="309" t="s">
        <v>7506</v>
      </c>
      <c r="C2196" s="309" t="s">
        <v>7628</v>
      </c>
      <c r="D2196" s="309" t="s">
        <v>9061</v>
      </c>
      <c r="E2196" s="309" t="s">
        <v>9062</v>
      </c>
      <c r="F2196" s="310" t="s">
        <v>1242</v>
      </c>
      <c r="G2196" s="310" t="s">
        <v>1280</v>
      </c>
      <c r="H2196" s="309" t="s">
        <v>8675</v>
      </c>
    </row>
    <row r="2197" spans="1:8">
      <c r="A2197" s="309" t="s">
        <v>6422</v>
      </c>
      <c r="B2197" s="309" t="s">
        <v>7506</v>
      </c>
      <c r="C2197" s="309" t="s">
        <v>7630</v>
      </c>
      <c r="D2197" s="309" t="s">
        <v>1244</v>
      </c>
      <c r="E2197" s="309" t="s">
        <v>6444</v>
      </c>
      <c r="F2197" s="310" t="s">
        <v>1243</v>
      </c>
      <c r="G2197" s="310" t="s">
        <v>1275</v>
      </c>
      <c r="H2197" s="309" t="s">
        <v>7605</v>
      </c>
    </row>
    <row r="2198" spans="1:8">
      <c r="A2198" s="309" t="s">
        <v>6422</v>
      </c>
      <c r="B2198" s="309" t="s">
        <v>7506</v>
      </c>
      <c r="C2198" s="309" t="s">
        <v>7632</v>
      </c>
      <c r="D2198" s="309" t="s">
        <v>1246</v>
      </c>
      <c r="E2198" s="309" t="s">
        <v>6445</v>
      </c>
      <c r="F2198" s="310" t="s">
        <v>1245</v>
      </c>
      <c r="G2198" s="310" t="s">
        <v>1275</v>
      </c>
      <c r="H2198" s="309" t="s">
        <v>7605</v>
      </c>
    </row>
    <row r="2199" spans="1:8">
      <c r="A2199" s="309" t="s">
        <v>6422</v>
      </c>
      <c r="B2199" s="309" t="s">
        <v>7506</v>
      </c>
      <c r="C2199" s="309" t="s">
        <v>4655</v>
      </c>
      <c r="D2199" s="309" t="s">
        <v>1248</v>
      </c>
      <c r="E2199" s="309" t="s">
        <v>6446</v>
      </c>
      <c r="F2199" s="310" t="s">
        <v>1247</v>
      </c>
      <c r="G2199" s="310" t="s">
        <v>1277</v>
      </c>
      <c r="H2199" s="309" t="s">
        <v>8680</v>
      </c>
    </row>
    <row r="2200" spans="1:8">
      <c r="A2200" s="309" t="s">
        <v>6422</v>
      </c>
      <c r="B2200" s="309" t="s">
        <v>7506</v>
      </c>
      <c r="C2200" s="309" t="s">
        <v>7640</v>
      </c>
      <c r="D2200" s="309" t="s">
        <v>1250</v>
      </c>
      <c r="E2200" s="309" t="s">
        <v>6447</v>
      </c>
      <c r="F2200" s="310" t="s">
        <v>1249</v>
      </c>
      <c r="G2200" s="310" t="s">
        <v>1277</v>
      </c>
      <c r="H2200" s="309" t="s">
        <v>8680</v>
      </c>
    </row>
    <row r="2201" spans="1:8">
      <c r="A2201" s="309" t="s">
        <v>6422</v>
      </c>
      <c r="B2201" s="309" t="s">
        <v>7506</v>
      </c>
      <c r="C2201" s="309" t="s">
        <v>6671</v>
      </c>
      <c r="D2201" s="309" t="s">
        <v>1252</v>
      </c>
      <c r="E2201" s="309" t="s">
        <v>6448</v>
      </c>
      <c r="F2201" s="310" t="s">
        <v>1251</v>
      </c>
      <c r="G2201" s="310" t="s">
        <v>1275</v>
      </c>
      <c r="H2201" s="309" t="s">
        <v>7605</v>
      </c>
    </row>
    <row r="2202" spans="1:8">
      <c r="A2202" s="309" t="s">
        <v>6422</v>
      </c>
      <c r="B2202" s="309" t="s">
        <v>7506</v>
      </c>
      <c r="C2202" s="309" t="s">
        <v>4626</v>
      </c>
      <c r="D2202" s="309" t="s">
        <v>1254</v>
      </c>
      <c r="E2202" s="309" t="s">
        <v>6449</v>
      </c>
      <c r="F2202" s="310" t="s">
        <v>1253</v>
      </c>
      <c r="G2202" s="310" t="s">
        <v>1277</v>
      </c>
      <c r="H2202" s="309" t="s">
        <v>8680</v>
      </c>
    </row>
    <row r="2203" spans="1:8">
      <c r="A2203" s="309" t="s">
        <v>6422</v>
      </c>
      <c r="B2203" s="309" t="s">
        <v>7506</v>
      </c>
      <c r="C2203" s="309" t="s">
        <v>6675</v>
      </c>
      <c r="D2203" s="309" t="s">
        <v>1256</v>
      </c>
      <c r="E2203" s="309" t="s">
        <v>6450</v>
      </c>
      <c r="F2203" s="310" t="s">
        <v>1255</v>
      </c>
      <c r="G2203" s="310" t="s">
        <v>1277</v>
      </c>
      <c r="H2203" s="309" t="s">
        <v>8680</v>
      </c>
    </row>
    <row r="2204" spans="1:8">
      <c r="A2204" s="309" t="s">
        <v>6422</v>
      </c>
      <c r="B2204" s="309" t="s">
        <v>7506</v>
      </c>
      <c r="C2204" s="309" t="s">
        <v>6676</v>
      </c>
      <c r="D2204" s="309" t="s">
        <v>1258</v>
      </c>
      <c r="E2204" s="309" t="s">
        <v>6451</v>
      </c>
      <c r="F2204" s="310" t="s">
        <v>1257</v>
      </c>
      <c r="G2204" s="310" t="s">
        <v>1275</v>
      </c>
      <c r="H2204" s="309" t="s">
        <v>7605</v>
      </c>
    </row>
    <row r="2205" spans="1:8">
      <c r="A2205" s="309" t="s">
        <v>6422</v>
      </c>
      <c r="B2205" s="309" t="s">
        <v>7506</v>
      </c>
      <c r="C2205" s="309" t="s">
        <v>6678</v>
      </c>
      <c r="D2205" s="309" t="s">
        <v>1260</v>
      </c>
      <c r="E2205" s="309" t="s">
        <v>6452</v>
      </c>
      <c r="F2205" s="310" t="s">
        <v>1259</v>
      </c>
      <c r="G2205" s="310" t="s">
        <v>1281</v>
      </c>
      <c r="H2205" s="309" t="s">
        <v>8676</v>
      </c>
    </row>
    <row r="2206" spans="1:8">
      <c r="A2206" s="309" t="s">
        <v>6422</v>
      </c>
      <c r="B2206" s="309" t="s">
        <v>7506</v>
      </c>
      <c r="C2206" s="309" t="s">
        <v>6684</v>
      </c>
      <c r="D2206" s="309" t="s">
        <v>8093</v>
      </c>
      <c r="E2206" s="309" t="s">
        <v>6453</v>
      </c>
      <c r="F2206" s="310" t="s">
        <v>1261</v>
      </c>
      <c r="G2206" s="310" t="s">
        <v>1281</v>
      </c>
      <c r="H2206" s="309" t="s">
        <v>8676</v>
      </c>
    </row>
    <row r="2207" spans="1:8">
      <c r="A2207" s="309" t="s">
        <v>6422</v>
      </c>
      <c r="B2207" s="309" t="s">
        <v>7506</v>
      </c>
      <c r="C2207" s="309" t="s">
        <v>6686</v>
      </c>
      <c r="D2207" s="309" t="s">
        <v>8095</v>
      </c>
      <c r="E2207" s="309" t="s">
        <v>6454</v>
      </c>
      <c r="F2207" s="310" t="s">
        <v>8094</v>
      </c>
      <c r="G2207" s="310" t="s">
        <v>1277</v>
      </c>
      <c r="H2207" s="309" t="s">
        <v>8680</v>
      </c>
    </row>
    <row r="2208" spans="1:8">
      <c r="A2208" s="309" t="s">
        <v>6422</v>
      </c>
      <c r="B2208" s="309" t="s">
        <v>7506</v>
      </c>
      <c r="C2208" s="309" t="s">
        <v>6689</v>
      </c>
      <c r="D2208" s="309" t="s">
        <v>8097</v>
      </c>
      <c r="E2208" s="309" t="s">
        <v>6455</v>
      </c>
      <c r="F2208" s="310" t="s">
        <v>8096</v>
      </c>
      <c r="G2208" s="310" t="s">
        <v>1275</v>
      </c>
      <c r="H2208" s="309" t="s">
        <v>7605</v>
      </c>
    </row>
    <row r="2209" spans="1:8">
      <c r="A2209" s="309" t="s">
        <v>6422</v>
      </c>
      <c r="B2209" s="309" t="s">
        <v>7506</v>
      </c>
      <c r="C2209" s="309" t="s">
        <v>6691</v>
      </c>
      <c r="D2209" s="309" t="s">
        <v>8099</v>
      </c>
      <c r="E2209" s="309" t="s">
        <v>6456</v>
      </c>
      <c r="F2209" s="310" t="s">
        <v>8098</v>
      </c>
      <c r="G2209" s="310" t="s">
        <v>1275</v>
      </c>
      <c r="H2209" s="309" t="s">
        <v>7605</v>
      </c>
    </row>
    <row r="2210" spans="1:8">
      <c r="A2210" s="309" t="s">
        <v>6422</v>
      </c>
      <c r="B2210" s="309" t="s">
        <v>7506</v>
      </c>
      <c r="C2210" s="309" t="s">
        <v>6693</v>
      </c>
      <c r="D2210" s="309" t="s">
        <v>8101</v>
      </c>
      <c r="E2210" s="309" t="s">
        <v>6457</v>
      </c>
      <c r="F2210" s="310" t="s">
        <v>8100</v>
      </c>
      <c r="G2210" s="310" t="s">
        <v>1281</v>
      </c>
      <c r="H2210" s="309" t="s">
        <v>8676</v>
      </c>
    </row>
    <row r="2211" spans="1:8">
      <c r="A2211" s="309" t="s">
        <v>6422</v>
      </c>
      <c r="B2211" s="309" t="s">
        <v>7506</v>
      </c>
      <c r="C2211" s="309" t="s">
        <v>6695</v>
      </c>
      <c r="D2211" s="309" t="s">
        <v>421</v>
      </c>
      <c r="E2211" s="309" t="s">
        <v>6458</v>
      </c>
      <c r="F2211" s="310" t="s">
        <v>420</v>
      </c>
      <c r="G2211" s="310" t="s">
        <v>1277</v>
      </c>
      <c r="H2211" s="309" t="s">
        <v>8680</v>
      </c>
    </row>
    <row r="2212" spans="1:8">
      <c r="A2212" s="309" t="s">
        <v>6422</v>
      </c>
      <c r="B2212" s="309" t="s">
        <v>7506</v>
      </c>
      <c r="C2212" s="309" t="s">
        <v>3012</v>
      </c>
      <c r="D2212" s="309" t="s">
        <v>6813</v>
      </c>
      <c r="E2212" s="309" t="s">
        <v>6459</v>
      </c>
      <c r="F2212" s="310" t="s">
        <v>422</v>
      </c>
      <c r="G2212" s="310" t="s">
        <v>1280</v>
      </c>
      <c r="H2212" s="309" t="s">
        <v>8675</v>
      </c>
    </row>
    <row r="2213" spans="1:8">
      <c r="A2213" s="309" t="s">
        <v>6422</v>
      </c>
      <c r="B2213" s="309" t="s">
        <v>7506</v>
      </c>
      <c r="C2213" s="309" t="s">
        <v>4667</v>
      </c>
      <c r="D2213" s="309" t="s">
        <v>6815</v>
      </c>
      <c r="E2213" s="309" t="s">
        <v>6460</v>
      </c>
      <c r="F2213" s="310" t="s">
        <v>6814</v>
      </c>
      <c r="G2213" s="310" t="s">
        <v>1282</v>
      </c>
      <c r="H2213" s="309" t="s">
        <v>4507</v>
      </c>
    </row>
    <row r="2214" spans="1:8">
      <c r="A2214" s="309" t="s">
        <v>6422</v>
      </c>
      <c r="B2214" s="309" t="s">
        <v>7506</v>
      </c>
      <c r="C2214" s="309" t="s">
        <v>4668</v>
      </c>
      <c r="D2214" s="309" t="s">
        <v>6817</v>
      </c>
      <c r="E2214" s="309" t="s">
        <v>6461</v>
      </c>
      <c r="F2214" s="310" t="s">
        <v>6816</v>
      </c>
      <c r="G2214" s="310" t="s">
        <v>1281</v>
      </c>
      <c r="H2214" s="309" t="s">
        <v>8676</v>
      </c>
    </row>
    <row r="2215" spans="1:8">
      <c r="A2215" s="309" t="s">
        <v>6422</v>
      </c>
      <c r="B2215" s="309" t="s">
        <v>7506</v>
      </c>
      <c r="C2215" s="309" t="s">
        <v>4760</v>
      </c>
      <c r="D2215" s="309" t="s">
        <v>6819</v>
      </c>
      <c r="E2215" s="309" t="s">
        <v>6462</v>
      </c>
      <c r="F2215" s="310" t="s">
        <v>6818</v>
      </c>
      <c r="G2215" s="310" t="s">
        <v>1275</v>
      </c>
      <c r="H2215" s="309" t="s">
        <v>7605</v>
      </c>
    </row>
    <row r="2216" spans="1:8">
      <c r="A2216" s="309" t="s">
        <v>6422</v>
      </c>
      <c r="B2216" s="309" t="s">
        <v>7506</v>
      </c>
      <c r="C2216" s="309" t="s">
        <v>3019</v>
      </c>
      <c r="D2216" s="309" t="s">
        <v>6821</v>
      </c>
      <c r="E2216" s="309" t="s">
        <v>6463</v>
      </c>
      <c r="F2216" s="310" t="s">
        <v>6820</v>
      </c>
      <c r="G2216" s="310" t="s">
        <v>1282</v>
      </c>
      <c r="H2216" s="309" t="s">
        <v>4507</v>
      </c>
    </row>
    <row r="2217" spans="1:8">
      <c r="A2217" s="309" t="s">
        <v>6422</v>
      </c>
      <c r="B2217" s="309" t="s">
        <v>7506</v>
      </c>
      <c r="C2217" s="309" t="s">
        <v>3021</v>
      </c>
      <c r="D2217" s="309" t="s">
        <v>6823</v>
      </c>
      <c r="E2217" s="309" t="s">
        <v>6464</v>
      </c>
      <c r="F2217" s="310" t="s">
        <v>6822</v>
      </c>
      <c r="G2217" s="310" t="s">
        <v>1281</v>
      </c>
      <c r="H2217" s="309" t="s">
        <v>8676</v>
      </c>
    </row>
    <row r="2218" spans="1:8">
      <c r="A2218" s="309" t="s">
        <v>6422</v>
      </c>
      <c r="B2218" s="309" t="s">
        <v>7506</v>
      </c>
      <c r="C2218" s="309" t="s">
        <v>3023</v>
      </c>
      <c r="D2218" s="309" t="s">
        <v>1519</v>
      </c>
      <c r="E2218" s="309" t="s">
        <v>6465</v>
      </c>
      <c r="F2218" s="310" t="s">
        <v>6824</v>
      </c>
      <c r="G2218" s="310" t="s">
        <v>1280</v>
      </c>
      <c r="H2218" s="309" t="s">
        <v>8675</v>
      </c>
    </row>
    <row r="2219" spans="1:8">
      <c r="A2219" s="309" t="s">
        <v>6422</v>
      </c>
      <c r="B2219" s="309" t="s">
        <v>7506</v>
      </c>
      <c r="C2219" s="309" t="s">
        <v>3027</v>
      </c>
      <c r="D2219" s="309" t="s">
        <v>6826</v>
      </c>
      <c r="E2219" s="309" t="s">
        <v>6466</v>
      </c>
      <c r="F2219" s="310" t="s">
        <v>6825</v>
      </c>
      <c r="G2219" s="310" t="s">
        <v>1281</v>
      </c>
      <c r="H2219" s="309" t="s">
        <v>8676</v>
      </c>
    </row>
    <row r="2220" spans="1:8">
      <c r="A2220" s="309" t="s">
        <v>6422</v>
      </c>
      <c r="B2220" s="309" t="s">
        <v>7506</v>
      </c>
      <c r="C2220" s="309" t="s">
        <v>3029</v>
      </c>
      <c r="D2220" s="309" t="s">
        <v>6828</v>
      </c>
      <c r="E2220" s="309" t="s">
        <v>6467</v>
      </c>
      <c r="F2220" s="310" t="s">
        <v>6827</v>
      </c>
      <c r="G2220" s="310" t="s">
        <v>1281</v>
      </c>
      <c r="H2220" s="309" t="s">
        <v>8676</v>
      </c>
    </row>
    <row r="2221" spans="1:8">
      <c r="A2221" s="309" t="s">
        <v>6422</v>
      </c>
      <c r="B2221" s="309" t="s">
        <v>7506</v>
      </c>
      <c r="C2221" s="309" t="s">
        <v>3031</v>
      </c>
      <c r="D2221" s="309" t="s">
        <v>1520</v>
      </c>
      <c r="E2221" s="309" t="s">
        <v>6468</v>
      </c>
      <c r="F2221" s="310" t="s">
        <v>6829</v>
      </c>
      <c r="G2221" s="310" t="s">
        <v>1281</v>
      </c>
      <c r="H2221" s="309" t="s">
        <v>8676</v>
      </c>
    </row>
    <row r="2222" spans="1:8">
      <c r="A2222" s="309" t="s">
        <v>6422</v>
      </c>
      <c r="B2222" s="309" t="s">
        <v>7506</v>
      </c>
      <c r="C2222" s="309" t="s">
        <v>4769</v>
      </c>
      <c r="D2222" s="309" t="s">
        <v>1648</v>
      </c>
      <c r="E2222" s="309" t="s">
        <v>6469</v>
      </c>
      <c r="F2222" s="310" t="s">
        <v>1647</v>
      </c>
      <c r="G2222" s="310" t="s">
        <v>1272</v>
      </c>
      <c r="H2222" s="309" t="s">
        <v>7532</v>
      </c>
    </row>
    <row r="2223" spans="1:8">
      <c r="A2223" s="309" t="s">
        <v>6422</v>
      </c>
      <c r="B2223" s="309" t="s">
        <v>7506</v>
      </c>
      <c r="C2223" s="309" t="s">
        <v>3034</v>
      </c>
      <c r="D2223" s="309" t="s">
        <v>1650</v>
      </c>
      <c r="E2223" s="309" t="s">
        <v>6470</v>
      </c>
      <c r="F2223" s="310" t="s">
        <v>1649</v>
      </c>
      <c r="G2223" s="310" t="s">
        <v>1273</v>
      </c>
      <c r="H2223" s="309" t="s">
        <v>8651</v>
      </c>
    </row>
    <row r="2224" spans="1:8">
      <c r="A2224" s="309" t="s">
        <v>6422</v>
      </c>
      <c r="B2224" s="309" t="s">
        <v>7506</v>
      </c>
      <c r="C2224" s="309" t="s">
        <v>7913</v>
      </c>
      <c r="D2224" s="309" t="s">
        <v>1521</v>
      </c>
      <c r="E2224" s="309" t="s">
        <v>6471</v>
      </c>
      <c r="F2224" s="310" t="s">
        <v>1522</v>
      </c>
      <c r="G2224" s="310" t="s">
        <v>1282</v>
      </c>
      <c r="H2224" s="309" t="s">
        <v>4507</v>
      </c>
    </row>
    <row r="2225" spans="1:8">
      <c r="A2225" s="309" t="s">
        <v>6422</v>
      </c>
      <c r="B2225" s="309" t="s">
        <v>7506</v>
      </c>
      <c r="C2225" s="309" t="s">
        <v>4882</v>
      </c>
      <c r="D2225" s="309" t="s">
        <v>1523</v>
      </c>
      <c r="E2225" s="309" t="s">
        <v>6472</v>
      </c>
      <c r="F2225" s="310" t="s">
        <v>1524</v>
      </c>
      <c r="G2225" s="310" t="s">
        <v>1283</v>
      </c>
      <c r="H2225" s="309" t="s">
        <v>8677</v>
      </c>
    </row>
    <row r="2226" spans="1:8">
      <c r="A2226" s="309" t="s">
        <v>6422</v>
      </c>
      <c r="B2226" s="309" t="s">
        <v>7506</v>
      </c>
      <c r="C2226" s="309" t="s">
        <v>1890</v>
      </c>
      <c r="D2226" s="309" t="s">
        <v>1525</v>
      </c>
      <c r="E2226" s="309" t="s">
        <v>6473</v>
      </c>
      <c r="F2226" s="310" t="s">
        <v>1526</v>
      </c>
      <c r="G2226" s="310" t="s">
        <v>1280</v>
      </c>
      <c r="H2226" s="309" t="s">
        <v>8675</v>
      </c>
    </row>
    <row r="2227" spans="1:8">
      <c r="A2227" s="309" t="s">
        <v>6422</v>
      </c>
      <c r="B2227" s="309" t="s">
        <v>7506</v>
      </c>
      <c r="C2227" s="309" t="s">
        <v>3036</v>
      </c>
      <c r="D2227" s="309" t="s">
        <v>1527</v>
      </c>
      <c r="E2227" s="309" t="s">
        <v>6474</v>
      </c>
      <c r="F2227" s="310" t="s">
        <v>1528</v>
      </c>
      <c r="G2227" s="310" t="s">
        <v>1284</v>
      </c>
      <c r="H2227" s="309" t="s">
        <v>8715</v>
      </c>
    </row>
    <row r="2228" spans="1:8">
      <c r="A2228" s="309" t="s">
        <v>6422</v>
      </c>
      <c r="B2228" s="309" t="s">
        <v>7506</v>
      </c>
      <c r="C2228" s="309" t="s">
        <v>3038</v>
      </c>
      <c r="D2228" s="309" t="s">
        <v>6475</v>
      </c>
      <c r="E2228" s="309" t="s">
        <v>6476</v>
      </c>
      <c r="F2228" s="310" t="s">
        <v>6477</v>
      </c>
      <c r="G2228" s="310" t="s">
        <v>1282</v>
      </c>
      <c r="H2228" s="309" t="s">
        <v>4507</v>
      </c>
    </row>
    <row r="2229" spans="1:8">
      <c r="A2229" s="309" t="s">
        <v>6422</v>
      </c>
      <c r="B2229" s="309" t="s">
        <v>7506</v>
      </c>
      <c r="C2229" s="309" t="s">
        <v>3040</v>
      </c>
      <c r="D2229" s="309" t="s">
        <v>6478</v>
      </c>
      <c r="E2229" s="309" t="s">
        <v>6479</v>
      </c>
      <c r="F2229" s="310" t="s">
        <v>6480</v>
      </c>
      <c r="G2229" s="310" t="s">
        <v>1282</v>
      </c>
      <c r="H2229" s="309" t="s">
        <v>4507</v>
      </c>
    </row>
    <row r="2230" spans="1:8">
      <c r="A2230" s="309" t="s">
        <v>6422</v>
      </c>
      <c r="B2230" s="309" t="s">
        <v>7506</v>
      </c>
      <c r="C2230" s="309" t="s">
        <v>3042</v>
      </c>
      <c r="D2230" s="309" t="s">
        <v>6481</v>
      </c>
      <c r="E2230" s="309" t="s">
        <v>6482</v>
      </c>
      <c r="F2230" s="310" t="s">
        <v>6483</v>
      </c>
      <c r="G2230" s="310" t="s">
        <v>1275</v>
      </c>
      <c r="H2230" s="309" t="s">
        <v>7605</v>
      </c>
    </row>
    <row r="2231" spans="1:8">
      <c r="A2231" s="309" t="s">
        <v>6422</v>
      </c>
      <c r="B2231" s="309" t="s">
        <v>7506</v>
      </c>
      <c r="C2231" s="309" t="s">
        <v>1895</v>
      </c>
      <c r="D2231" s="309" t="s">
        <v>6484</v>
      </c>
      <c r="E2231" s="309" t="s">
        <v>6485</v>
      </c>
      <c r="F2231" s="310" t="s">
        <v>6486</v>
      </c>
      <c r="G2231" s="310" t="s">
        <v>1280</v>
      </c>
      <c r="H2231" s="309" t="s">
        <v>8675</v>
      </c>
    </row>
    <row r="2232" spans="1:8">
      <c r="A2232" s="309" t="s">
        <v>6422</v>
      </c>
      <c r="B2232" s="309" t="s">
        <v>7506</v>
      </c>
      <c r="C2232" s="309" t="s">
        <v>3044</v>
      </c>
      <c r="D2232" s="309" t="s">
        <v>9063</v>
      </c>
      <c r="E2232" s="309" t="s">
        <v>9064</v>
      </c>
      <c r="F2232" s="310" t="s">
        <v>9065</v>
      </c>
      <c r="G2232" s="310" t="s">
        <v>1273</v>
      </c>
      <c r="H2232" s="309" t="s">
        <v>8651</v>
      </c>
    </row>
    <row r="2233" spans="1:8">
      <c r="A2233" s="309" t="s">
        <v>6422</v>
      </c>
      <c r="B2233" s="309" t="s">
        <v>7506</v>
      </c>
      <c r="C2233" s="309" t="s">
        <v>3046</v>
      </c>
      <c r="D2233" s="309" t="s">
        <v>9066</v>
      </c>
      <c r="E2233" s="309" t="s">
        <v>9067</v>
      </c>
      <c r="F2233" s="310" t="s">
        <v>9068</v>
      </c>
      <c r="G2233" s="310" t="s">
        <v>1283</v>
      </c>
      <c r="H2233" s="309" t="s">
        <v>8677</v>
      </c>
    </row>
    <row r="2234" spans="1:8">
      <c r="D2234" s="309" t="s">
        <v>6184</v>
      </c>
    </row>
    <row r="2235" spans="1:8">
      <c r="A2235" s="309" t="s">
        <v>6487</v>
      </c>
      <c r="B2235" s="309" t="s">
        <v>7507</v>
      </c>
      <c r="C2235" s="309" t="s">
        <v>7530</v>
      </c>
      <c r="D2235" s="309" t="s">
        <v>1652</v>
      </c>
      <c r="E2235" s="309" t="s">
        <v>6488</v>
      </c>
      <c r="F2235" s="310" t="s">
        <v>1651</v>
      </c>
      <c r="G2235" s="310" t="s">
        <v>1272</v>
      </c>
      <c r="H2235" s="309" t="s">
        <v>7532</v>
      </c>
    </row>
    <row r="2236" spans="1:8">
      <c r="A2236" s="309" t="s">
        <v>6487</v>
      </c>
      <c r="B2236" s="309" t="s">
        <v>7507</v>
      </c>
      <c r="C2236" s="309" t="s">
        <v>7550</v>
      </c>
      <c r="D2236" s="309" t="s">
        <v>2494</v>
      </c>
      <c r="E2236" s="309" t="s">
        <v>6489</v>
      </c>
      <c r="F2236" s="310" t="s">
        <v>1653</v>
      </c>
      <c r="G2236" s="310" t="s">
        <v>1274</v>
      </c>
      <c r="H2236" s="309" t="s">
        <v>7537</v>
      </c>
    </row>
    <row r="2237" spans="1:8">
      <c r="A2237" s="309" t="s">
        <v>6487</v>
      </c>
      <c r="B2237" s="309" t="s">
        <v>7507</v>
      </c>
      <c r="C2237" s="309" t="s">
        <v>7552</v>
      </c>
      <c r="D2237" s="309" t="s">
        <v>2496</v>
      </c>
      <c r="E2237" s="309" t="s">
        <v>6490</v>
      </c>
      <c r="F2237" s="310" t="s">
        <v>2495</v>
      </c>
      <c r="G2237" s="310" t="s">
        <v>1274</v>
      </c>
      <c r="H2237" s="309" t="s">
        <v>7537</v>
      </c>
    </row>
    <row r="2238" spans="1:8">
      <c r="A2238" s="309" t="s">
        <v>6487</v>
      </c>
      <c r="B2238" s="309" t="s">
        <v>7507</v>
      </c>
      <c r="C2238" s="309" t="s">
        <v>7554</v>
      </c>
      <c r="D2238" s="309" t="s">
        <v>2498</v>
      </c>
      <c r="E2238" s="309" t="s">
        <v>6491</v>
      </c>
      <c r="F2238" s="310" t="s">
        <v>2497</v>
      </c>
      <c r="G2238" s="310" t="s">
        <v>1274</v>
      </c>
      <c r="H2238" s="309" t="s">
        <v>7537</v>
      </c>
    </row>
    <row r="2239" spans="1:8">
      <c r="A2239" s="309" t="s">
        <v>6487</v>
      </c>
      <c r="B2239" s="309" t="s">
        <v>7507</v>
      </c>
      <c r="C2239" s="309" t="s">
        <v>7564</v>
      </c>
      <c r="D2239" s="309" t="s">
        <v>2500</v>
      </c>
      <c r="E2239" s="309" t="s">
        <v>6492</v>
      </c>
      <c r="F2239" s="310" t="s">
        <v>2499</v>
      </c>
      <c r="G2239" s="310" t="s">
        <v>1274</v>
      </c>
      <c r="H2239" s="309" t="s">
        <v>7537</v>
      </c>
    </row>
    <row r="2240" spans="1:8">
      <c r="A2240" s="309" t="s">
        <v>6487</v>
      </c>
      <c r="B2240" s="309" t="s">
        <v>7507</v>
      </c>
      <c r="C2240" s="309" t="s">
        <v>7570</v>
      </c>
      <c r="D2240" s="309" t="s">
        <v>2502</v>
      </c>
      <c r="E2240" s="309" t="s">
        <v>6493</v>
      </c>
      <c r="F2240" s="310" t="s">
        <v>2501</v>
      </c>
      <c r="G2240" s="310" t="s">
        <v>1275</v>
      </c>
      <c r="H2240" s="309" t="s">
        <v>7605</v>
      </c>
    </row>
    <row r="2241" spans="1:8">
      <c r="A2241" s="309" t="s">
        <v>6487</v>
      </c>
      <c r="B2241" s="309" t="s">
        <v>7507</v>
      </c>
      <c r="C2241" s="309" t="s">
        <v>7574</v>
      </c>
      <c r="D2241" s="309" t="s">
        <v>9069</v>
      </c>
      <c r="E2241" s="309" t="s">
        <v>9070</v>
      </c>
      <c r="F2241" s="310" t="s">
        <v>2503</v>
      </c>
      <c r="G2241" s="310" t="s">
        <v>1275</v>
      </c>
      <c r="H2241" s="309" t="s">
        <v>7605</v>
      </c>
    </row>
    <row r="2242" spans="1:8">
      <c r="A2242" s="309" t="s">
        <v>6487</v>
      </c>
      <c r="B2242" s="309" t="s">
        <v>7507</v>
      </c>
      <c r="C2242" s="309" t="s">
        <v>7583</v>
      </c>
      <c r="D2242" s="309" t="s">
        <v>2505</v>
      </c>
      <c r="E2242" s="309" t="s">
        <v>6494</v>
      </c>
      <c r="F2242" s="310" t="s">
        <v>2504</v>
      </c>
      <c r="G2242" s="310" t="s">
        <v>1274</v>
      </c>
      <c r="H2242" s="309" t="s">
        <v>7537</v>
      </c>
    </row>
    <row r="2243" spans="1:8">
      <c r="A2243" s="309" t="s">
        <v>6487</v>
      </c>
      <c r="B2243" s="309" t="s">
        <v>7507</v>
      </c>
      <c r="C2243" s="309" t="s">
        <v>7587</v>
      </c>
      <c r="D2243" s="309" t="s">
        <v>2507</v>
      </c>
      <c r="E2243" s="309" t="s">
        <v>6495</v>
      </c>
      <c r="F2243" s="310" t="s">
        <v>2506</v>
      </c>
      <c r="G2243" s="310" t="s">
        <v>1275</v>
      </c>
      <c r="H2243" s="309" t="s">
        <v>7605</v>
      </c>
    </row>
    <row r="2244" spans="1:8">
      <c r="A2244" s="309" t="s">
        <v>6487</v>
      </c>
      <c r="B2244" s="309" t="s">
        <v>7507</v>
      </c>
      <c r="C2244" s="309" t="s">
        <v>7593</v>
      </c>
      <c r="D2244" s="309" t="s">
        <v>2509</v>
      </c>
      <c r="E2244" s="309" t="s">
        <v>6496</v>
      </c>
      <c r="F2244" s="310" t="s">
        <v>2508</v>
      </c>
      <c r="G2244" s="310" t="s">
        <v>1278</v>
      </c>
      <c r="H2244" s="309" t="s">
        <v>8674</v>
      </c>
    </row>
    <row r="2245" spans="1:8">
      <c r="A2245" s="309" t="s">
        <v>6487</v>
      </c>
      <c r="B2245" s="309" t="s">
        <v>7507</v>
      </c>
      <c r="C2245" s="309" t="s">
        <v>7616</v>
      </c>
      <c r="D2245" s="309" t="s">
        <v>2511</v>
      </c>
      <c r="E2245" s="309" t="s">
        <v>6497</v>
      </c>
      <c r="F2245" s="310" t="s">
        <v>2510</v>
      </c>
      <c r="G2245" s="310" t="s">
        <v>1279</v>
      </c>
      <c r="H2245" s="309" t="s">
        <v>526</v>
      </c>
    </row>
    <row r="2246" spans="1:8">
      <c r="A2246" s="309" t="s">
        <v>6487</v>
      </c>
      <c r="B2246" s="309" t="s">
        <v>7507</v>
      </c>
      <c r="C2246" s="309" t="s">
        <v>7618</v>
      </c>
      <c r="D2246" s="309" t="s">
        <v>2513</v>
      </c>
      <c r="E2246" s="309" t="s">
        <v>6498</v>
      </c>
      <c r="F2246" s="310" t="s">
        <v>2512</v>
      </c>
      <c r="G2246" s="310" t="s">
        <v>1275</v>
      </c>
      <c r="H2246" s="309" t="s">
        <v>7605</v>
      </c>
    </row>
    <row r="2247" spans="1:8">
      <c r="A2247" s="309" t="s">
        <v>6487</v>
      </c>
      <c r="B2247" s="309" t="s">
        <v>7507</v>
      </c>
      <c r="C2247" s="309" t="s">
        <v>7622</v>
      </c>
      <c r="D2247" s="309" t="s">
        <v>2515</v>
      </c>
      <c r="E2247" s="309" t="s">
        <v>6499</v>
      </c>
      <c r="F2247" s="310" t="s">
        <v>2514</v>
      </c>
      <c r="G2247" s="310" t="s">
        <v>1275</v>
      </c>
      <c r="H2247" s="309" t="s">
        <v>7605</v>
      </c>
    </row>
    <row r="2248" spans="1:8">
      <c r="A2248" s="309" t="s">
        <v>6487</v>
      </c>
      <c r="B2248" s="309" t="s">
        <v>7507</v>
      </c>
      <c r="C2248" s="309" t="s">
        <v>7626</v>
      </c>
      <c r="D2248" s="309" t="s">
        <v>2170</v>
      </c>
      <c r="E2248" s="309" t="s">
        <v>6500</v>
      </c>
      <c r="F2248" s="310" t="s">
        <v>2516</v>
      </c>
      <c r="G2248" s="310" t="s">
        <v>1275</v>
      </c>
      <c r="H2248" s="309" t="s">
        <v>7605</v>
      </c>
    </row>
    <row r="2249" spans="1:8">
      <c r="A2249" s="309" t="s">
        <v>6487</v>
      </c>
      <c r="B2249" s="309" t="s">
        <v>7507</v>
      </c>
      <c r="C2249" s="309" t="s">
        <v>7628</v>
      </c>
      <c r="D2249" s="309" t="s">
        <v>2518</v>
      </c>
      <c r="E2249" s="309" t="s">
        <v>6501</v>
      </c>
      <c r="F2249" s="310" t="s">
        <v>2517</v>
      </c>
      <c r="G2249" s="310" t="s">
        <v>1274</v>
      </c>
      <c r="H2249" s="309" t="s">
        <v>7537</v>
      </c>
    </row>
    <row r="2250" spans="1:8">
      <c r="A2250" s="309" t="s">
        <v>6487</v>
      </c>
      <c r="B2250" s="309" t="s">
        <v>7507</v>
      </c>
      <c r="C2250" s="309" t="s">
        <v>7630</v>
      </c>
      <c r="D2250" s="309" t="s">
        <v>2520</v>
      </c>
      <c r="E2250" s="309" t="s">
        <v>6502</v>
      </c>
      <c r="F2250" s="310" t="s">
        <v>2519</v>
      </c>
      <c r="G2250" s="310" t="s">
        <v>1274</v>
      </c>
      <c r="H2250" s="309" t="s">
        <v>7537</v>
      </c>
    </row>
    <row r="2251" spans="1:8">
      <c r="A2251" s="309" t="s">
        <v>6487</v>
      </c>
      <c r="B2251" s="309" t="s">
        <v>7507</v>
      </c>
      <c r="C2251" s="309" t="s">
        <v>4655</v>
      </c>
      <c r="D2251" s="309" t="s">
        <v>2522</v>
      </c>
      <c r="E2251" s="309" t="s">
        <v>6503</v>
      </c>
      <c r="F2251" s="310" t="s">
        <v>2521</v>
      </c>
      <c r="G2251" s="310" t="s">
        <v>1273</v>
      </c>
      <c r="H2251" s="309" t="s">
        <v>8651</v>
      </c>
    </row>
    <row r="2252" spans="1:8">
      <c r="A2252" s="309" t="s">
        <v>6487</v>
      </c>
      <c r="B2252" s="309" t="s">
        <v>7507</v>
      </c>
      <c r="C2252" s="309" t="s">
        <v>4618</v>
      </c>
      <c r="D2252" s="309" t="s">
        <v>2524</v>
      </c>
      <c r="E2252" s="309" t="s">
        <v>6504</v>
      </c>
      <c r="F2252" s="310" t="s">
        <v>2523</v>
      </c>
      <c r="G2252" s="310" t="s">
        <v>1278</v>
      </c>
      <c r="H2252" s="309" t="s">
        <v>8674</v>
      </c>
    </row>
    <row r="2253" spans="1:8">
      <c r="A2253" s="309" t="s">
        <v>6487</v>
      </c>
      <c r="B2253" s="309" t="s">
        <v>7507</v>
      </c>
      <c r="C2253" s="309" t="s">
        <v>6669</v>
      </c>
      <c r="D2253" s="309" t="s">
        <v>2526</v>
      </c>
      <c r="E2253" s="309" t="s">
        <v>6505</v>
      </c>
      <c r="F2253" s="310" t="s">
        <v>2525</v>
      </c>
      <c r="G2253" s="310" t="s">
        <v>1274</v>
      </c>
      <c r="H2253" s="309" t="s">
        <v>7537</v>
      </c>
    </row>
    <row r="2254" spans="1:8">
      <c r="A2254" s="309" t="s">
        <v>6487</v>
      </c>
      <c r="B2254" s="309" t="s">
        <v>7507</v>
      </c>
      <c r="C2254" s="309" t="s">
        <v>4626</v>
      </c>
      <c r="D2254" s="309" t="s">
        <v>2528</v>
      </c>
      <c r="E2254" s="309" t="s">
        <v>6506</v>
      </c>
      <c r="F2254" s="310" t="s">
        <v>2527</v>
      </c>
      <c r="G2254" s="310" t="s">
        <v>1283</v>
      </c>
      <c r="H2254" s="309" t="s">
        <v>8677</v>
      </c>
    </row>
    <row r="2255" spans="1:8">
      <c r="A2255" s="309" t="s">
        <v>6487</v>
      </c>
      <c r="B2255" s="309" t="s">
        <v>7507</v>
      </c>
      <c r="C2255" s="309" t="s">
        <v>6675</v>
      </c>
      <c r="D2255" s="309" t="s">
        <v>2530</v>
      </c>
      <c r="E2255" s="309" t="s">
        <v>6507</v>
      </c>
      <c r="F2255" s="310" t="s">
        <v>2529</v>
      </c>
      <c r="G2255" s="310" t="s">
        <v>1280</v>
      </c>
      <c r="H2255" s="309" t="s">
        <v>8675</v>
      </c>
    </row>
    <row r="2256" spans="1:8">
      <c r="A2256" s="309" t="s">
        <v>6487</v>
      </c>
      <c r="B2256" s="309" t="s">
        <v>7507</v>
      </c>
      <c r="C2256" s="309" t="s">
        <v>6678</v>
      </c>
      <c r="D2256" s="309" t="s">
        <v>1529</v>
      </c>
      <c r="E2256" s="309" t="s">
        <v>6508</v>
      </c>
      <c r="F2256" s="310" t="s">
        <v>1530</v>
      </c>
      <c r="G2256" s="310" t="s">
        <v>1272</v>
      </c>
      <c r="H2256" s="309" t="s">
        <v>7532</v>
      </c>
    </row>
    <row r="2257" spans="1:8">
      <c r="A2257" s="309" t="s">
        <v>6487</v>
      </c>
      <c r="B2257" s="309" t="s">
        <v>7507</v>
      </c>
      <c r="C2257" s="309" t="s">
        <v>6680</v>
      </c>
      <c r="D2257" s="309" t="s">
        <v>1531</v>
      </c>
      <c r="E2257" s="309" t="s">
        <v>6509</v>
      </c>
      <c r="F2257" s="310" t="s">
        <v>1532</v>
      </c>
      <c r="G2257" s="310" t="s">
        <v>1280</v>
      </c>
      <c r="H2257" s="309" t="s">
        <v>8675</v>
      </c>
    </row>
    <row r="2258" spans="1:8">
      <c r="A2258" s="309" t="s">
        <v>6487</v>
      </c>
      <c r="B2258" s="309" t="s">
        <v>7507</v>
      </c>
      <c r="C2258" s="309" t="s">
        <v>6682</v>
      </c>
      <c r="D2258" s="309" t="s">
        <v>1533</v>
      </c>
      <c r="E2258" s="309" t="s">
        <v>6510</v>
      </c>
      <c r="F2258" s="310" t="s">
        <v>1534</v>
      </c>
      <c r="G2258" s="310" t="s">
        <v>1284</v>
      </c>
      <c r="H2258" s="309" t="s">
        <v>8715</v>
      </c>
    </row>
    <row r="2259" spans="1:8">
      <c r="A2259" s="309" t="s">
        <v>6487</v>
      </c>
      <c r="B2259" s="309" t="s">
        <v>7507</v>
      </c>
      <c r="C2259" s="309" t="s">
        <v>6684</v>
      </c>
      <c r="D2259" s="309" t="s">
        <v>6511</v>
      </c>
      <c r="E2259" s="309" t="s">
        <v>6512</v>
      </c>
      <c r="F2259" s="310" t="s">
        <v>6513</v>
      </c>
      <c r="G2259" s="310" t="s">
        <v>1274</v>
      </c>
      <c r="H2259" s="309" t="s">
        <v>7537</v>
      </c>
    </row>
    <row r="2260" spans="1:8">
      <c r="D2260" s="309" t="s">
        <v>6184</v>
      </c>
    </row>
    <row r="2261" spans="1:8">
      <c r="A2261" s="309" t="s">
        <v>6514</v>
      </c>
      <c r="B2261" s="309" t="s">
        <v>7508</v>
      </c>
      <c r="C2261" s="309" t="s">
        <v>7530</v>
      </c>
      <c r="D2261" s="309" t="s">
        <v>2532</v>
      </c>
      <c r="E2261" s="309" t="s">
        <v>6515</v>
      </c>
      <c r="F2261" s="310" t="s">
        <v>2531</v>
      </c>
      <c r="G2261" s="310" t="s">
        <v>1272</v>
      </c>
      <c r="H2261" s="309" t="s">
        <v>7532</v>
      </c>
    </row>
    <row r="2262" spans="1:8">
      <c r="A2262" s="309" t="s">
        <v>6514</v>
      </c>
      <c r="B2262" s="309" t="s">
        <v>7508</v>
      </c>
      <c r="C2262" s="309" t="s">
        <v>7533</v>
      </c>
      <c r="D2262" s="309" t="s">
        <v>2534</v>
      </c>
      <c r="E2262" s="309" t="s">
        <v>6516</v>
      </c>
      <c r="F2262" s="310" t="s">
        <v>2533</v>
      </c>
      <c r="G2262" s="310" t="s">
        <v>1273</v>
      </c>
      <c r="H2262" s="309" t="s">
        <v>8651</v>
      </c>
    </row>
    <row r="2263" spans="1:8">
      <c r="A2263" s="309" t="s">
        <v>6514</v>
      </c>
      <c r="B2263" s="309" t="s">
        <v>7508</v>
      </c>
      <c r="C2263" s="309" t="s">
        <v>7542</v>
      </c>
      <c r="D2263" s="309" t="s">
        <v>2536</v>
      </c>
      <c r="E2263" s="309" t="s">
        <v>6517</v>
      </c>
      <c r="F2263" s="310" t="s">
        <v>2535</v>
      </c>
      <c r="G2263" s="310" t="s">
        <v>1274</v>
      </c>
      <c r="H2263" s="309" t="s">
        <v>7537</v>
      </c>
    </row>
    <row r="2264" spans="1:8">
      <c r="A2264" s="309" t="s">
        <v>6514</v>
      </c>
      <c r="B2264" s="309" t="s">
        <v>7508</v>
      </c>
      <c r="C2264" s="309" t="s">
        <v>7544</v>
      </c>
      <c r="D2264" s="309" t="s">
        <v>2538</v>
      </c>
      <c r="E2264" s="309" t="s">
        <v>6518</v>
      </c>
      <c r="F2264" s="310" t="s">
        <v>2537</v>
      </c>
      <c r="G2264" s="310" t="s">
        <v>1274</v>
      </c>
      <c r="H2264" s="309" t="s">
        <v>7537</v>
      </c>
    </row>
    <row r="2265" spans="1:8">
      <c r="A2265" s="309" t="s">
        <v>6514</v>
      </c>
      <c r="B2265" s="309" t="s">
        <v>7508</v>
      </c>
      <c r="C2265" s="309" t="s">
        <v>7550</v>
      </c>
      <c r="D2265" s="309" t="s">
        <v>2540</v>
      </c>
      <c r="E2265" s="309" t="s">
        <v>6519</v>
      </c>
      <c r="F2265" s="310" t="s">
        <v>2539</v>
      </c>
      <c r="G2265" s="310" t="s">
        <v>1274</v>
      </c>
      <c r="H2265" s="309" t="s">
        <v>7537</v>
      </c>
    </row>
    <row r="2266" spans="1:8">
      <c r="A2266" s="309" t="s">
        <v>6514</v>
      </c>
      <c r="B2266" s="309" t="s">
        <v>7508</v>
      </c>
      <c r="C2266" s="309" t="s">
        <v>7558</v>
      </c>
      <c r="D2266" s="309" t="s">
        <v>2542</v>
      </c>
      <c r="E2266" s="309" t="s">
        <v>6520</v>
      </c>
      <c r="F2266" s="310" t="s">
        <v>2541</v>
      </c>
      <c r="G2266" s="310" t="s">
        <v>1274</v>
      </c>
      <c r="H2266" s="309" t="s">
        <v>7537</v>
      </c>
    </row>
    <row r="2267" spans="1:8">
      <c r="A2267" s="309" t="s">
        <v>6514</v>
      </c>
      <c r="B2267" s="309" t="s">
        <v>7508</v>
      </c>
      <c r="C2267" s="309" t="s">
        <v>7572</v>
      </c>
      <c r="D2267" s="309" t="s">
        <v>2544</v>
      </c>
      <c r="E2267" s="309" t="s">
        <v>6521</v>
      </c>
      <c r="F2267" s="310" t="s">
        <v>2543</v>
      </c>
      <c r="G2267" s="310" t="s">
        <v>1275</v>
      </c>
      <c r="H2267" s="309" t="s">
        <v>7605</v>
      </c>
    </row>
    <row r="2268" spans="1:8">
      <c r="A2268" s="309" t="s">
        <v>6514</v>
      </c>
      <c r="B2268" s="309" t="s">
        <v>7508</v>
      </c>
      <c r="C2268" s="309" t="s">
        <v>7581</v>
      </c>
      <c r="D2268" s="309" t="s">
        <v>2546</v>
      </c>
      <c r="E2268" s="309" t="s">
        <v>6522</v>
      </c>
      <c r="F2268" s="310" t="s">
        <v>2545</v>
      </c>
      <c r="G2268" s="310" t="s">
        <v>1275</v>
      </c>
      <c r="H2268" s="309" t="s">
        <v>7605</v>
      </c>
    </row>
    <row r="2269" spans="1:8">
      <c r="A2269" s="309" t="s">
        <v>6514</v>
      </c>
      <c r="B2269" s="309" t="s">
        <v>7508</v>
      </c>
      <c r="C2269" s="309" t="s">
        <v>7590</v>
      </c>
      <c r="D2269" s="309" t="s">
        <v>2548</v>
      </c>
      <c r="E2269" s="309" t="s">
        <v>6523</v>
      </c>
      <c r="F2269" s="310" t="s">
        <v>2547</v>
      </c>
      <c r="G2269" s="310" t="s">
        <v>1275</v>
      </c>
      <c r="H2269" s="309" t="s">
        <v>7605</v>
      </c>
    </row>
    <row r="2270" spans="1:8">
      <c r="A2270" s="309" t="s">
        <v>6514</v>
      </c>
      <c r="B2270" s="309" t="s">
        <v>7508</v>
      </c>
      <c r="C2270" s="309" t="s">
        <v>7610</v>
      </c>
      <c r="D2270" s="309" t="s">
        <v>2550</v>
      </c>
      <c r="E2270" s="309" t="s">
        <v>6524</v>
      </c>
      <c r="F2270" s="310" t="s">
        <v>2549</v>
      </c>
      <c r="G2270" s="310" t="s">
        <v>1276</v>
      </c>
      <c r="H2270" s="309" t="s">
        <v>8669</v>
      </c>
    </row>
    <row r="2271" spans="1:8">
      <c r="A2271" s="309" t="s">
        <v>6514</v>
      </c>
      <c r="B2271" s="309" t="s">
        <v>7508</v>
      </c>
      <c r="C2271" s="309" t="s">
        <v>7618</v>
      </c>
      <c r="D2271" s="309" t="s">
        <v>2552</v>
      </c>
      <c r="E2271" s="309" t="s">
        <v>6525</v>
      </c>
      <c r="F2271" s="310" t="s">
        <v>2551</v>
      </c>
      <c r="G2271" s="310" t="s">
        <v>1274</v>
      </c>
      <c r="H2271" s="309" t="s">
        <v>7537</v>
      </c>
    </row>
    <row r="2272" spans="1:8">
      <c r="A2272" s="309" t="s">
        <v>6514</v>
      </c>
      <c r="B2272" s="309" t="s">
        <v>7508</v>
      </c>
      <c r="C2272" s="309" t="s">
        <v>7620</v>
      </c>
      <c r="D2272" s="309" t="s">
        <v>2554</v>
      </c>
      <c r="E2272" s="309" t="s">
        <v>6526</v>
      </c>
      <c r="F2272" s="310" t="s">
        <v>2553</v>
      </c>
      <c r="G2272" s="310" t="s">
        <v>1281</v>
      </c>
      <c r="H2272" s="309" t="s">
        <v>8676</v>
      </c>
    </row>
    <row r="2273" spans="1:8">
      <c r="A2273" s="309" t="s">
        <v>6514</v>
      </c>
      <c r="B2273" s="309" t="s">
        <v>7508</v>
      </c>
      <c r="C2273" s="309" t="s">
        <v>7622</v>
      </c>
      <c r="D2273" s="309" t="s">
        <v>2556</v>
      </c>
      <c r="E2273" s="309" t="s">
        <v>6527</v>
      </c>
      <c r="F2273" s="310" t="s">
        <v>2555</v>
      </c>
      <c r="G2273" s="310" t="s">
        <v>1274</v>
      </c>
      <c r="H2273" s="309" t="s">
        <v>7537</v>
      </c>
    </row>
    <row r="2274" spans="1:8">
      <c r="A2274" s="309" t="s">
        <v>6514</v>
      </c>
      <c r="B2274" s="309" t="s">
        <v>7508</v>
      </c>
      <c r="C2274" s="309" t="s">
        <v>7626</v>
      </c>
      <c r="D2274" s="309" t="s">
        <v>2558</v>
      </c>
      <c r="E2274" s="309" t="s">
        <v>6528</v>
      </c>
      <c r="F2274" s="310" t="s">
        <v>2557</v>
      </c>
      <c r="G2274" s="310" t="s">
        <v>1277</v>
      </c>
      <c r="H2274" s="309" t="s">
        <v>8680</v>
      </c>
    </row>
    <row r="2275" spans="1:8">
      <c r="A2275" s="309" t="s">
        <v>6514</v>
      </c>
      <c r="B2275" s="309" t="s">
        <v>7508</v>
      </c>
      <c r="C2275" s="309" t="s">
        <v>7630</v>
      </c>
      <c r="D2275" s="309" t="s">
        <v>2560</v>
      </c>
      <c r="E2275" s="309" t="s">
        <v>6529</v>
      </c>
      <c r="F2275" s="310" t="s">
        <v>2559</v>
      </c>
      <c r="G2275" s="310" t="s">
        <v>1275</v>
      </c>
      <c r="H2275" s="309" t="s">
        <v>7605</v>
      </c>
    </row>
    <row r="2276" spans="1:8">
      <c r="A2276" s="309" t="s">
        <v>6514</v>
      </c>
      <c r="B2276" s="309" t="s">
        <v>7508</v>
      </c>
      <c r="C2276" s="309" t="s">
        <v>7632</v>
      </c>
      <c r="D2276" s="309" t="s">
        <v>2562</v>
      </c>
      <c r="E2276" s="309" t="s">
        <v>6530</v>
      </c>
      <c r="F2276" s="310" t="s">
        <v>2561</v>
      </c>
      <c r="G2276" s="310" t="s">
        <v>1274</v>
      </c>
      <c r="H2276" s="309" t="s">
        <v>7537</v>
      </c>
    </row>
    <row r="2277" spans="1:8">
      <c r="A2277" s="309" t="s">
        <v>6514</v>
      </c>
      <c r="B2277" s="309" t="s">
        <v>7508</v>
      </c>
      <c r="C2277" s="309" t="s">
        <v>7634</v>
      </c>
      <c r="D2277" s="309" t="s">
        <v>6916</v>
      </c>
      <c r="E2277" s="309" t="s">
        <v>6531</v>
      </c>
      <c r="F2277" s="310" t="s">
        <v>6915</v>
      </c>
      <c r="G2277" s="310" t="s">
        <v>1279</v>
      </c>
      <c r="H2277" s="309" t="s">
        <v>526</v>
      </c>
    </row>
    <row r="2278" spans="1:8">
      <c r="A2278" s="309" t="s">
        <v>6514</v>
      </c>
      <c r="B2278" s="309" t="s">
        <v>7508</v>
      </c>
      <c r="C2278" s="309" t="s">
        <v>7636</v>
      </c>
      <c r="D2278" s="309" t="s">
        <v>6918</v>
      </c>
      <c r="E2278" s="309" t="s">
        <v>6532</v>
      </c>
      <c r="F2278" s="310" t="s">
        <v>6917</v>
      </c>
      <c r="G2278" s="310" t="s">
        <v>1275</v>
      </c>
      <c r="H2278" s="309" t="s">
        <v>7605</v>
      </c>
    </row>
    <row r="2279" spans="1:8">
      <c r="A2279" s="309" t="s">
        <v>6514</v>
      </c>
      <c r="B2279" s="309" t="s">
        <v>7508</v>
      </c>
      <c r="C2279" s="309" t="s">
        <v>4655</v>
      </c>
      <c r="D2279" s="309" t="s">
        <v>6920</v>
      </c>
      <c r="E2279" s="309" t="s">
        <v>6533</v>
      </c>
      <c r="F2279" s="310" t="s">
        <v>6919</v>
      </c>
      <c r="G2279" s="310" t="s">
        <v>1281</v>
      </c>
      <c r="H2279" s="309" t="s">
        <v>8676</v>
      </c>
    </row>
    <row r="2280" spans="1:8">
      <c r="A2280" s="309" t="s">
        <v>6514</v>
      </c>
      <c r="B2280" s="309" t="s">
        <v>7508</v>
      </c>
      <c r="C2280" s="309" t="s">
        <v>7638</v>
      </c>
      <c r="D2280" s="309" t="s">
        <v>6922</v>
      </c>
      <c r="E2280" s="309" t="s">
        <v>6534</v>
      </c>
      <c r="F2280" s="310" t="s">
        <v>6921</v>
      </c>
      <c r="G2280" s="310" t="s">
        <v>1281</v>
      </c>
      <c r="H2280" s="309" t="s">
        <v>8676</v>
      </c>
    </row>
    <row r="2281" spans="1:8">
      <c r="A2281" s="309" t="s">
        <v>6514</v>
      </c>
      <c r="B2281" s="309" t="s">
        <v>7508</v>
      </c>
      <c r="C2281" s="309" t="s">
        <v>6669</v>
      </c>
      <c r="D2281" s="309" t="s">
        <v>6924</v>
      </c>
      <c r="E2281" s="309" t="s">
        <v>6535</v>
      </c>
      <c r="F2281" s="310" t="s">
        <v>6923</v>
      </c>
      <c r="G2281" s="310" t="s">
        <v>1283</v>
      </c>
      <c r="H2281" s="309" t="s">
        <v>8677</v>
      </c>
    </row>
    <row r="2282" spans="1:8">
      <c r="A2282" s="309" t="s">
        <v>6514</v>
      </c>
      <c r="B2282" s="309" t="s">
        <v>7508</v>
      </c>
      <c r="C2282" s="309" t="s">
        <v>6673</v>
      </c>
      <c r="D2282" s="309" t="s">
        <v>6926</v>
      </c>
      <c r="E2282" s="309" t="s">
        <v>6536</v>
      </c>
      <c r="F2282" s="310" t="s">
        <v>6925</v>
      </c>
      <c r="G2282" s="310" t="s">
        <v>1275</v>
      </c>
      <c r="H2282" s="309" t="s">
        <v>7605</v>
      </c>
    </row>
    <row r="2283" spans="1:8">
      <c r="A2283" s="309" t="s">
        <v>6514</v>
      </c>
      <c r="B2283" s="309" t="s">
        <v>7508</v>
      </c>
      <c r="C2283" s="309" t="s">
        <v>4626</v>
      </c>
      <c r="D2283" s="309" t="s">
        <v>6928</v>
      </c>
      <c r="E2283" s="309" t="s">
        <v>6537</v>
      </c>
      <c r="F2283" s="310" t="s">
        <v>6927</v>
      </c>
      <c r="G2283" s="310" t="s">
        <v>1280</v>
      </c>
      <c r="H2283" s="309" t="s">
        <v>8675</v>
      </c>
    </row>
    <row r="2284" spans="1:8">
      <c r="A2284" s="309" t="s">
        <v>6514</v>
      </c>
      <c r="B2284" s="309" t="s">
        <v>7508</v>
      </c>
      <c r="C2284" s="309" t="s">
        <v>6675</v>
      </c>
      <c r="D2284" s="309" t="s">
        <v>7074</v>
      </c>
      <c r="E2284" s="309" t="s">
        <v>6538</v>
      </c>
      <c r="F2284" s="310" t="s">
        <v>6929</v>
      </c>
      <c r="G2284" s="310" t="s">
        <v>1278</v>
      </c>
      <c r="H2284" s="309" t="s">
        <v>8674</v>
      </c>
    </row>
    <row r="2285" spans="1:8">
      <c r="A2285" s="309" t="s">
        <v>6514</v>
      </c>
      <c r="B2285" s="309" t="s">
        <v>7508</v>
      </c>
      <c r="C2285" s="309" t="s">
        <v>6678</v>
      </c>
      <c r="D2285" s="309" t="s">
        <v>7076</v>
      </c>
      <c r="E2285" s="309" t="s">
        <v>6539</v>
      </c>
      <c r="F2285" s="310" t="s">
        <v>7075</v>
      </c>
      <c r="G2285" s="310" t="s">
        <v>1280</v>
      </c>
      <c r="H2285" s="309" t="s">
        <v>8675</v>
      </c>
    </row>
    <row r="2286" spans="1:8">
      <c r="A2286" s="309" t="s">
        <v>6514</v>
      </c>
      <c r="B2286" s="309" t="s">
        <v>7508</v>
      </c>
      <c r="C2286" s="309" t="s">
        <v>6680</v>
      </c>
      <c r="D2286" s="309" t="s">
        <v>7078</v>
      </c>
      <c r="E2286" s="309" t="s">
        <v>6540</v>
      </c>
      <c r="F2286" s="310" t="s">
        <v>7077</v>
      </c>
      <c r="G2286" s="310" t="s">
        <v>1283</v>
      </c>
      <c r="H2286" s="309" t="s">
        <v>8677</v>
      </c>
    </row>
    <row r="2287" spans="1:8">
      <c r="A2287" s="309" t="s">
        <v>6514</v>
      </c>
      <c r="B2287" s="309" t="s">
        <v>7508</v>
      </c>
      <c r="C2287" s="309" t="s">
        <v>4629</v>
      </c>
      <c r="D2287" s="309" t="s">
        <v>7080</v>
      </c>
      <c r="E2287" s="309" t="s">
        <v>6541</v>
      </c>
      <c r="F2287" s="310" t="s">
        <v>7079</v>
      </c>
      <c r="G2287" s="310" t="s">
        <v>1277</v>
      </c>
      <c r="H2287" s="309" t="s">
        <v>8680</v>
      </c>
    </row>
    <row r="2288" spans="1:8">
      <c r="A2288" s="309" t="s">
        <v>6514</v>
      </c>
      <c r="B2288" s="309" t="s">
        <v>7508</v>
      </c>
      <c r="C2288" s="309" t="s">
        <v>6686</v>
      </c>
      <c r="D2288" s="309" t="s">
        <v>1535</v>
      </c>
      <c r="E2288" s="309" t="s">
        <v>6542</v>
      </c>
      <c r="F2288" s="310" t="s">
        <v>7081</v>
      </c>
      <c r="G2288" s="310" t="s">
        <v>1280</v>
      </c>
      <c r="H2288" s="309" t="s">
        <v>8675</v>
      </c>
    </row>
    <row r="2289" spans="1:8">
      <c r="A2289" s="309" t="s">
        <v>6514</v>
      </c>
      <c r="B2289" s="309" t="s">
        <v>7508</v>
      </c>
      <c r="C2289" s="309" t="s">
        <v>6687</v>
      </c>
      <c r="D2289" s="309" t="s">
        <v>7083</v>
      </c>
      <c r="E2289" s="309" t="s">
        <v>6543</v>
      </c>
      <c r="F2289" s="310" t="s">
        <v>7082</v>
      </c>
      <c r="G2289" s="310" t="s">
        <v>1281</v>
      </c>
      <c r="H2289" s="309" t="s">
        <v>8676</v>
      </c>
    </row>
    <row r="2290" spans="1:8">
      <c r="A2290" s="309" t="s">
        <v>6514</v>
      </c>
      <c r="B2290" s="309" t="s">
        <v>7508</v>
      </c>
      <c r="C2290" s="309" t="s">
        <v>6689</v>
      </c>
      <c r="D2290" s="309" t="s">
        <v>7085</v>
      </c>
      <c r="E2290" s="309" t="s">
        <v>6544</v>
      </c>
      <c r="F2290" s="310" t="s">
        <v>7084</v>
      </c>
      <c r="G2290" s="310" t="s">
        <v>1280</v>
      </c>
      <c r="H2290" s="309" t="s">
        <v>8675</v>
      </c>
    </row>
    <row r="2291" spans="1:8">
      <c r="A2291" s="309" t="s">
        <v>6514</v>
      </c>
      <c r="B2291" s="309" t="s">
        <v>7508</v>
      </c>
      <c r="C2291" s="309" t="s">
        <v>6691</v>
      </c>
      <c r="D2291" s="309" t="s">
        <v>9071</v>
      </c>
      <c r="E2291" s="309" t="s">
        <v>9072</v>
      </c>
      <c r="F2291" s="310" t="s">
        <v>7086</v>
      </c>
      <c r="G2291" s="310" t="s">
        <v>1281</v>
      </c>
      <c r="H2291" s="309" t="s">
        <v>8676</v>
      </c>
    </row>
    <row r="2292" spans="1:8">
      <c r="A2292" s="309" t="s">
        <v>6514</v>
      </c>
      <c r="B2292" s="309" t="s">
        <v>7508</v>
      </c>
      <c r="C2292" s="309" t="s">
        <v>6693</v>
      </c>
      <c r="D2292" s="309" t="s">
        <v>1536</v>
      </c>
      <c r="E2292" s="309" t="s">
        <v>6545</v>
      </c>
      <c r="F2292" s="310" t="s">
        <v>1537</v>
      </c>
      <c r="G2292" s="310" t="s">
        <v>1281</v>
      </c>
      <c r="H2292" s="309" t="s">
        <v>8676</v>
      </c>
    </row>
    <row r="2293" spans="1:8">
      <c r="A2293" s="309" t="s">
        <v>6514</v>
      </c>
      <c r="B2293" s="309" t="s">
        <v>7508</v>
      </c>
      <c r="C2293" s="309" t="s">
        <v>4754</v>
      </c>
      <c r="D2293" s="309" t="s">
        <v>1538</v>
      </c>
      <c r="E2293" s="309" t="s">
        <v>6546</v>
      </c>
      <c r="F2293" s="310" t="s">
        <v>1539</v>
      </c>
      <c r="G2293" s="310" t="s">
        <v>1282</v>
      </c>
      <c r="H2293" s="309" t="s">
        <v>4507</v>
      </c>
    </row>
    <row r="2294" spans="1:8">
      <c r="A2294" s="309" t="s">
        <v>6514</v>
      </c>
      <c r="B2294" s="309" t="s">
        <v>7508</v>
      </c>
      <c r="C2294" s="309" t="s">
        <v>6695</v>
      </c>
      <c r="D2294" s="309" t="s">
        <v>6547</v>
      </c>
      <c r="E2294" s="309" t="s">
        <v>6548</v>
      </c>
      <c r="F2294" s="310" t="s">
        <v>6549</v>
      </c>
      <c r="G2294" s="310" t="s">
        <v>1280</v>
      </c>
      <c r="H2294" s="309" t="s">
        <v>8675</v>
      </c>
    </row>
    <row r="2295" spans="1:8">
      <c r="A2295" s="309" t="s">
        <v>6514</v>
      </c>
      <c r="B2295" s="309" t="s">
        <v>7508</v>
      </c>
      <c r="C2295" s="309" t="s">
        <v>6697</v>
      </c>
      <c r="D2295" s="309" t="s">
        <v>9073</v>
      </c>
      <c r="E2295" s="309" t="s">
        <v>9074</v>
      </c>
      <c r="F2295" s="310" t="s">
        <v>9075</v>
      </c>
      <c r="G2295" s="310" t="s">
        <v>1277</v>
      </c>
      <c r="H2295" s="309" t="s">
        <v>8680</v>
      </c>
    </row>
    <row r="2296" spans="1:8">
      <c r="A2296" s="309" t="s">
        <v>6514</v>
      </c>
      <c r="B2296" s="309" t="s">
        <v>7508</v>
      </c>
      <c r="C2296" s="309" t="s">
        <v>6699</v>
      </c>
      <c r="D2296" s="309" t="s">
        <v>9076</v>
      </c>
      <c r="E2296" s="309" t="s">
        <v>9077</v>
      </c>
      <c r="F2296" s="310" t="s">
        <v>9078</v>
      </c>
      <c r="G2296" s="310" t="s">
        <v>1280</v>
      </c>
      <c r="H2296" s="309" t="s">
        <v>8675</v>
      </c>
    </row>
    <row r="2297" spans="1:8">
      <c r="D2297" s="309" t="s">
        <v>6184</v>
      </c>
    </row>
    <row r="2298" spans="1:8">
      <c r="A2298" s="309" t="s">
        <v>6550</v>
      </c>
      <c r="B2298" s="309" t="s">
        <v>7509</v>
      </c>
      <c r="C2298" s="309" t="s">
        <v>7530</v>
      </c>
      <c r="D2298" s="309" t="s">
        <v>5839</v>
      </c>
      <c r="E2298" s="309" t="s">
        <v>6551</v>
      </c>
      <c r="F2298" s="310" t="s">
        <v>5838</v>
      </c>
      <c r="G2298" s="310" t="s">
        <v>1272</v>
      </c>
      <c r="H2298" s="309" t="s">
        <v>7532</v>
      </c>
    </row>
    <row r="2299" spans="1:8">
      <c r="A2299" s="309" t="s">
        <v>6550</v>
      </c>
      <c r="B2299" s="309" t="s">
        <v>7509</v>
      </c>
      <c r="C2299" s="309" t="s">
        <v>7533</v>
      </c>
      <c r="D2299" s="309" t="s">
        <v>5841</v>
      </c>
      <c r="E2299" s="309" t="s">
        <v>6552</v>
      </c>
      <c r="F2299" s="310" t="s">
        <v>5840</v>
      </c>
      <c r="G2299" s="310" t="s">
        <v>1273</v>
      </c>
      <c r="H2299" s="309" t="s">
        <v>8651</v>
      </c>
    </row>
    <row r="2300" spans="1:8">
      <c r="A2300" s="309" t="s">
        <v>6550</v>
      </c>
      <c r="B2300" s="309" t="s">
        <v>7509</v>
      </c>
      <c r="C2300" s="309" t="s">
        <v>7535</v>
      </c>
      <c r="D2300" s="309" t="s">
        <v>5843</v>
      </c>
      <c r="E2300" s="309" t="s">
        <v>6553</v>
      </c>
      <c r="F2300" s="310" t="s">
        <v>5842</v>
      </c>
      <c r="G2300" s="310" t="s">
        <v>1273</v>
      </c>
      <c r="H2300" s="309" t="s">
        <v>8651</v>
      </c>
    </row>
    <row r="2301" spans="1:8">
      <c r="A2301" s="309" t="s">
        <v>6550</v>
      </c>
      <c r="B2301" s="309" t="s">
        <v>7509</v>
      </c>
      <c r="C2301" s="309" t="s">
        <v>7562</v>
      </c>
      <c r="D2301" s="309" t="s">
        <v>5845</v>
      </c>
      <c r="E2301" s="309" t="s">
        <v>6554</v>
      </c>
      <c r="F2301" s="310" t="s">
        <v>5844</v>
      </c>
      <c r="G2301" s="310" t="s">
        <v>1274</v>
      </c>
      <c r="H2301" s="309" t="s">
        <v>7537</v>
      </c>
    </row>
    <row r="2302" spans="1:8">
      <c r="A2302" s="309" t="s">
        <v>6550</v>
      </c>
      <c r="B2302" s="309" t="s">
        <v>7509</v>
      </c>
      <c r="C2302" s="309" t="s">
        <v>7564</v>
      </c>
      <c r="D2302" s="309" t="s">
        <v>5847</v>
      </c>
      <c r="E2302" s="309" t="s">
        <v>6555</v>
      </c>
      <c r="F2302" s="310" t="s">
        <v>5846</v>
      </c>
      <c r="G2302" s="310" t="s">
        <v>1274</v>
      </c>
      <c r="H2302" s="309" t="s">
        <v>7537</v>
      </c>
    </row>
    <row r="2303" spans="1:8">
      <c r="A2303" s="309" t="s">
        <v>6550</v>
      </c>
      <c r="B2303" s="309" t="s">
        <v>7509</v>
      </c>
      <c r="C2303" s="309" t="s">
        <v>7566</v>
      </c>
      <c r="D2303" s="309" t="s">
        <v>5849</v>
      </c>
      <c r="E2303" s="309" t="s">
        <v>6556</v>
      </c>
      <c r="F2303" s="310" t="s">
        <v>5848</v>
      </c>
      <c r="G2303" s="310" t="s">
        <v>1274</v>
      </c>
      <c r="H2303" s="309" t="s">
        <v>7537</v>
      </c>
    </row>
    <row r="2304" spans="1:8">
      <c r="A2304" s="309" t="s">
        <v>6550</v>
      </c>
      <c r="B2304" s="309" t="s">
        <v>7509</v>
      </c>
      <c r="C2304" s="309" t="s">
        <v>7567</v>
      </c>
      <c r="D2304" s="309" t="s">
        <v>5851</v>
      </c>
      <c r="E2304" s="309" t="s">
        <v>6557</v>
      </c>
      <c r="F2304" s="310" t="s">
        <v>5850</v>
      </c>
      <c r="G2304" s="310" t="s">
        <v>1274</v>
      </c>
      <c r="H2304" s="309" t="s">
        <v>7537</v>
      </c>
    </row>
    <row r="2305" spans="1:8">
      <c r="A2305" s="309" t="s">
        <v>6550</v>
      </c>
      <c r="B2305" s="309" t="s">
        <v>7509</v>
      </c>
      <c r="C2305" s="309" t="s">
        <v>7574</v>
      </c>
      <c r="D2305" s="309" t="s">
        <v>5853</v>
      </c>
      <c r="E2305" s="309" t="s">
        <v>6558</v>
      </c>
      <c r="F2305" s="310" t="s">
        <v>5852</v>
      </c>
      <c r="G2305" s="310" t="s">
        <v>1274</v>
      </c>
      <c r="H2305" s="309" t="s">
        <v>7537</v>
      </c>
    </row>
    <row r="2306" spans="1:8">
      <c r="A2306" s="309" t="s">
        <v>6550</v>
      </c>
      <c r="B2306" s="309" t="s">
        <v>7509</v>
      </c>
      <c r="C2306" s="309" t="s">
        <v>7575</v>
      </c>
      <c r="D2306" s="309" t="s">
        <v>5855</v>
      </c>
      <c r="E2306" s="309" t="s">
        <v>6559</v>
      </c>
      <c r="F2306" s="310" t="s">
        <v>5854</v>
      </c>
      <c r="G2306" s="310" t="s">
        <v>1274</v>
      </c>
      <c r="H2306" s="309" t="s">
        <v>7537</v>
      </c>
    </row>
    <row r="2307" spans="1:8">
      <c r="A2307" s="309" t="s">
        <v>6550</v>
      </c>
      <c r="B2307" s="309" t="s">
        <v>7509</v>
      </c>
      <c r="C2307" s="309" t="s">
        <v>7577</v>
      </c>
      <c r="D2307" s="309" t="s">
        <v>5857</v>
      </c>
      <c r="E2307" s="309" t="s">
        <v>6560</v>
      </c>
      <c r="F2307" s="310" t="s">
        <v>5856</v>
      </c>
      <c r="G2307" s="310" t="s">
        <v>1274</v>
      </c>
      <c r="H2307" s="309" t="s">
        <v>7537</v>
      </c>
    </row>
    <row r="2308" spans="1:8">
      <c r="A2308" s="309" t="s">
        <v>6550</v>
      </c>
      <c r="B2308" s="309" t="s">
        <v>7509</v>
      </c>
      <c r="C2308" s="309" t="s">
        <v>7579</v>
      </c>
      <c r="D2308" s="309" t="s">
        <v>5859</v>
      </c>
      <c r="E2308" s="309" t="s">
        <v>6561</v>
      </c>
      <c r="F2308" s="310" t="s">
        <v>5858</v>
      </c>
      <c r="G2308" s="310" t="s">
        <v>1274</v>
      </c>
      <c r="H2308" s="309" t="s">
        <v>7537</v>
      </c>
    </row>
    <row r="2309" spans="1:8">
      <c r="A2309" s="309" t="s">
        <v>6550</v>
      </c>
      <c r="B2309" s="309" t="s">
        <v>7509</v>
      </c>
      <c r="C2309" s="309" t="s">
        <v>7581</v>
      </c>
      <c r="D2309" s="309" t="s">
        <v>2211</v>
      </c>
      <c r="E2309" s="309" t="s">
        <v>6562</v>
      </c>
      <c r="F2309" s="310" t="s">
        <v>5860</v>
      </c>
      <c r="G2309" s="310" t="s">
        <v>1274</v>
      </c>
      <c r="H2309" s="309" t="s">
        <v>7537</v>
      </c>
    </row>
    <row r="2310" spans="1:8">
      <c r="A2310" s="309" t="s">
        <v>6550</v>
      </c>
      <c r="B2310" s="309" t="s">
        <v>7509</v>
      </c>
      <c r="C2310" s="309" t="s">
        <v>7583</v>
      </c>
      <c r="D2310" s="309" t="s">
        <v>6563</v>
      </c>
      <c r="E2310" s="309" t="s">
        <v>6564</v>
      </c>
      <c r="F2310" s="310" t="s">
        <v>2212</v>
      </c>
      <c r="G2310" s="310" t="s">
        <v>1274</v>
      </c>
      <c r="H2310" s="309" t="s">
        <v>7537</v>
      </c>
    </row>
    <row r="2311" spans="1:8">
      <c r="A2311" s="309" t="s">
        <v>6550</v>
      </c>
      <c r="B2311" s="309" t="s">
        <v>7509</v>
      </c>
      <c r="C2311" s="309" t="s">
        <v>7585</v>
      </c>
      <c r="D2311" s="309" t="s">
        <v>1540</v>
      </c>
      <c r="E2311" s="309" t="s">
        <v>6565</v>
      </c>
      <c r="F2311" s="310" t="s">
        <v>2213</v>
      </c>
      <c r="G2311" s="310" t="s">
        <v>1274</v>
      </c>
      <c r="H2311" s="309" t="s">
        <v>7537</v>
      </c>
    </row>
    <row r="2312" spans="1:8">
      <c r="A2312" s="309" t="s">
        <v>6550</v>
      </c>
      <c r="B2312" s="309" t="s">
        <v>7509</v>
      </c>
      <c r="C2312" s="309" t="s">
        <v>7595</v>
      </c>
      <c r="D2312" s="309" t="s">
        <v>2215</v>
      </c>
      <c r="E2312" s="309" t="s">
        <v>6566</v>
      </c>
      <c r="F2312" s="310" t="s">
        <v>2214</v>
      </c>
      <c r="G2312" s="310" t="s">
        <v>1278</v>
      </c>
      <c r="H2312" s="309" t="s">
        <v>8674</v>
      </c>
    </row>
    <row r="2313" spans="1:8">
      <c r="A2313" s="309" t="s">
        <v>6550</v>
      </c>
      <c r="B2313" s="309" t="s">
        <v>7509</v>
      </c>
      <c r="C2313" s="309" t="s">
        <v>7606</v>
      </c>
      <c r="D2313" s="309" t="s">
        <v>2217</v>
      </c>
      <c r="E2313" s="309" t="s">
        <v>6567</v>
      </c>
      <c r="F2313" s="310" t="s">
        <v>2216</v>
      </c>
      <c r="G2313" s="310" t="s">
        <v>1275</v>
      </c>
      <c r="H2313" s="309" t="s">
        <v>7605</v>
      </c>
    </row>
    <row r="2314" spans="1:8">
      <c r="A2314" s="309" t="s">
        <v>6550</v>
      </c>
      <c r="B2314" s="309" t="s">
        <v>7509</v>
      </c>
      <c r="C2314" s="309" t="s">
        <v>7608</v>
      </c>
      <c r="D2314" s="309" t="s">
        <v>1541</v>
      </c>
      <c r="E2314" s="309" t="s">
        <v>6568</v>
      </c>
      <c r="F2314" s="310" t="s">
        <v>2218</v>
      </c>
      <c r="G2314" s="310" t="s">
        <v>1274</v>
      </c>
      <c r="H2314" s="309" t="s">
        <v>7537</v>
      </c>
    </row>
    <row r="2315" spans="1:8">
      <c r="A2315" s="309" t="s">
        <v>6550</v>
      </c>
      <c r="B2315" s="309" t="s">
        <v>7509</v>
      </c>
      <c r="C2315" s="309" t="s">
        <v>7610</v>
      </c>
      <c r="D2315" s="309" t="s">
        <v>536</v>
      </c>
      <c r="E2315" s="309" t="s">
        <v>6569</v>
      </c>
      <c r="F2315" s="310" t="s">
        <v>2219</v>
      </c>
      <c r="G2315" s="310" t="s">
        <v>1274</v>
      </c>
      <c r="H2315" s="309" t="s">
        <v>7537</v>
      </c>
    </row>
    <row r="2316" spans="1:8">
      <c r="A2316" s="309" t="s">
        <v>6550</v>
      </c>
      <c r="B2316" s="309" t="s">
        <v>7509</v>
      </c>
      <c r="C2316" s="309" t="s">
        <v>7622</v>
      </c>
      <c r="D2316" s="309" t="s">
        <v>2221</v>
      </c>
      <c r="E2316" s="309" t="s">
        <v>6570</v>
      </c>
      <c r="F2316" s="310" t="s">
        <v>2220</v>
      </c>
      <c r="G2316" s="310" t="s">
        <v>1274</v>
      </c>
      <c r="H2316" s="309" t="s">
        <v>7537</v>
      </c>
    </row>
    <row r="2317" spans="1:8">
      <c r="A2317" s="309" t="s">
        <v>6550</v>
      </c>
      <c r="B2317" s="309" t="s">
        <v>7509</v>
      </c>
      <c r="C2317" s="309" t="s">
        <v>7624</v>
      </c>
      <c r="D2317" s="309" t="s">
        <v>2223</v>
      </c>
      <c r="E2317" s="309" t="s">
        <v>6571</v>
      </c>
      <c r="F2317" s="310" t="s">
        <v>2222</v>
      </c>
      <c r="G2317" s="310" t="s">
        <v>1274</v>
      </c>
      <c r="H2317" s="309" t="s">
        <v>7537</v>
      </c>
    </row>
    <row r="2318" spans="1:8">
      <c r="A2318" s="309" t="s">
        <v>6550</v>
      </c>
      <c r="B2318" s="309" t="s">
        <v>7509</v>
      </c>
      <c r="C2318" s="309" t="s">
        <v>7626</v>
      </c>
      <c r="D2318" s="309" t="s">
        <v>2225</v>
      </c>
      <c r="E2318" s="309" t="s">
        <v>6572</v>
      </c>
      <c r="F2318" s="310" t="s">
        <v>2224</v>
      </c>
      <c r="G2318" s="310" t="s">
        <v>1275</v>
      </c>
      <c r="H2318" s="309" t="s">
        <v>7605</v>
      </c>
    </row>
    <row r="2319" spans="1:8">
      <c r="A2319" s="309" t="s">
        <v>6550</v>
      </c>
      <c r="B2319" s="309" t="s">
        <v>7509</v>
      </c>
      <c r="C2319" s="309" t="s">
        <v>7628</v>
      </c>
      <c r="D2319" s="309" t="s">
        <v>537</v>
      </c>
      <c r="E2319" s="309" t="s">
        <v>6573</v>
      </c>
      <c r="F2319" s="310" t="s">
        <v>2226</v>
      </c>
      <c r="G2319" s="310" t="s">
        <v>1275</v>
      </c>
      <c r="H2319" s="309" t="s">
        <v>7605</v>
      </c>
    </row>
    <row r="2320" spans="1:8">
      <c r="A2320" s="309" t="s">
        <v>6550</v>
      </c>
      <c r="B2320" s="309" t="s">
        <v>7509</v>
      </c>
      <c r="C2320" s="309" t="s">
        <v>7638</v>
      </c>
      <c r="D2320" s="309" t="s">
        <v>2228</v>
      </c>
      <c r="E2320" s="309" t="s">
        <v>6574</v>
      </c>
      <c r="F2320" s="310" t="s">
        <v>2227</v>
      </c>
      <c r="G2320" s="310" t="s">
        <v>1274</v>
      </c>
      <c r="H2320" s="309" t="s">
        <v>7537</v>
      </c>
    </row>
    <row r="2321" spans="1:8">
      <c r="A2321" s="309" t="s">
        <v>6550</v>
      </c>
      <c r="B2321" s="309" t="s">
        <v>7509</v>
      </c>
      <c r="C2321" s="309" t="s">
        <v>6671</v>
      </c>
      <c r="D2321" s="309" t="s">
        <v>2230</v>
      </c>
      <c r="E2321" s="309" t="s">
        <v>6575</v>
      </c>
      <c r="F2321" s="310" t="s">
        <v>2229</v>
      </c>
      <c r="G2321" s="310" t="s">
        <v>1275</v>
      </c>
      <c r="H2321" s="309" t="s">
        <v>7605</v>
      </c>
    </row>
    <row r="2322" spans="1:8">
      <c r="A2322" s="309" t="s">
        <v>6550</v>
      </c>
      <c r="B2322" s="309" t="s">
        <v>7509</v>
      </c>
      <c r="C2322" s="309" t="s">
        <v>6678</v>
      </c>
      <c r="D2322" s="309" t="s">
        <v>538</v>
      </c>
      <c r="E2322" s="309" t="s">
        <v>6576</v>
      </c>
      <c r="F2322" s="310" t="s">
        <v>2231</v>
      </c>
      <c r="G2322" s="310" t="s">
        <v>1275</v>
      </c>
      <c r="H2322" s="309" t="s">
        <v>7605</v>
      </c>
    </row>
    <row r="2323" spans="1:8">
      <c r="A2323" s="309" t="s">
        <v>6550</v>
      </c>
      <c r="B2323" s="309" t="s">
        <v>7509</v>
      </c>
      <c r="C2323" s="309" t="s">
        <v>6682</v>
      </c>
      <c r="D2323" s="309" t="s">
        <v>2233</v>
      </c>
      <c r="E2323" s="309" t="s">
        <v>6577</v>
      </c>
      <c r="F2323" s="310" t="s">
        <v>2232</v>
      </c>
      <c r="G2323" s="310" t="s">
        <v>1274</v>
      </c>
      <c r="H2323" s="309" t="s">
        <v>7537</v>
      </c>
    </row>
    <row r="2324" spans="1:8">
      <c r="A2324" s="309" t="s">
        <v>6550</v>
      </c>
      <c r="B2324" s="309" t="s">
        <v>7509</v>
      </c>
      <c r="C2324" s="309" t="s">
        <v>6686</v>
      </c>
      <c r="D2324" s="309" t="s">
        <v>2235</v>
      </c>
      <c r="E2324" s="309" t="s">
        <v>6578</v>
      </c>
      <c r="F2324" s="310" t="s">
        <v>2234</v>
      </c>
      <c r="G2324" s="310" t="s">
        <v>1274</v>
      </c>
      <c r="H2324" s="309" t="s">
        <v>7537</v>
      </c>
    </row>
    <row r="2325" spans="1:8">
      <c r="A2325" s="309" t="s">
        <v>6550</v>
      </c>
      <c r="B2325" s="309" t="s">
        <v>7509</v>
      </c>
      <c r="C2325" s="309" t="s">
        <v>6697</v>
      </c>
      <c r="D2325" s="309" t="s">
        <v>2237</v>
      </c>
      <c r="E2325" s="309" t="s">
        <v>6579</v>
      </c>
      <c r="F2325" s="310" t="s">
        <v>2236</v>
      </c>
      <c r="G2325" s="310" t="s">
        <v>1273</v>
      </c>
      <c r="H2325" s="309" t="s">
        <v>8651</v>
      </c>
    </row>
    <row r="2326" spans="1:8">
      <c r="A2326" s="309" t="s">
        <v>6550</v>
      </c>
      <c r="B2326" s="309" t="s">
        <v>7509</v>
      </c>
      <c r="C2326" s="309" t="s">
        <v>3014</v>
      </c>
      <c r="D2326" s="309" t="s">
        <v>2239</v>
      </c>
      <c r="E2326" s="309" t="s">
        <v>6580</v>
      </c>
      <c r="F2326" s="310" t="s">
        <v>2238</v>
      </c>
      <c r="G2326" s="310" t="s">
        <v>1275</v>
      </c>
      <c r="H2326" s="309" t="s">
        <v>7605</v>
      </c>
    </row>
    <row r="2327" spans="1:8">
      <c r="A2327" s="309" t="s">
        <v>6550</v>
      </c>
      <c r="B2327" s="309" t="s">
        <v>7509</v>
      </c>
      <c r="C2327" s="309" t="s">
        <v>3016</v>
      </c>
      <c r="D2327" s="309" t="s">
        <v>2241</v>
      </c>
      <c r="E2327" s="309" t="s">
        <v>6581</v>
      </c>
      <c r="F2327" s="310" t="s">
        <v>2240</v>
      </c>
      <c r="G2327" s="310" t="s">
        <v>1275</v>
      </c>
      <c r="H2327" s="309" t="s">
        <v>7605</v>
      </c>
    </row>
    <row r="2328" spans="1:8">
      <c r="A2328" s="309" t="s">
        <v>6550</v>
      </c>
      <c r="B2328" s="309" t="s">
        <v>7509</v>
      </c>
      <c r="C2328" s="309" t="s">
        <v>3018</v>
      </c>
      <c r="D2328" s="309" t="s">
        <v>239</v>
      </c>
      <c r="E2328" s="309" t="s">
        <v>6582</v>
      </c>
      <c r="F2328" s="310" t="s">
        <v>2242</v>
      </c>
      <c r="G2328" s="310" t="s">
        <v>1275</v>
      </c>
      <c r="H2328" s="309" t="s">
        <v>7605</v>
      </c>
    </row>
    <row r="2329" spans="1:8">
      <c r="A2329" s="309" t="s">
        <v>6550</v>
      </c>
      <c r="B2329" s="309" t="s">
        <v>7509</v>
      </c>
      <c r="C2329" s="309" t="s">
        <v>3023</v>
      </c>
      <c r="D2329" s="309" t="s">
        <v>241</v>
      </c>
      <c r="E2329" s="309" t="s">
        <v>6583</v>
      </c>
      <c r="F2329" s="310" t="s">
        <v>240</v>
      </c>
      <c r="G2329" s="310" t="s">
        <v>1275</v>
      </c>
      <c r="H2329" s="309" t="s">
        <v>7605</v>
      </c>
    </row>
    <row r="2330" spans="1:8">
      <c r="A2330" s="309" t="s">
        <v>6550</v>
      </c>
      <c r="B2330" s="309" t="s">
        <v>7509</v>
      </c>
      <c r="C2330" s="309" t="s">
        <v>3029</v>
      </c>
      <c r="D2330" s="309" t="s">
        <v>243</v>
      </c>
      <c r="E2330" s="309" t="s">
        <v>6584</v>
      </c>
      <c r="F2330" s="310" t="s">
        <v>242</v>
      </c>
      <c r="G2330" s="310" t="s">
        <v>1274</v>
      </c>
      <c r="H2330" s="309" t="s">
        <v>7537</v>
      </c>
    </row>
    <row r="2331" spans="1:8">
      <c r="A2331" s="309" t="s">
        <v>6550</v>
      </c>
      <c r="B2331" s="309" t="s">
        <v>7509</v>
      </c>
      <c r="C2331" s="309" t="s">
        <v>4766</v>
      </c>
      <c r="D2331" s="309" t="s">
        <v>245</v>
      </c>
      <c r="E2331" s="309" t="s">
        <v>6585</v>
      </c>
      <c r="F2331" s="310" t="s">
        <v>244</v>
      </c>
      <c r="G2331" s="310" t="s">
        <v>1274</v>
      </c>
      <c r="H2331" s="309" t="s">
        <v>7537</v>
      </c>
    </row>
    <row r="2332" spans="1:8">
      <c r="A2332" s="309" t="s">
        <v>6550</v>
      </c>
      <c r="B2332" s="309" t="s">
        <v>7509</v>
      </c>
      <c r="C2332" s="309" t="s">
        <v>3032</v>
      </c>
      <c r="D2332" s="309" t="s">
        <v>247</v>
      </c>
      <c r="E2332" s="309" t="s">
        <v>6586</v>
      </c>
      <c r="F2332" s="310" t="s">
        <v>246</v>
      </c>
      <c r="G2332" s="310" t="s">
        <v>1275</v>
      </c>
      <c r="H2332" s="309" t="s">
        <v>7605</v>
      </c>
    </row>
    <row r="2333" spans="1:8">
      <c r="A2333" s="309" t="s">
        <v>6550</v>
      </c>
      <c r="B2333" s="309" t="s">
        <v>7509</v>
      </c>
      <c r="C2333" s="309" t="s">
        <v>4769</v>
      </c>
      <c r="D2333" s="309" t="s">
        <v>249</v>
      </c>
      <c r="E2333" s="309" t="s">
        <v>6587</v>
      </c>
      <c r="F2333" s="310" t="s">
        <v>248</v>
      </c>
      <c r="G2333" s="310" t="s">
        <v>1275</v>
      </c>
      <c r="H2333" s="309" t="s">
        <v>7605</v>
      </c>
    </row>
    <row r="2334" spans="1:8">
      <c r="A2334" s="309" t="s">
        <v>6550</v>
      </c>
      <c r="B2334" s="309" t="s">
        <v>7509</v>
      </c>
      <c r="C2334" s="309" t="s">
        <v>7913</v>
      </c>
      <c r="D2334" s="309" t="s">
        <v>251</v>
      </c>
      <c r="E2334" s="309" t="s">
        <v>6588</v>
      </c>
      <c r="F2334" s="310" t="s">
        <v>250</v>
      </c>
      <c r="G2334" s="310" t="s">
        <v>1275</v>
      </c>
      <c r="H2334" s="309" t="s">
        <v>7605</v>
      </c>
    </row>
    <row r="2335" spans="1:8">
      <c r="A2335" s="309" t="s">
        <v>6550</v>
      </c>
      <c r="B2335" s="309" t="s">
        <v>7509</v>
      </c>
      <c r="C2335" s="309" t="s">
        <v>3038</v>
      </c>
      <c r="D2335" s="309" t="s">
        <v>253</v>
      </c>
      <c r="E2335" s="309" t="s">
        <v>6589</v>
      </c>
      <c r="F2335" s="310" t="s">
        <v>252</v>
      </c>
      <c r="G2335" s="310" t="s">
        <v>1275</v>
      </c>
      <c r="H2335" s="309" t="s">
        <v>7605</v>
      </c>
    </row>
    <row r="2336" spans="1:8">
      <c r="A2336" s="309" t="s">
        <v>6550</v>
      </c>
      <c r="B2336" s="309" t="s">
        <v>7509</v>
      </c>
      <c r="C2336" s="309" t="s">
        <v>3040</v>
      </c>
      <c r="D2336" s="309" t="s">
        <v>255</v>
      </c>
      <c r="E2336" s="309" t="s">
        <v>6590</v>
      </c>
      <c r="F2336" s="310" t="s">
        <v>254</v>
      </c>
      <c r="G2336" s="310" t="s">
        <v>1275</v>
      </c>
      <c r="H2336" s="309" t="s">
        <v>7605</v>
      </c>
    </row>
    <row r="2337" spans="1:8">
      <c r="A2337" s="309" t="s">
        <v>6550</v>
      </c>
      <c r="B2337" s="309" t="s">
        <v>7509</v>
      </c>
      <c r="C2337" s="309" t="s">
        <v>3042</v>
      </c>
      <c r="D2337" s="309" t="s">
        <v>257</v>
      </c>
      <c r="E2337" s="309" t="s">
        <v>6591</v>
      </c>
      <c r="F2337" s="310" t="s">
        <v>256</v>
      </c>
      <c r="G2337" s="310" t="s">
        <v>1275</v>
      </c>
      <c r="H2337" s="309" t="s">
        <v>7605</v>
      </c>
    </row>
    <row r="2338" spans="1:8">
      <c r="A2338" s="309" t="s">
        <v>6550</v>
      </c>
      <c r="B2338" s="309" t="s">
        <v>7509</v>
      </c>
      <c r="C2338" s="309" t="s">
        <v>1895</v>
      </c>
      <c r="D2338" s="309" t="s">
        <v>259</v>
      </c>
      <c r="E2338" s="309" t="s">
        <v>6592</v>
      </c>
      <c r="F2338" s="310" t="s">
        <v>258</v>
      </c>
      <c r="G2338" s="310" t="s">
        <v>1276</v>
      </c>
      <c r="H2338" s="309" t="s">
        <v>8669</v>
      </c>
    </row>
    <row r="2339" spans="1:8">
      <c r="A2339" s="309" t="s">
        <v>6550</v>
      </c>
      <c r="B2339" s="309" t="s">
        <v>7509</v>
      </c>
      <c r="C2339" s="309" t="s">
        <v>3046</v>
      </c>
      <c r="D2339" s="309" t="s">
        <v>261</v>
      </c>
      <c r="E2339" s="309" t="s">
        <v>6593</v>
      </c>
      <c r="F2339" s="310" t="s">
        <v>260</v>
      </c>
      <c r="G2339" s="310" t="s">
        <v>1275</v>
      </c>
      <c r="H2339" s="309" t="s">
        <v>7605</v>
      </c>
    </row>
    <row r="2340" spans="1:8">
      <c r="A2340" s="309" t="s">
        <v>6550</v>
      </c>
      <c r="B2340" s="309" t="s">
        <v>7509</v>
      </c>
      <c r="C2340" s="309" t="s">
        <v>4887</v>
      </c>
      <c r="D2340" s="309" t="s">
        <v>1489</v>
      </c>
      <c r="E2340" s="309" t="s">
        <v>6594</v>
      </c>
      <c r="F2340" s="310" t="s">
        <v>1488</v>
      </c>
      <c r="G2340" s="310" t="s">
        <v>1274</v>
      </c>
      <c r="H2340" s="309" t="s">
        <v>7537</v>
      </c>
    </row>
    <row r="2341" spans="1:8">
      <c r="A2341" s="309" t="s">
        <v>6550</v>
      </c>
      <c r="B2341" s="309" t="s">
        <v>7509</v>
      </c>
      <c r="C2341" s="309" t="s">
        <v>4889</v>
      </c>
      <c r="D2341" s="309" t="s">
        <v>5185</v>
      </c>
      <c r="E2341" s="309" t="s">
        <v>6595</v>
      </c>
      <c r="F2341" s="310" t="s">
        <v>5184</v>
      </c>
      <c r="G2341" s="310" t="s">
        <v>1275</v>
      </c>
      <c r="H2341" s="309" t="s">
        <v>7605</v>
      </c>
    </row>
    <row r="2342" spans="1:8">
      <c r="A2342" s="309" t="s">
        <v>6550</v>
      </c>
      <c r="B2342" s="309" t="s">
        <v>7509</v>
      </c>
      <c r="C2342" s="309" t="s">
        <v>3054</v>
      </c>
      <c r="D2342" s="309" t="s">
        <v>5187</v>
      </c>
      <c r="E2342" s="309" t="s">
        <v>6596</v>
      </c>
      <c r="F2342" s="310" t="s">
        <v>5186</v>
      </c>
      <c r="G2342" s="310" t="s">
        <v>1275</v>
      </c>
      <c r="H2342" s="309" t="s">
        <v>7605</v>
      </c>
    </row>
    <row r="2343" spans="1:8">
      <c r="A2343" s="309" t="s">
        <v>6550</v>
      </c>
      <c r="B2343" s="309" t="s">
        <v>7509</v>
      </c>
      <c r="C2343" s="309" t="s">
        <v>3058</v>
      </c>
      <c r="D2343" s="309" t="s">
        <v>5189</v>
      </c>
      <c r="E2343" s="309" t="s">
        <v>6597</v>
      </c>
      <c r="F2343" s="310" t="s">
        <v>5188</v>
      </c>
      <c r="G2343" s="310" t="s">
        <v>1275</v>
      </c>
      <c r="H2343" s="309" t="s">
        <v>7605</v>
      </c>
    </row>
    <row r="2344" spans="1:8">
      <c r="A2344" s="309" t="s">
        <v>6550</v>
      </c>
      <c r="B2344" s="309" t="s">
        <v>7509</v>
      </c>
      <c r="C2344" s="309" t="s">
        <v>8072</v>
      </c>
      <c r="D2344" s="309" t="s">
        <v>5191</v>
      </c>
      <c r="E2344" s="309" t="s">
        <v>6598</v>
      </c>
      <c r="F2344" s="310" t="s">
        <v>5190</v>
      </c>
      <c r="G2344" s="310" t="s">
        <v>1275</v>
      </c>
      <c r="H2344" s="309" t="s">
        <v>7605</v>
      </c>
    </row>
    <row r="2345" spans="1:8">
      <c r="A2345" s="309" t="s">
        <v>6550</v>
      </c>
      <c r="B2345" s="309" t="s">
        <v>7509</v>
      </c>
      <c r="C2345" s="309" t="s">
        <v>8074</v>
      </c>
      <c r="D2345" s="309" t="s">
        <v>5193</v>
      </c>
      <c r="E2345" s="309" t="s">
        <v>6599</v>
      </c>
      <c r="F2345" s="310" t="s">
        <v>5192</v>
      </c>
      <c r="G2345" s="310" t="s">
        <v>1275</v>
      </c>
      <c r="H2345" s="309" t="s">
        <v>7605</v>
      </c>
    </row>
    <row r="2346" spans="1:8">
      <c r="A2346" s="309" t="s">
        <v>6550</v>
      </c>
      <c r="B2346" s="309" t="s">
        <v>7509</v>
      </c>
      <c r="C2346" s="309" t="s">
        <v>3060</v>
      </c>
      <c r="D2346" s="309" t="s">
        <v>5195</v>
      </c>
      <c r="E2346" s="309" t="s">
        <v>6600</v>
      </c>
      <c r="F2346" s="310" t="s">
        <v>5194</v>
      </c>
      <c r="G2346" s="310" t="s">
        <v>1277</v>
      </c>
      <c r="H2346" s="309" t="s">
        <v>8680</v>
      </c>
    </row>
    <row r="2347" spans="1:8">
      <c r="A2347" s="309" t="s">
        <v>6550</v>
      </c>
      <c r="B2347" s="309" t="s">
        <v>7509</v>
      </c>
      <c r="C2347" s="309" t="s">
        <v>3062</v>
      </c>
      <c r="D2347" s="309" t="s">
        <v>5197</v>
      </c>
      <c r="E2347" s="309" t="s">
        <v>6601</v>
      </c>
      <c r="F2347" s="310" t="s">
        <v>5196</v>
      </c>
      <c r="G2347" s="310" t="s">
        <v>1281</v>
      </c>
      <c r="H2347" s="309" t="s">
        <v>8676</v>
      </c>
    </row>
    <row r="2348" spans="1:8">
      <c r="A2348" s="309" t="s">
        <v>6550</v>
      </c>
      <c r="B2348" s="309" t="s">
        <v>7509</v>
      </c>
      <c r="C2348" s="309" t="s">
        <v>6614</v>
      </c>
      <c r="D2348" s="309" t="s">
        <v>539</v>
      </c>
      <c r="E2348" s="309" t="s">
        <v>6602</v>
      </c>
      <c r="F2348" s="310" t="s">
        <v>5198</v>
      </c>
      <c r="G2348" s="310" t="s">
        <v>1277</v>
      </c>
      <c r="H2348" s="309" t="s">
        <v>8680</v>
      </c>
    </row>
    <row r="2349" spans="1:8">
      <c r="A2349" s="309" t="s">
        <v>6550</v>
      </c>
      <c r="B2349" s="309" t="s">
        <v>7509</v>
      </c>
      <c r="C2349" s="309" t="s">
        <v>6616</v>
      </c>
      <c r="D2349" s="309" t="s">
        <v>5200</v>
      </c>
      <c r="E2349" s="309" t="s">
        <v>6603</v>
      </c>
      <c r="F2349" s="310" t="s">
        <v>5199</v>
      </c>
      <c r="G2349" s="310" t="s">
        <v>1274</v>
      </c>
      <c r="H2349" s="309" t="s">
        <v>7537</v>
      </c>
    </row>
    <row r="2350" spans="1:8">
      <c r="A2350" s="309" t="s">
        <v>6550</v>
      </c>
      <c r="B2350" s="309" t="s">
        <v>7509</v>
      </c>
      <c r="C2350" s="309" t="s">
        <v>6618</v>
      </c>
      <c r="D2350" s="309" t="s">
        <v>5202</v>
      </c>
      <c r="E2350" s="309" t="s">
        <v>6604</v>
      </c>
      <c r="F2350" s="310" t="s">
        <v>5201</v>
      </c>
      <c r="G2350" s="310" t="s">
        <v>1274</v>
      </c>
      <c r="H2350" s="309" t="s">
        <v>7537</v>
      </c>
    </row>
    <row r="2351" spans="1:8">
      <c r="A2351" s="309" t="s">
        <v>6550</v>
      </c>
      <c r="B2351" s="309" t="s">
        <v>7509</v>
      </c>
      <c r="C2351" s="309" t="s">
        <v>6620</v>
      </c>
      <c r="D2351" s="309" t="s">
        <v>540</v>
      </c>
      <c r="E2351" s="309" t="s">
        <v>6605</v>
      </c>
      <c r="F2351" s="310" t="s">
        <v>5203</v>
      </c>
      <c r="G2351" s="310" t="s">
        <v>1274</v>
      </c>
      <c r="H2351" s="309" t="s">
        <v>7537</v>
      </c>
    </row>
    <row r="2352" spans="1:8">
      <c r="A2352" s="309" t="s">
        <v>6550</v>
      </c>
      <c r="B2352" s="309" t="s">
        <v>7509</v>
      </c>
      <c r="C2352" s="309" t="s">
        <v>6622</v>
      </c>
      <c r="D2352" s="309" t="s">
        <v>7687</v>
      </c>
      <c r="E2352" s="309" t="s">
        <v>6606</v>
      </c>
      <c r="F2352" s="310" t="s">
        <v>5204</v>
      </c>
      <c r="G2352" s="310" t="s">
        <v>1275</v>
      </c>
      <c r="H2352" s="309" t="s">
        <v>7605</v>
      </c>
    </row>
    <row r="2353" spans="1:8">
      <c r="A2353" s="309" t="s">
        <v>6550</v>
      </c>
      <c r="B2353" s="309" t="s">
        <v>7509</v>
      </c>
      <c r="C2353" s="309" t="s">
        <v>6624</v>
      </c>
      <c r="D2353" s="309" t="s">
        <v>5206</v>
      </c>
      <c r="E2353" s="309" t="s">
        <v>6607</v>
      </c>
      <c r="F2353" s="310" t="s">
        <v>5205</v>
      </c>
      <c r="G2353" s="310" t="s">
        <v>1277</v>
      </c>
      <c r="H2353" s="309" t="s">
        <v>8680</v>
      </c>
    </row>
    <row r="2354" spans="1:8">
      <c r="A2354" s="309" t="s">
        <v>6550</v>
      </c>
      <c r="B2354" s="309" t="s">
        <v>7509</v>
      </c>
      <c r="C2354" s="309" t="s">
        <v>6626</v>
      </c>
      <c r="D2354" s="309" t="s">
        <v>5208</v>
      </c>
      <c r="E2354" s="309" t="s">
        <v>6608</v>
      </c>
      <c r="F2354" s="310" t="s">
        <v>5207</v>
      </c>
      <c r="G2354" s="310" t="s">
        <v>1273</v>
      </c>
      <c r="H2354" s="309" t="s">
        <v>8651</v>
      </c>
    </row>
    <row r="2355" spans="1:8">
      <c r="A2355" s="309" t="s">
        <v>6550</v>
      </c>
      <c r="B2355" s="309" t="s">
        <v>7509</v>
      </c>
      <c r="C2355" s="309" t="s">
        <v>6630</v>
      </c>
      <c r="D2355" s="309" t="s">
        <v>5210</v>
      </c>
      <c r="E2355" s="309" t="s">
        <v>6609</v>
      </c>
      <c r="F2355" s="310" t="s">
        <v>5209</v>
      </c>
      <c r="G2355" s="310" t="s">
        <v>1275</v>
      </c>
      <c r="H2355" s="309" t="s">
        <v>7605</v>
      </c>
    </row>
    <row r="2356" spans="1:8">
      <c r="A2356" s="309" t="s">
        <v>6550</v>
      </c>
      <c r="B2356" s="309" t="s">
        <v>7509</v>
      </c>
      <c r="C2356" s="309" t="s">
        <v>1845</v>
      </c>
      <c r="D2356" s="309" t="s">
        <v>5212</v>
      </c>
      <c r="E2356" s="309" t="s">
        <v>6610</v>
      </c>
      <c r="F2356" s="310" t="s">
        <v>5211</v>
      </c>
      <c r="G2356" s="310" t="s">
        <v>1281</v>
      </c>
      <c r="H2356" s="309" t="s">
        <v>8676</v>
      </c>
    </row>
    <row r="2357" spans="1:8">
      <c r="A2357" s="309" t="s">
        <v>6550</v>
      </c>
      <c r="B2357" s="309" t="s">
        <v>7509</v>
      </c>
      <c r="C2357" s="309" t="s">
        <v>6632</v>
      </c>
      <c r="D2357" s="309" t="s">
        <v>5214</v>
      </c>
      <c r="E2357" s="309" t="s">
        <v>966</v>
      </c>
      <c r="F2357" s="310" t="s">
        <v>5213</v>
      </c>
      <c r="G2357" s="310" t="s">
        <v>1279</v>
      </c>
      <c r="H2357" s="309" t="s">
        <v>526</v>
      </c>
    </row>
    <row r="2358" spans="1:8">
      <c r="A2358" s="309" t="s">
        <v>6550</v>
      </c>
      <c r="B2358" s="309" t="s">
        <v>7509</v>
      </c>
      <c r="C2358" s="309" t="s">
        <v>6634</v>
      </c>
      <c r="D2358" s="309" t="s">
        <v>5216</v>
      </c>
      <c r="E2358" s="309" t="s">
        <v>967</v>
      </c>
      <c r="F2358" s="310" t="s">
        <v>5215</v>
      </c>
      <c r="G2358" s="310" t="s">
        <v>1274</v>
      </c>
      <c r="H2358" s="309" t="s">
        <v>7537</v>
      </c>
    </row>
    <row r="2359" spans="1:8">
      <c r="A2359" s="309" t="s">
        <v>6550</v>
      </c>
      <c r="B2359" s="309" t="s">
        <v>7509</v>
      </c>
      <c r="C2359" s="309" t="s">
        <v>6636</v>
      </c>
      <c r="D2359" s="309" t="s">
        <v>5218</v>
      </c>
      <c r="E2359" s="309" t="s">
        <v>968</v>
      </c>
      <c r="F2359" s="310" t="s">
        <v>5217</v>
      </c>
      <c r="G2359" s="310" t="s">
        <v>1274</v>
      </c>
      <c r="H2359" s="309" t="s">
        <v>7537</v>
      </c>
    </row>
    <row r="2360" spans="1:8">
      <c r="A2360" s="309" t="s">
        <v>6550</v>
      </c>
      <c r="B2360" s="309" t="s">
        <v>7509</v>
      </c>
      <c r="C2360" s="309" t="s">
        <v>1847</v>
      </c>
      <c r="D2360" s="309" t="s">
        <v>5220</v>
      </c>
      <c r="E2360" s="309" t="s">
        <v>969</v>
      </c>
      <c r="F2360" s="310" t="s">
        <v>5219</v>
      </c>
      <c r="G2360" s="310" t="s">
        <v>1274</v>
      </c>
      <c r="H2360" s="309" t="s">
        <v>7537</v>
      </c>
    </row>
    <row r="2361" spans="1:8">
      <c r="A2361" s="309" t="s">
        <v>6550</v>
      </c>
      <c r="B2361" s="309" t="s">
        <v>7509</v>
      </c>
      <c r="C2361" s="309" t="s">
        <v>6641</v>
      </c>
      <c r="D2361" s="309" t="s">
        <v>5222</v>
      </c>
      <c r="E2361" s="309" t="s">
        <v>970</v>
      </c>
      <c r="F2361" s="310" t="s">
        <v>5221</v>
      </c>
      <c r="G2361" s="310" t="s">
        <v>1275</v>
      </c>
      <c r="H2361" s="309" t="s">
        <v>7605</v>
      </c>
    </row>
    <row r="2362" spans="1:8">
      <c r="A2362" s="309" t="s">
        <v>6550</v>
      </c>
      <c r="B2362" s="309" t="s">
        <v>7509</v>
      </c>
      <c r="C2362" s="309" t="s">
        <v>6647</v>
      </c>
      <c r="D2362" s="309" t="s">
        <v>5224</v>
      </c>
      <c r="E2362" s="309" t="s">
        <v>971</v>
      </c>
      <c r="F2362" s="310" t="s">
        <v>5223</v>
      </c>
      <c r="G2362" s="310" t="s">
        <v>1275</v>
      </c>
      <c r="H2362" s="309" t="s">
        <v>7605</v>
      </c>
    </row>
    <row r="2363" spans="1:8">
      <c r="A2363" s="309" t="s">
        <v>6550</v>
      </c>
      <c r="B2363" s="309" t="s">
        <v>7509</v>
      </c>
      <c r="C2363" s="309" t="s">
        <v>6655</v>
      </c>
      <c r="D2363" s="309" t="s">
        <v>5226</v>
      </c>
      <c r="E2363" s="309" t="s">
        <v>972</v>
      </c>
      <c r="F2363" s="310" t="s">
        <v>5225</v>
      </c>
      <c r="G2363" s="310" t="s">
        <v>1283</v>
      </c>
      <c r="H2363" s="309" t="s">
        <v>8677</v>
      </c>
    </row>
    <row r="2364" spans="1:8">
      <c r="A2364" s="309" t="s">
        <v>6550</v>
      </c>
      <c r="B2364" s="309" t="s">
        <v>7509</v>
      </c>
      <c r="C2364" s="309" t="s">
        <v>6657</v>
      </c>
      <c r="D2364" s="309" t="s">
        <v>541</v>
      </c>
      <c r="E2364" s="309" t="s">
        <v>973</v>
      </c>
      <c r="F2364" s="310" t="s">
        <v>5227</v>
      </c>
      <c r="G2364" s="310" t="s">
        <v>1282</v>
      </c>
      <c r="H2364" s="309" t="s">
        <v>4507</v>
      </c>
    </row>
    <row r="2365" spans="1:8">
      <c r="A2365" s="309" t="s">
        <v>6550</v>
      </c>
      <c r="B2365" s="309" t="s">
        <v>7509</v>
      </c>
      <c r="C2365" s="309" t="s">
        <v>6659</v>
      </c>
      <c r="D2365" s="309" t="s">
        <v>5229</v>
      </c>
      <c r="E2365" s="309" t="s">
        <v>974</v>
      </c>
      <c r="F2365" s="310" t="s">
        <v>5228</v>
      </c>
      <c r="G2365" s="310" t="s">
        <v>1282</v>
      </c>
      <c r="H2365" s="309" t="s">
        <v>4507</v>
      </c>
    </row>
    <row r="2366" spans="1:8">
      <c r="A2366" s="309" t="s">
        <v>6550</v>
      </c>
      <c r="B2366" s="309" t="s">
        <v>7509</v>
      </c>
      <c r="C2366" s="309" t="s">
        <v>6661</v>
      </c>
      <c r="D2366" s="309" t="s">
        <v>5231</v>
      </c>
      <c r="E2366" s="309" t="s">
        <v>975</v>
      </c>
      <c r="F2366" s="310" t="s">
        <v>5230</v>
      </c>
      <c r="G2366" s="310" t="s">
        <v>1282</v>
      </c>
      <c r="H2366" s="309" t="s">
        <v>4507</v>
      </c>
    </row>
    <row r="2367" spans="1:8">
      <c r="A2367" s="309" t="s">
        <v>6550</v>
      </c>
      <c r="B2367" s="309" t="s">
        <v>7509</v>
      </c>
      <c r="C2367" s="309" t="s">
        <v>1049</v>
      </c>
      <c r="D2367" s="309" t="s">
        <v>5233</v>
      </c>
      <c r="E2367" s="309" t="s">
        <v>976</v>
      </c>
      <c r="F2367" s="310" t="s">
        <v>5232</v>
      </c>
      <c r="G2367" s="310" t="s">
        <v>1277</v>
      </c>
      <c r="H2367" s="309" t="s">
        <v>8680</v>
      </c>
    </row>
    <row r="2368" spans="1:8">
      <c r="A2368" s="309" t="s">
        <v>6550</v>
      </c>
      <c r="B2368" s="309" t="s">
        <v>7509</v>
      </c>
      <c r="C2368" s="309" t="s">
        <v>6665</v>
      </c>
      <c r="D2368" s="309" t="s">
        <v>5235</v>
      </c>
      <c r="E2368" s="309" t="s">
        <v>977</v>
      </c>
      <c r="F2368" s="310" t="s">
        <v>5234</v>
      </c>
      <c r="G2368" s="310" t="s">
        <v>1280</v>
      </c>
      <c r="H2368" s="309" t="s">
        <v>8675</v>
      </c>
    </row>
    <row r="2369" spans="1:8">
      <c r="A2369" s="309" t="s">
        <v>6550</v>
      </c>
      <c r="B2369" s="309" t="s">
        <v>7509</v>
      </c>
      <c r="C2369" s="309" t="s">
        <v>452</v>
      </c>
      <c r="D2369" s="309" t="s">
        <v>5237</v>
      </c>
      <c r="E2369" s="309" t="s">
        <v>978</v>
      </c>
      <c r="F2369" s="310" t="s">
        <v>5236</v>
      </c>
      <c r="G2369" s="310" t="s">
        <v>1280</v>
      </c>
      <c r="H2369" s="309" t="s">
        <v>8675</v>
      </c>
    </row>
    <row r="2370" spans="1:8">
      <c r="A2370" s="309" t="s">
        <v>6550</v>
      </c>
      <c r="B2370" s="309" t="s">
        <v>7509</v>
      </c>
      <c r="C2370" s="309" t="s">
        <v>454</v>
      </c>
      <c r="D2370" s="309" t="s">
        <v>542</v>
      </c>
      <c r="E2370" s="309" t="s">
        <v>979</v>
      </c>
      <c r="F2370" s="310" t="s">
        <v>5238</v>
      </c>
      <c r="G2370" s="310" t="s">
        <v>1281</v>
      </c>
      <c r="H2370" s="309" t="s">
        <v>8676</v>
      </c>
    </row>
    <row r="2371" spans="1:8">
      <c r="A2371" s="309" t="s">
        <v>6550</v>
      </c>
      <c r="B2371" s="309" t="s">
        <v>7509</v>
      </c>
      <c r="C2371" s="309" t="s">
        <v>456</v>
      </c>
      <c r="D2371" s="309" t="s">
        <v>5240</v>
      </c>
      <c r="E2371" s="309" t="s">
        <v>980</v>
      </c>
      <c r="F2371" s="310" t="s">
        <v>5239</v>
      </c>
      <c r="G2371" s="310" t="s">
        <v>1282</v>
      </c>
      <c r="H2371" s="309" t="s">
        <v>4507</v>
      </c>
    </row>
    <row r="2372" spans="1:8">
      <c r="A2372" s="309" t="s">
        <v>6550</v>
      </c>
      <c r="B2372" s="309" t="s">
        <v>7509</v>
      </c>
      <c r="C2372" s="309" t="s">
        <v>458</v>
      </c>
      <c r="D2372" s="309" t="s">
        <v>543</v>
      </c>
      <c r="E2372" s="309" t="s">
        <v>981</v>
      </c>
      <c r="F2372" s="310" t="s">
        <v>5241</v>
      </c>
      <c r="G2372" s="310" t="s">
        <v>1280</v>
      </c>
      <c r="H2372" s="309" t="s">
        <v>8675</v>
      </c>
    </row>
    <row r="2373" spans="1:8">
      <c r="A2373" s="309" t="s">
        <v>6550</v>
      </c>
      <c r="B2373" s="309" t="s">
        <v>7509</v>
      </c>
      <c r="C2373" s="309" t="s">
        <v>460</v>
      </c>
      <c r="D2373" s="309" t="s">
        <v>5243</v>
      </c>
      <c r="E2373" s="309" t="s">
        <v>982</v>
      </c>
      <c r="F2373" s="310" t="s">
        <v>5242</v>
      </c>
      <c r="G2373" s="310" t="s">
        <v>1283</v>
      </c>
      <c r="H2373" s="309" t="s">
        <v>8677</v>
      </c>
    </row>
    <row r="2374" spans="1:8">
      <c r="A2374" s="309" t="s">
        <v>6550</v>
      </c>
      <c r="B2374" s="309" t="s">
        <v>7509</v>
      </c>
      <c r="C2374" s="309" t="s">
        <v>1075</v>
      </c>
      <c r="D2374" s="309" t="s">
        <v>544</v>
      </c>
      <c r="E2374" s="309" t="s">
        <v>983</v>
      </c>
      <c r="F2374" s="310" t="s">
        <v>5244</v>
      </c>
      <c r="G2374" s="310" t="s">
        <v>1280</v>
      </c>
      <c r="H2374" s="309" t="s">
        <v>8675</v>
      </c>
    </row>
    <row r="2375" spans="1:8">
      <c r="A2375" s="309" t="s">
        <v>6550</v>
      </c>
      <c r="B2375" s="309" t="s">
        <v>7509</v>
      </c>
      <c r="C2375" s="309" t="s">
        <v>463</v>
      </c>
      <c r="D2375" s="309" t="s">
        <v>545</v>
      </c>
      <c r="E2375" s="309" t="s">
        <v>984</v>
      </c>
      <c r="F2375" s="310" t="s">
        <v>5245</v>
      </c>
      <c r="G2375" s="310" t="s">
        <v>1281</v>
      </c>
      <c r="H2375" s="309" t="s">
        <v>8676</v>
      </c>
    </row>
    <row r="2376" spans="1:8">
      <c r="A2376" s="309" t="s">
        <v>6550</v>
      </c>
      <c r="B2376" s="309" t="s">
        <v>7509</v>
      </c>
      <c r="C2376" s="309" t="s">
        <v>465</v>
      </c>
      <c r="D2376" s="309" t="s">
        <v>5247</v>
      </c>
      <c r="E2376" s="309" t="s">
        <v>985</v>
      </c>
      <c r="F2376" s="310" t="s">
        <v>5246</v>
      </c>
      <c r="G2376" s="310" t="s">
        <v>1277</v>
      </c>
      <c r="H2376" s="309" t="s">
        <v>8680</v>
      </c>
    </row>
    <row r="2377" spans="1:8">
      <c r="A2377" s="309" t="s">
        <v>6550</v>
      </c>
      <c r="B2377" s="309" t="s">
        <v>7509</v>
      </c>
      <c r="C2377" s="309" t="s">
        <v>467</v>
      </c>
      <c r="D2377" s="309" t="s">
        <v>5249</v>
      </c>
      <c r="E2377" s="309" t="s">
        <v>986</v>
      </c>
      <c r="F2377" s="310" t="s">
        <v>5248</v>
      </c>
      <c r="G2377" s="310" t="s">
        <v>1275</v>
      </c>
      <c r="H2377" s="309" t="s">
        <v>7605</v>
      </c>
    </row>
    <row r="2378" spans="1:8">
      <c r="A2378" s="309" t="s">
        <v>6550</v>
      </c>
      <c r="B2378" s="309" t="s">
        <v>7509</v>
      </c>
      <c r="C2378" s="309" t="s">
        <v>469</v>
      </c>
      <c r="D2378" s="309" t="s">
        <v>5251</v>
      </c>
      <c r="E2378" s="309" t="s">
        <v>3521</v>
      </c>
      <c r="F2378" s="310" t="s">
        <v>5250</v>
      </c>
      <c r="G2378" s="310" t="s">
        <v>1283</v>
      </c>
      <c r="H2378" s="309" t="s">
        <v>8677</v>
      </c>
    </row>
    <row r="2379" spans="1:8">
      <c r="A2379" s="309" t="s">
        <v>6550</v>
      </c>
      <c r="B2379" s="309" t="s">
        <v>7509</v>
      </c>
      <c r="C2379" s="309" t="s">
        <v>8146</v>
      </c>
      <c r="D2379" s="309" t="s">
        <v>5253</v>
      </c>
      <c r="E2379" s="309" t="s">
        <v>3522</v>
      </c>
      <c r="F2379" s="310" t="s">
        <v>5252</v>
      </c>
      <c r="G2379" s="310" t="s">
        <v>1283</v>
      </c>
      <c r="H2379" s="309" t="s">
        <v>8677</v>
      </c>
    </row>
    <row r="2380" spans="1:8">
      <c r="A2380" s="309" t="s">
        <v>6550</v>
      </c>
      <c r="B2380" s="309" t="s">
        <v>7509</v>
      </c>
      <c r="C2380" s="309" t="s">
        <v>471</v>
      </c>
      <c r="D2380" s="309" t="s">
        <v>5255</v>
      </c>
      <c r="E2380" s="309" t="s">
        <v>3523</v>
      </c>
      <c r="F2380" s="310" t="s">
        <v>5254</v>
      </c>
      <c r="G2380" s="310" t="s">
        <v>1283</v>
      </c>
      <c r="H2380" s="309" t="s">
        <v>8677</v>
      </c>
    </row>
    <row r="2381" spans="1:8">
      <c r="A2381" s="309" t="s">
        <v>6550</v>
      </c>
      <c r="B2381" s="309" t="s">
        <v>7509</v>
      </c>
      <c r="C2381" s="309" t="s">
        <v>473</v>
      </c>
      <c r="D2381" s="309" t="s">
        <v>5257</v>
      </c>
      <c r="E2381" s="309" t="s">
        <v>3524</v>
      </c>
      <c r="F2381" s="310" t="s">
        <v>5256</v>
      </c>
      <c r="G2381" s="310" t="s">
        <v>1280</v>
      </c>
      <c r="H2381" s="309" t="s">
        <v>8675</v>
      </c>
    </row>
    <row r="2382" spans="1:8">
      <c r="A2382" s="309" t="s">
        <v>6550</v>
      </c>
      <c r="B2382" s="309" t="s">
        <v>7509</v>
      </c>
      <c r="C2382" s="309" t="s">
        <v>475</v>
      </c>
      <c r="D2382" s="309" t="s">
        <v>5259</v>
      </c>
      <c r="E2382" s="309" t="s">
        <v>3525</v>
      </c>
      <c r="F2382" s="310" t="s">
        <v>5258</v>
      </c>
      <c r="G2382" s="310" t="s">
        <v>1280</v>
      </c>
      <c r="H2382" s="309" t="s">
        <v>8675</v>
      </c>
    </row>
    <row r="2383" spans="1:8">
      <c r="A2383" s="309" t="s">
        <v>6550</v>
      </c>
      <c r="B2383" s="309" t="s">
        <v>7509</v>
      </c>
      <c r="C2383" s="309" t="s">
        <v>5790</v>
      </c>
      <c r="D2383" s="309" t="s">
        <v>546</v>
      </c>
      <c r="E2383" s="309" t="s">
        <v>3526</v>
      </c>
      <c r="F2383" s="310" t="s">
        <v>5260</v>
      </c>
      <c r="G2383" s="310" t="s">
        <v>1283</v>
      </c>
      <c r="H2383" s="309" t="s">
        <v>8677</v>
      </c>
    </row>
    <row r="2384" spans="1:8">
      <c r="A2384" s="309" t="s">
        <v>6550</v>
      </c>
      <c r="B2384" s="309" t="s">
        <v>7509</v>
      </c>
      <c r="C2384" s="309" t="s">
        <v>477</v>
      </c>
      <c r="D2384" s="309" t="s">
        <v>5262</v>
      </c>
      <c r="E2384" s="309" t="s">
        <v>3527</v>
      </c>
      <c r="F2384" s="310" t="s">
        <v>5261</v>
      </c>
      <c r="G2384" s="310" t="s">
        <v>1275</v>
      </c>
      <c r="H2384" s="309" t="s">
        <v>7605</v>
      </c>
    </row>
    <row r="2385" spans="1:8">
      <c r="A2385" s="309" t="s">
        <v>6550</v>
      </c>
      <c r="B2385" s="309" t="s">
        <v>7509</v>
      </c>
      <c r="C2385" s="309" t="s">
        <v>8154</v>
      </c>
      <c r="D2385" s="309" t="s">
        <v>9079</v>
      </c>
      <c r="E2385" s="309" t="s">
        <v>9080</v>
      </c>
      <c r="F2385" s="310" t="s">
        <v>5263</v>
      </c>
      <c r="G2385" s="310" t="s">
        <v>1275</v>
      </c>
      <c r="H2385" s="309" t="s">
        <v>7605</v>
      </c>
    </row>
    <row r="2386" spans="1:8">
      <c r="A2386" s="309" t="s">
        <v>6550</v>
      </c>
      <c r="B2386" s="309" t="s">
        <v>7509</v>
      </c>
      <c r="C2386" s="309" t="s">
        <v>481</v>
      </c>
      <c r="D2386" s="309" t="s">
        <v>5265</v>
      </c>
      <c r="E2386" s="309" t="s">
        <v>3528</v>
      </c>
      <c r="F2386" s="310" t="s">
        <v>5264</v>
      </c>
      <c r="G2386" s="310" t="s">
        <v>1280</v>
      </c>
      <c r="H2386" s="309" t="s">
        <v>8675</v>
      </c>
    </row>
    <row r="2387" spans="1:8">
      <c r="A2387" s="309" t="s">
        <v>6550</v>
      </c>
      <c r="B2387" s="309" t="s">
        <v>7509</v>
      </c>
      <c r="C2387" s="309" t="s">
        <v>482</v>
      </c>
      <c r="D2387" s="309" t="s">
        <v>5267</v>
      </c>
      <c r="E2387" s="309" t="s">
        <v>3529</v>
      </c>
      <c r="F2387" s="310" t="s">
        <v>5266</v>
      </c>
      <c r="G2387" s="310" t="s">
        <v>1281</v>
      </c>
      <c r="H2387" s="309" t="s">
        <v>8676</v>
      </c>
    </row>
    <row r="2388" spans="1:8">
      <c r="A2388" s="309" t="s">
        <v>6550</v>
      </c>
      <c r="B2388" s="309" t="s">
        <v>7509</v>
      </c>
      <c r="C2388" s="309" t="s">
        <v>484</v>
      </c>
      <c r="D2388" s="309" t="s">
        <v>5269</v>
      </c>
      <c r="E2388" s="309" t="s">
        <v>3530</v>
      </c>
      <c r="F2388" s="310" t="s">
        <v>5268</v>
      </c>
      <c r="G2388" s="310" t="s">
        <v>1283</v>
      </c>
      <c r="H2388" s="309" t="s">
        <v>8677</v>
      </c>
    </row>
    <row r="2389" spans="1:8">
      <c r="A2389" s="309" t="s">
        <v>6550</v>
      </c>
      <c r="B2389" s="309" t="s">
        <v>7509</v>
      </c>
      <c r="C2389" s="309" t="s">
        <v>488</v>
      </c>
      <c r="D2389" s="309" t="s">
        <v>547</v>
      </c>
      <c r="E2389" s="309" t="s">
        <v>3531</v>
      </c>
      <c r="F2389" s="310" t="s">
        <v>548</v>
      </c>
      <c r="G2389" s="310" t="s">
        <v>1284</v>
      </c>
      <c r="H2389" s="309" t="s">
        <v>8715</v>
      </c>
    </row>
    <row r="2390" spans="1:8">
      <c r="A2390" s="309" t="s">
        <v>6550</v>
      </c>
      <c r="B2390" s="309" t="s">
        <v>7509</v>
      </c>
      <c r="C2390" s="309" t="s">
        <v>490</v>
      </c>
      <c r="D2390" s="309" t="s">
        <v>3532</v>
      </c>
      <c r="E2390" s="309" t="s">
        <v>3533</v>
      </c>
      <c r="F2390" s="310" t="s">
        <v>3534</v>
      </c>
      <c r="G2390" s="310" t="s">
        <v>1277</v>
      </c>
      <c r="H2390" s="309" t="s">
        <v>8680</v>
      </c>
    </row>
    <row r="2391" spans="1:8">
      <c r="A2391" s="309" t="s">
        <v>6550</v>
      </c>
      <c r="B2391" s="309" t="s">
        <v>7509</v>
      </c>
      <c r="C2391" s="309" t="s">
        <v>492</v>
      </c>
      <c r="D2391" s="309" t="s">
        <v>9081</v>
      </c>
      <c r="E2391" s="309" t="s">
        <v>9082</v>
      </c>
      <c r="F2391" s="310" t="s">
        <v>3535</v>
      </c>
      <c r="G2391" s="310" t="s">
        <v>1280</v>
      </c>
      <c r="H2391" s="309" t="s">
        <v>8675</v>
      </c>
    </row>
    <row r="2392" spans="1:8">
      <c r="A2392" s="309" t="s">
        <v>6550</v>
      </c>
      <c r="B2392" s="309" t="s">
        <v>7509</v>
      </c>
      <c r="C2392" s="309" t="s">
        <v>5801</v>
      </c>
      <c r="D2392" s="309" t="s">
        <v>9083</v>
      </c>
      <c r="E2392" s="309" t="s">
        <v>9084</v>
      </c>
      <c r="F2392" s="310" t="s">
        <v>3536</v>
      </c>
      <c r="G2392" s="310" t="s">
        <v>1283</v>
      </c>
      <c r="H2392" s="309" t="s">
        <v>8677</v>
      </c>
    </row>
    <row r="2393" spans="1:8">
      <c r="A2393" s="309" t="s">
        <v>6550</v>
      </c>
      <c r="B2393" s="309" t="s">
        <v>7509</v>
      </c>
      <c r="C2393" s="309" t="s">
        <v>498</v>
      </c>
      <c r="D2393" s="309" t="s">
        <v>9085</v>
      </c>
      <c r="E2393" s="309" t="s">
        <v>9086</v>
      </c>
      <c r="F2393" s="310" t="s">
        <v>3537</v>
      </c>
      <c r="G2393" s="310" t="s">
        <v>1280</v>
      </c>
      <c r="H2393" s="309" t="s">
        <v>8675</v>
      </c>
    </row>
    <row r="2394" spans="1:8">
      <c r="A2394" s="309" t="s">
        <v>6550</v>
      </c>
      <c r="B2394" s="309" t="s">
        <v>7509</v>
      </c>
      <c r="C2394" s="309" t="s">
        <v>500</v>
      </c>
      <c r="D2394" s="309" t="s">
        <v>9087</v>
      </c>
      <c r="E2394" s="309" t="s">
        <v>9088</v>
      </c>
      <c r="F2394" s="310" t="s">
        <v>9089</v>
      </c>
      <c r="G2394" s="310" t="s">
        <v>1273</v>
      </c>
      <c r="H2394" s="309" t="s">
        <v>8651</v>
      </c>
    </row>
    <row r="2395" spans="1:8">
      <c r="A2395" s="309" t="s">
        <v>6550</v>
      </c>
      <c r="B2395" s="309" t="s">
        <v>7509</v>
      </c>
      <c r="C2395" s="309" t="s">
        <v>502</v>
      </c>
      <c r="D2395" s="309" t="s">
        <v>9090</v>
      </c>
      <c r="E2395" s="309" t="s">
        <v>9091</v>
      </c>
      <c r="F2395" s="310" t="s">
        <v>9092</v>
      </c>
      <c r="G2395" s="310" t="s">
        <v>1273</v>
      </c>
      <c r="H2395" s="309" t="s">
        <v>8651</v>
      </c>
    </row>
    <row r="2396" spans="1:8">
      <c r="D2396" s="309" t="s">
        <v>6184</v>
      </c>
    </row>
    <row r="2397" spans="1:8">
      <c r="A2397" s="309" t="s">
        <v>3538</v>
      </c>
      <c r="B2397" s="309" t="s">
        <v>7510</v>
      </c>
      <c r="C2397" s="309" t="s">
        <v>7530</v>
      </c>
      <c r="D2397" s="309" t="s">
        <v>3539</v>
      </c>
      <c r="E2397" s="309" t="s">
        <v>3540</v>
      </c>
      <c r="F2397" s="310" t="s">
        <v>5270</v>
      </c>
      <c r="G2397" s="310" t="s">
        <v>1272</v>
      </c>
      <c r="H2397" s="309" t="s">
        <v>7532</v>
      </c>
    </row>
    <row r="2398" spans="1:8">
      <c r="A2398" s="309" t="s">
        <v>3538</v>
      </c>
      <c r="B2398" s="309" t="s">
        <v>7510</v>
      </c>
      <c r="C2398" s="309" t="s">
        <v>7533</v>
      </c>
      <c r="D2398" s="309" t="s">
        <v>5272</v>
      </c>
      <c r="E2398" s="309" t="s">
        <v>3541</v>
      </c>
      <c r="F2398" s="310" t="s">
        <v>5271</v>
      </c>
      <c r="G2398" s="310" t="s">
        <v>1274</v>
      </c>
      <c r="H2398" s="309" t="s">
        <v>7537</v>
      </c>
    </row>
    <row r="2399" spans="1:8">
      <c r="A2399" s="309" t="s">
        <v>3538</v>
      </c>
      <c r="B2399" s="309" t="s">
        <v>7510</v>
      </c>
      <c r="C2399" s="309" t="s">
        <v>7535</v>
      </c>
      <c r="D2399" s="309" t="s">
        <v>5274</v>
      </c>
      <c r="E2399" s="309" t="s">
        <v>3542</v>
      </c>
      <c r="F2399" s="310" t="s">
        <v>5273</v>
      </c>
      <c r="G2399" s="310" t="s">
        <v>1273</v>
      </c>
      <c r="H2399" s="309" t="s">
        <v>8651</v>
      </c>
    </row>
    <row r="2400" spans="1:8">
      <c r="A2400" s="309" t="s">
        <v>3538</v>
      </c>
      <c r="B2400" s="309" t="s">
        <v>7510</v>
      </c>
      <c r="C2400" s="309" t="s">
        <v>7538</v>
      </c>
      <c r="D2400" s="309" t="s">
        <v>5276</v>
      </c>
      <c r="E2400" s="309" t="s">
        <v>3543</v>
      </c>
      <c r="F2400" s="310" t="s">
        <v>5275</v>
      </c>
      <c r="G2400" s="310" t="s">
        <v>1274</v>
      </c>
      <c r="H2400" s="309" t="s">
        <v>7537</v>
      </c>
    </row>
    <row r="2401" spans="1:8">
      <c r="A2401" s="309" t="s">
        <v>3538</v>
      </c>
      <c r="B2401" s="309" t="s">
        <v>7510</v>
      </c>
      <c r="C2401" s="309" t="s">
        <v>7540</v>
      </c>
      <c r="D2401" s="309" t="s">
        <v>5278</v>
      </c>
      <c r="E2401" s="309" t="s">
        <v>3544</v>
      </c>
      <c r="F2401" s="310" t="s">
        <v>5277</v>
      </c>
      <c r="G2401" s="310" t="s">
        <v>1274</v>
      </c>
      <c r="H2401" s="309" t="s">
        <v>7537</v>
      </c>
    </row>
    <row r="2402" spans="1:8">
      <c r="A2402" s="309" t="s">
        <v>3538</v>
      </c>
      <c r="B2402" s="309" t="s">
        <v>7510</v>
      </c>
      <c r="C2402" s="309" t="s">
        <v>7542</v>
      </c>
      <c r="D2402" s="309" t="s">
        <v>549</v>
      </c>
      <c r="E2402" s="309" t="s">
        <v>3545</v>
      </c>
      <c r="F2402" s="310" t="s">
        <v>5279</v>
      </c>
      <c r="G2402" s="310" t="s">
        <v>1274</v>
      </c>
      <c r="H2402" s="309" t="s">
        <v>7537</v>
      </c>
    </row>
    <row r="2403" spans="1:8">
      <c r="A2403" s="309" t="s">
        <v>3538</v>
      </c>
      <c r="B2403" s="309" t="s">
        <v>7510</v>
      </c>
      <c r="C2403" s="309" t="s">
        <v>7546</v>
      </c>
      <c r="D2403" s="309" t="s">
        <v>273</v>
      </c>
      <c r="E2403" s="309" t="s">
        <v>3546</v>
      </c>
      <c r="F2403" s="310" t="s">
        <v>272</v>
      </c>
      <c r="G2403" s="310" t="s">
        <v>1274</v>
      </c>
      <c r="H2403" s="309" t="s">
        <v>7537</v>
      </c>
    </row>
    <row r="2404" spans="1:8">
      <c r="A2404" s="309" t="s">
        <v>3538</v>
      </c>
      <c r="B2404" s="309" t="s">
        <v>7510</v>
      </c>
      <c r="C2404" s="309" t="s">
        <v>7548</v>
      </c>
      <c r="D2404" s="309" t="s">
        <v>275</v>
      </c>
      <c r="E2404" s="309" t="s">
        <v>3547</v>
      </c>
      <c r="F2404" s="310" t="s">
        <v>274</v>
      </c>
      <c r="G2404" s="310" t="s">
        <v>1274</v>
      </c>
      <c r="H2404" s="309" t="s">
        <v>7537</v>
      </c>
    </row>
    <row r="2405" spans="1:8">
      <c r="A2405" s="309" t="s">
        <v>3538</v>
      </c>
      <c r="B2405" s="309" t="s">
        <v>7510</v>
      </c>
      <c r="C2405" s="309" t="s">
        <v>7550</v>
      </c>
      <c r="D2405" s="309" t="s">
        <v>550</v>
      </c>
      <c r="E2405" s="309" t="s">
        <v>3548</v>
      </c>
      <c r="F2405" s="310" t="s">
        <v>276</v>
      </c>
      <c r="G2405" s="310" t="s">
        <v>1274</v>
      </c>
      <c r="H2405" s="309" t="s">
        <v>7537</v>
      </c>
    </row>
    <row r="2406" spans="1:8">
      <c r="A2406" s="309" t="s">
        <v>3538</v>
      </c>
      <c r="B2406" s="309" t="s">
        <v>7510</v>
      </c>
      <c r="C2406" s="309" t="s">
        <v>7552</v>
      </c>
      <c r="D2406" s="309" t="s">
        <v>278</v>
      </c>
      <c r="E2406" s="309" t="s">
        <v>3549</v>
      </c>
      <c r="F2406" s="310" t="s">
        <v>277</v>
      </c>
      <c r="G2406" s="310" t="s">
        <v>1275</v>
      </c>
      <c r="H2406" s="309" t="s">
        <v>7605</v>
      </c>
    </row>
    <row r="2407" spans="1:8">
      <c r="A2407" s="309" t="s">
        <v>3538</v>
      </c>
      <c r="B2407" s="309" t="s">
        <v>7510</v>
      </c>
      <c r="C2407" s="309" t="s">
        <v>7556</v>
      </c>
      <c r="D2407" s="309" t="s">
        <v>280</v>
      </c>
      <c r="E2407" s="309" t="s">
        <v>3550</v>
      </c>
      <c r="F2407" s="310" t="s">
        <v>279</v>
      </c>
      <c r="G2407" s="310" t="s">
        <v>1275</v>
      </c>
      <c r="H2407" s="309" t="s">
        <v>7605</v>
      </c>
    </row>
    <row r="2408" spans="1:8">
      <c r="A2408" s="309" t="s">
        <v>3538</v>
      </c>
      <c r="B2408" s="309" t="s">
        <v>7510</v>
      </c>
      <c r="C2408" s="309" t="s">
        <v>7560</v>
      </c>
      <c r="D2408" s="309" t="s">
        <v>282</v>
      </c>
      <c r="E2408" s="309" t="s">
        <v>3551</v>
      </c>
      <c r="F2408" s="310" t="s">
        <v>281</v>
      </c>
      <c r="G2408" s="310" t="s">
        <v>1274</v>
      </c>
      <c r="H2408" s="309" t="s">
        <v>7537</v>
      </c>
    </row>
    <row r="2409" spans="1:8">
      <c r="A2409" s="309" t="s">
        <v>3538</v>
      </c>
      <c r="B2409" s="309" t="s">
        <v>7510</v>
      </c>
      <c r="C2409" s="309" t="s">
        <v>7566</v>
      </c>
      <c r="D2409" s="309" t="s">
        <v>284</v>
      </c>
      <c r="E2409" s="309" t="s">
        <v>3552</v>
      </c>
      <c r="F2409" s="310" t="s">
        <v>283</v>
      </c>
      <c r="G2409" s="310" t="s">
        <v>1278</v>
      </c>
      <c r="H2409" s="309" t="s">
        <v>8674</v>
      </c>
    </row>
    <row r="2410" spans="1:8">
      <c r="A2410" s="309" t="s">
        <v>3538</v>
      </c>
      <c r="B2410" s="309" t="s">
        <v>7510</v>
      </c>
      <c r="C2410" s="309" t="s">
        <v>7567</v>
      </c>
      <c r="D2410" s="309" t="s">
        <v>286</v>
      </c>
      <c r="E2410" s="309" t="s">
        <v>3553</v>
      </c>
      <c r="F2410" s="310" t="s">
        <v>285</v>
      </c>
      <c r="G2410" s="310" t="s">
        <v>1275</v>
      </c>
      <c r="H2410" s="309" t="s">
        <v>7605</v>
      </c>
    </row>
    <row r="2411" spans="1:8">
      <c r="A2411" s="309" t="s">
        <v>3538</v>
      </c>
      <c r="B2411" s="309" t="s">
        <v>7510</v>
      </c>
      <c r="C2411" s="309" t="s">
        <v>7581</v>
      </c>
      <c r="D2411" s="309" t="s">
        <v>288</v>
      </c>
      <c r="E2411" s="309" t="s">
        <v>3554</v>
      </c>
      <c r="F2411" s="310" t="s">
        <v>287</v>
      </c>
      <c r="G2411" s="310" t="s">
        <v>1277</v>
      </c>
      <c r="H2411" s="309" t="s">
        <v>8680</v>
      </c>
    </row>
    <row r="2412" spans="1:8">
      <c r="A2412" s="309" t="s">
        <v>3538</v>
      </c>
      <c r="B2412" s="309" t="s">
        <v>7510</v>
      </c>
      <c r="C2412" s="309" t="s">
        <v>7583</v>
      </c>
      <c r="D2412" s="309" t="s">
        <v>9093</v>
      </c>
      <c r="E2412" s="309" t="s">
        <v>9094</v>
      </c>
      <c r="F2412" s="310" t="s">
        <v>289</v>
      </c>
      <c r="G2412" s="310" t="s">
        <v>1274</v>
      </c>
      <c r="H2412" s="309" t="s">
        <v>7537</v>
      </c>
    </row>
    <row r="2413" spans="1:8">
      <c r="A2413" s="309" t="s">
        <v>3538</v>
      </c>
      <c r="B2413" s="309" t="s">
        <v>7510</v>
      </c>
      <c r="C2413" s="309" t="s">
        <v>7589</v>
      </c>
      <c r="D2413" s="309" t="s">
        <v>291</v>
      </c>
      <c r="E2413" s="309" t="s">
        <v>3555</v>
      </c>
      <c r="F2413" s="310" t="s">
        <v>290</v>
      </c>
      <c r="G2413" s="310" t="s">
        <v>1275</v>
      </c>
      <c r="H2413" s="309" t="s">
        <v>7605</v>
      </c>
    </row>
    <row r="2414" spans="1:8">
      <c r="A2414" s="309" t="s">
        <v>3538</v>
      </c>
      <c r="B2414" s="309" t="s">
        <v>7510</v>
      </c>
      <c r="C2414" s="309" t="s">
        <v>7592</v>
      </c>
      <c r="D2414" s="309" t="s">
        <v>293</v>
      </c>
      <c r="E2414" s="309" t="s">
        <v>3556</v>
      </c>
      <c r="F2414" s="310" t="s">
        <v>292</v>
      </c>
      <c r="G2414" s="310" t="s">
        <v>1275</v>
      </c>
      <c r="H2414" s="309" t="s">
        <v>7605</v>
      </c>
    </row>
    <row r="2415" spans="1:8">
      <c r="A2415" s="309" t="s">
        <v>3538</v>
      </c>
      <c r="B2415" s="309" t="s">
        <v>7510</v>
      </c>
      <c r="C2415" s="309" t="s">
        <v>7593</v>
      </c>
      <c r="D2415" s="309" t="s">
        <v>295</v>
      </c>
      <c r="E2415" s="309" t="s">
        <v>3557</v>
      </c>
      <c r="F2415" s="310" t="s">
        <v>294</v>
      </c>
      <c r="G2415" s="310" t="s">
        <v>1281</v>
      </c>
      <c r="H2415" s="309" t="s">
        <v>8676</v>
      </c>
    </row>
    <row r="2416" spans="1:8">
      <c r="A2416" s="309" t="s">
        <v>3538</v>
      </c>
      <c r="B2416" s="309" t="s">
        <v>7510</v>
      </c>
      <c r="C2416" s="309" t="s">
        <v>7608</v>
      </c>
      <c r="D2416" s="309" t="s">
        <v>297</v>
      </c>
      <c r="E2416" s="309" t="s">
        <v>3558</v>
      </c>
      <c r="F2416" s="310" t="s">
        <v>296</v>
      </c>
      <c r="G2416" s="310" t="s">
        <v>1275</v>
      </c>
      <c r="H2416" s="309" t="s">
        <v>7605</v>
      </c>
    </row>
    <row r="2417" spans="1:8">
      <c r="A2417" s="309" t="s">
        <v>3538</v>
      </c>
      <c r="B2417" s="309" t="s">
        <v>7510</v>
      </c>
      <c r="C2417" s="309" t="s">
        <v>7610</v>
      </c>
      <c r="D2417" s="309" t="s">
        <v>299</v>
      </c>
      <c r="E2417" s="309" t="s">
        <v>3559</v>
      </c>
      <c r="F2417" s="310" t="s">
        <v>298</v>
      </c>
      <c r="G2417" s="310" t="s">
        <v>1280</v>
      </c>
      <c r="H2417" s="309" t="s">
        <v>8675</v>
      </c>
    </row>
    <row r="2418" spans="1:8">
      <c r="A2418" s="309" t="s">
        <v>3538</v>
      </c>
      <c r="B2418" s="309" t="s">
        <v>7510</v>
      </c>
      <c r="C2418" s="309" t="s">
        <v>7614</v>
      </c>
      <c r="D2418" s="309" t="s">
        <v>301</v>
      </c>
      <c r="E2418" s="309" t="s">
        <v>3560</v>
      </c>
      <c r="F2418" s="310" t="s">
        <v>300</v>
      </c>
      <c r="G2418" s="310" t="s">
        <v>1275</v>
      </c>
      <c r="H2418" s="309" t="s">
        <v>7605</v>
      </c>
    </row>
    <row r="2419" spans="1:8">
      <c r="A2419" s="309" t="s">
        <v>3538</v>
      </c>
      <c r="B2419" s="309" t="s">
        <v>7510</v>
      </c>
      <c r="C2419" s="309" t="s">
        <v>7620</v>
      </c>
      <c r="D2419" s="309" t="s">
        <v>303</v>
      </c>
      <c r="E2419" s="309" t="s">
        <v>3561</v>
      </c>
      <c r="F2419" s="310" t="s">
        <v>302</v>
      </c>
      <c r="G2419" s="310" t="s">
        <v>1277</v>
      </c>
      <c r="H2419" s="309" t="s">
        <v>8680</v>
      </c>
    </row>
    <row r="2420" spans="1:8">
      <c r="A2420" s="309" t="s">
        <v>3538</v>
      </c>
      <c r="B2420" s="309" t="s">
        <v>7510</v>
      </c>
      <c r="C2420" s="309" t="s">
        <v>7622</v>
      </c>
      <c r="D2420" s="309" t="s">
        <v>551</v>
      </c>
      <c r="E2420" s="309" t="s">
        <v>3562</v>
      </c>
      <c r="F2420" s="310" t="s">
        <v>304</v>
      </c>
      <c r="G2420" s="310" t="s">
        <v>1275</v>
      </c>
      <c r="H2420" s="309" t="s">
        <v>7605</v>
      </c>
    </row>
    <row r="2421" spans="1:8">
      <c r="A2421" s="309" t="s">
        <v>3538</v>
      </c>
      <c r="B2421" s="309" t="s">
        <v>7510</v>
      </c>
      <c r="C2421" s="309" t="s">
        <v>7624</v>
      </c>
      <c r="D2421" s="309" t="s">
        <v>306</v>
      </c>
      <c r="E2421" s="309" t="s">
        <v>3563</v>
      </c>
      <c r="F2421" s="310" t="s">
        <v>305</v>
      </c>
      <c r="G2421" s="310" t="s">
        <v>1277</v>
      </c>
      <c r="H2421" s="309" t="s">
        <v>8680</v>
      </c>
    </row>
    <row r="2422" spans="1:8">
      <c r="A2422" s="309" t="s">
        <v>3538</v>
      </c>
      <c r="B2422" s="309" t="s">
        <v>7510</v>
      </c>
      <c r="C2422" s="309" t="s">
        <v>7628</v>
      </c>
      <c r="D2422" s="309" t="s">
        <v>7205</v>
      </c>
      <c r="E2422" s="309" t="s">
        <v>3564</v>
      </c>
      <c r="F2422" s="310" t="s">
        <v>307</v>
      </c>
      <c r="G2422" s="310" t="s">
        <v>1276</v>
      </c>
      <c r="H2422" s="309" t="s">
        <v>8669</v>
      </c>
    </row>
    <row r="2423" spans="1:8">
      <c r="A2423" s="309" t="s">
        <v>3538</v>
      </c>
      <c r="B2423" s="309" t="s">
        <v>7510</v>
      </c>
      <c r="C2423" s="309" t="s">
        <v>7630</v>
      </c>
      <c r="D2423" s="309" t="s">
        <v>7207</v>
      </c>
      <c r="E2423" s="309" t="s">
        <v>3565</v>
      </c>
      <c r="F2423" s="310" t="s">
        <v>7206</v>
      </c>
      <c r="G2423" s="310" t="s">
        <v>1277</v>
      </c>
      <c r="H2423" s="309" t="s">
        <v>8680</v>
      </c>
    </row>
    <row r="2424" spans="1:8">
      <c r="A2424" s="309" t="s">
        <v>3538</v>
      </c>
      <c r="B2424" s="309" t="s">
        <v>7510</v>
      </c>
      <c r="C2424" s="309" t="s">
        <v>7636</v>
      </c>
      <c r="D2424" s="309" t="s">
        <v>7209</v>
      </c>
      <c r="E2424" s="309" t="s">
        <v>3566</v>
      </c>
      <c r="F2424" s="310" t="s">
        <v>7208</v>
      </c>
      <c r="G2424" s="310" t="s">
        <v>1277</v>
      </c>
      <c r="H2424" s="309" t="s">
        <v>8680</v>
      </c>
    </row>
    <row r="2425" spans="1:8">
      <c r="A2425" s="309" t="s">
        <v>3538</v>
      </c>
      <c r="B2425" s="309" t="s">
        <v>7510</v>
      </c>
      <c r="C2425" s="309" t="s">
        <v>4655</v>
      </c>
      <c r="D2425" s="309" t="s">
        <v>7211</v>
      </c>
      <c r="E2425" s="309" t="s">
        <v>3567</v>
      </c>
      <c r="F2425" s="310" t="s">
        <v>7210</v>
      </c>
      <c r="G2425" s="310" t="s">
        <v>1279</v>
      </c>
      <c r="H2425" s="309" t="s">
        <v>526</v>
      </c>
    </row>
    <row r="2426" spans="1:8">
      <c r="A2426" s="309" t="s">
        <v>3538</v>
      </c>
      <c r="B2426" s="309" t="s">
        <v>7510</v>
      </c>
      <c r="C2426" s="309" t="s">
        <v>7638</v>
      </c>
      <c r="D2426" s="309" t="s">
        <v>368</v>
      </c>
      <c r="E2426" s="309" t="s">
        <v>3568</v>
      </c>
      <c r="F2426" s="310" t="s">
        <v>7212</v>
      </c>
      <c r="G2426" s="310" t="s">
        <v>1282</v>
      </c>
      <c r="H2426" s="309" t="s">
        <v>4507</v>
      </c>
    </row>
    <row r="2427" spans="1:8">
      <c r="A2427" s="309" t="s">
        <v>3538</v>
      </c>
      <c r="B2427" s="309" t="s">
        <v>7510</v>
      </c>
      <c r="C2427" s="309" t="s">
        <v>7640</v>
      </c>
      <c r="D2427" s="309" t="s">
        <v>370</v>
      </c>
      <c r="E2427" s="309" t="s">
        <v>3569</v>
      </c>
      <c r="F2427" s="310" t="s">
        <v>369</v>
      </c>
      <c r="G2427" s="310" t="s">
        <v>1280</v>
      </c>
      <c r="H2427" s="309" t="s">
        <v>8675</v>
      </c>
    </row>
    <row r="2428" spans="1:8">
      <c r="A2428" s="309" t="s">
        <v>3538</v>
      </c>
      <c r="B2428" s="309" t="s">
        <v>7510</v>
      </c>
      <c r="C2428" s="309" t="s">
        <v>6669</v>
      </c>
      <c r="D2428" s="309" t="s">
        <v>372</v>
      </c>
      <c r="E2428" s="309" t="s">
        <v>3570</v>
      </c>
      <c r="F2428" s="310" t="s">
        <v>371</v>
      </c>
      <c r="G2428" s="310" t="s">
        <v>1275</v>
      </c>
      <c r="H2428" s="309" t="s">
        <v>7605</v>
      </c>
    </row>
    <row r="2429" spans="1:8">
      <c r="A2429" s="309" t="s">
        <v>3538</v>
      </c>
      <c r="B2429" s="309" t="s">
        <v>7510</v>
      </c>
      <c r="C2429" s="309" t="s">
        <v>6671</v>
      </c>
      <c r="D2429" s="309" t="s">
        <v>374</v>
      </c>
      <c r="E2429" s="309" t="s">
        <v>3571</v>
      </c>
      <c r="F2429" s="310" t="s">
        <v>373</v>
      </c>
      <c r="G2429" s="310" t="s">
        <v>1280</v>
      </c>
      <c r="H2429" s="309" t="s">
        <v>8675</v>
      </c>
    </row>
    <row r="2430" spans="1:8">
      <c r="A2430" s="309" t="s">
        <v>3538</v>
      </c>
      <c r="B2430" s="309" t="s">
        <v>7510</v>
      </c>
      <c r="C2430" s="309" t="s">
        <v>6673</v>
      </c>
      <c r="D2430" s="309" t="s">
        <v>552</v>
      </c>
      <c r="E2430" s="309" t="s">
        <v>3572</v>
      </c>
      <c r="F2430" s="310" t="s">
        <v>375</v>
      </c>
      <c r="G2430" s="310" t="s">
        <v>1283</v>
      </c>
      <c r="H2430" s="309" t="s">
        <v>8677</v>
      </c>
    </row>
    <row r="2431" spans="1:8">
      <c r="A2431" s="309" t="s">
        <v>3538</v>
      </c>
      <c r="B2431" s="309" t="s">
        <v>7510</v>
      </c>
      <c r="C2431" s="309" t="s">
        <v>6676</v>
      </c>
      <c r="D2431" s="309" t="s">
        <v>377</v>
      </c>
      <c r="E2431" s="309" t="s">
        <v>3573</v>
      </c>
      <c r="F2431" s="310" t="s">
        <v>376</v>
      </c>
      <c r="G2431" s="310" t="s">
        <v>1280</v>
      </c>
      <c r="H2431" s="309" t="s">
        <v>8675</v>
      </c>
    </row>
    <row r="2432" spans="1:8">
      <c r="A2432" s="309" t="s">
        <v>3538</v>
      </c>
      <c r="B2432" s="309" t="s">
        <v>7510</v>
      </c>
      <c r="C2432" s="309" t="s">
        <v>6678</v>
      </c>
      <c r="D2432" s="309" t="s">
        <v>379</v>
      </c>
      <c r="E2432" s="309" t="s">
        <v>3574</v>
      </c>
      <c r="F2432" s="310" t="s">
        <v>378</v>
      </c>
      <c r="G2432" s="310" t="s">
        <v>1283</v>
      </c>
      <c r="H2432" s="309" t="s">
        <v>8677</v>
      </c>
    </row>
    <row r="2433" spans="1:8">
      <c r="A2433" s="309" t="s">
        <v>3538</v>
      </c>
      <c r="B2433" s="309" t="s">
        <v>7510</v>
      </c>
      <c r="C2433" s="309" t="s">
        <v>6682</v>
      </c>
      <c r="D2433" s="309" t="s">
        <v>381</v>
      </c>
      <c r="E2433" s="309" t="s">
        <v>3575</v>
      </c>
      <c r="F2433" s="310" t="s">
        <v>380</v>
      </c>
      <c r="G2433" s="310" t="s">
        <v>1281</v>
      </c>
      <c r="H2433" s="309" t="s">
        <v>8676</v>
      </c>
    </row>
    <row r="2434" spans="1:8">
      <c r="A2434" s="309" t="s">
        <v>3538</v>
      </c>
      <c r="B2434" s="309" t="s">
        <v>7510</v>
      </c>
      <c r="C2434" s="309" t="s">
        <v>6686</v>
      </c>
      <c r="D2434" s="309" t="s">
        <v>553</v>
      </c>
      <c r="E2434" s="309" t="s">
        <v>3576</v>
      </c>
      <c r="F2434" s="310" t="s">
        <v>554</v>
      </c>
      <c r="G2434" s="310" t="s">
        <v>1284</v>
      </c>
      <c r="H2434" s="309" t="s">
        <v>8715</v>
      </c>
    </row>
    <row r="2435" spans="1:8">
      <c r="A2435" s="309" t="s">
        <v>3538</v>
      </c>
      <c r="B2435" s="309" t="s">
        <v>7510</v>
      </c>
      <c r="C2435" s="309" t="s">
        <v>6687</v>
      </c>
      <c r="D2435" s="309" t="s">
        <v>3577</v>
      </c>
      <c r="E2435" s="309" t="s">
        <v>3578</v>
      </c>
      <c r="F2435" s="310" t="s">
        <v>3579</v>
      </c>
      <c r="G2435" s="310" t="s">
        <v>1281</v>
      </c>
      <c r="H2435" s="309" t="s">
        <v>8676</v>
      </c>
    </row>
    <row r="2436" spans="1:8">
      <c r="A2436" s="309" t="s">
        <v>3538</v>
      </c>
      <c r="B2436" s="309" t="s">
        <v>7510</v>
      </c>
      <c r="C2436" s="309" t="s">
        <v>6689</v>
      </c>
      <c r="D2436" s="309" t="s">
        <v>3580</v>
      </c>
      <c r="E2436" s="309" t="s">
        <v>3581</v>
      </c>
      <c r="F2436" s="310" t="s">
        <v>3582</v>
      </c>
      <c r="G2436" s="310" t="s">
        <v>1283</v>
      </c>
      <c r="H2436" s="309" t="s">
        <v>8677</v>
      </c>
    </row>
    <row r="2437" spans="1:8">
      <c r="A2437" s="309" t="s">
        <v>3538</v>
      </c>
      <c r="B2437" s="309" t="s">
        <v>7510</v>
      </c>
      <c r="C2437" s="309" t="s">
        <v>6691</v>
      </c>
      <c r="D2437" s="309" t="s">
        <v>3583</v>
      </c>
      <c r="E2437" s="309" t="s">
        <v>3584</v>
      </c>
      <c r="F2437" s="310" t="s">
        <v>3585</v>
      </c>
      <c r="G2437" s="310" t="s">
        <v>1280</v>
      </c>
      <c r="H2437" s="309" t="s">
        <v>8675</v>
      </c>
    </row>
    <row r="2438" spans="1:8">
      <c r="A2438" s="309" t="s">
        <v>3538</v>
      </c>
      <c r="B2438" s="309" t="s">
        <v>7510</v>
      </c>
      <c r="C2438" s="309" t="s">
        <v>6693</v>
      </c>
      <c r="D2438" s="309" t="s">
        <v>3586</v>
      </c>
      <c r="E2438" s="309" t="s">
        <v>3587</v>
      </c>
      <c r="F2438" s="310" t="s">
        <v>3588</v>
      </c>
      <c r="G2438" s="310" t="s">
        <v>1277</v>
      </c>
      <c r="H2438" s="309" t="s">
        <v>8680</v>
      </c>
    </row>
    <row r="2439" spans="1:8">
      <c r="A2439" s="309" t="s">
        <v>3538</v>
      </c>
      <c r="B2439" s="309" t="s">
        <v>7510</v>
      </c>
      <c r="C2439" s="309" t="s">
        <v>4754</v>
      </c>
      <c r="D2439" s="309" t="s">
        <v>9095</v>
      </c>
      <c r="E2439" s="309" t="s">
        <v>9096</v>
      </c>
      <c r="F2439" s="310" t="s">
        <v>9097</v>
      </c>
      <c r="G2439" s="310" t="s">
        <v>1281</v>
      </c>
      <c r="H2439" s="309" t="s">
        <v>8676</v>
      </c>
    </row>
    <row r="2440" spans="1:8">
      <c r="A2440" s="309" t="s">
        <v>3538</v>
      </c>
      <c r="B2440" s="309" t="s">
        <v>7510</v>
      </c>
      <c r="C2440" s="309" t="s">
        <v>6695</v>
      </c>
      <c r="D2440" s="309" t="s">
        <v>9098</v>
      </c>
      <c r="E2440" s="309" t="s">
        <v>9099</v>
      </c>
      <c r="F2440" s="310" t="s">
        <v>9100</v>
      </c>
      <c r="G2440" s="310" t="s">
        <v>1273</v>
      </c>
      <c r="H2440" s="309" t="s">
        <v>8651</v>
      </c>
    </row>
    <row r="2441" spans="1:8">
      <c r="D2441" s="309" t="s">
        <v>6184</v>
      </c>
    </row>
    <row r="2442" spans="1:8">
      <c r="A2442" s="309" t="s">
        <v>3589</v>
      </c>
      <c r="B2442" s="309" t="s">
        <v>7511</v>
      </c>
      <c r="C2442" s="309" t="s">
        <v>7530</v>
      </c>
      <c r="D2442" s="309" t="s">
        <v>555</v>
      </c>
      <c r="E2442" s="309" t="s">
        <v>3590</v>
      </c>
      <c r="F2442" s="310" t="s">
        <v>382</v>
      </c>
      <c r="G2442" s="310" t="s">
        <v>1272</v>
      </c>
      <c r="H2442" s="309" t="s">
        <v>7532</v>
      </c>
    </row>
    <row r="2443" spans="1:8">
      <c r="A2443" s="309" t="s">
        <v>3589</v>
      </c>
      <c r="B2443" s="309" t="s">
        <v>7511</v>
      </c>
      <c r="C2443" s="309" t="s">
        <v>7538</v>
      </c>
      <c r="D2443" s="309" t="s">
        <v>556</v>
      </c>
      <c r="E2443" s="309" t="s">
        <v>3591</v>
      </c>
      <c r="F2443" s="310" t="s">
        <v>383</v>
      </c>
      <c r="G2443" s="310" t="s">
        <v>1274</v>
      </c>
      <c r="H2443" s="309" t="s">
        <v>7537</v>
      </c>
    </row>
    <row r="2444" spans="1:8">
      <c r="A2444" s="309" t="s">
        <v>3589</v>
      </c>
      <c r="B2444" s="309" t="s">
        <v>7511</v>
      </c>
      <c r="C2444" s="309" t="s">
        <v>7540</v>
      </c>
      <c r="D2444" s="309" t="s">
        <v>385</v>
      </c>
      <c r="E2444" s="309" t="s">
        <v>3592</v>
      </c>
      <c r="F2444" s="310" t="s">
        <v>384</v>
      </c>
      <c r="G2444" s="310" t="s">
        <v>1274</v>
      </c>
      <c r="H2444" s="309" t="s">
        <v>7537</v>
      </c>
    </row>
    <row r="2445" spans="1:8">
      <c r="A2445" s="309" t="s">
        <v>3589</v>
      </c>
      <c r="B2445" s="309" t="s">
        <v>7511</v>
      </c>
      <c r="C2445" s="309" t="s">
        <v>7542</v>
      </c>
      <c r="D2445" s="309" t="s">
        <v>557</v>
      </c>
      <c r="E2445" s="309" t="s">
        <v>3593</v>
      </c>
      <c r="F2445" s="310" t="s">
        <v>386</v>
      </c>
      <c r="G2445" s="310" t="s">
        <v>1274</v>
      </c>
      <c r="H2445" s="309" t="s">
        <v>7537</v>
      </c>
    </row>
    <row r="2446" spans="1:8">
      <c r="A2446" s="309" t="s">
        <v>3589</v>
      </c>
      <c r="B2446" s="309" t="s">
        <v>7511</v>
      </c>
      <c r="C2446" s="309" t="s">
        <v>7544</v>
      </c>
      <c r="D2446" s="309" t="s">
        <v>9101</v>
      </c>
      <c r="E2446" s="309" t="s">
        <v>9102</v>
      </c>
      <c r="F2446" s="310" t="s">
        <v>387</v>
      </c>
      <c r="G2446" s="310" t="s">
        <v>1274</v>
      </c>
      <c r="H2446" s="309" t="s">
        <v>7537</v>
      </c>
    </row>
    <row r="2447" spans="1:8">
      <c r="A2447" s="309" t="s">
        <v>3589</v>
      </c>
      <c r="B2447" s="309" t="s">
        <v>7511</v>
      </c>
      <c r="C2447" s="309" t="s">
        <v>7546</v>
      </c>
      <c r="D2447" s="309" t="s">
        <v>389</v>
      </c>
      <c r="E2447" s="309" t="s">
        <v>3594</v>
      </c>
      <c r="F2447" s="310" t="s">
        <v>388</v>
      </c>
      <c r="G2447" s="310" t="s">
        <v>1274</v>
      </c>
      <c r="H2447" s="309" t="s">
        <v>7537</v>
      </c>
    </row>
    <row r="2448" spans="1:8">
      <c r="A2448" s="309" t="s">
        <v>3589</v>
      </c>
      <c r="B2448" s="309" t="s">
        <v>7511</v>
      </c>
      <c r="C2448" s="309" t="s">
        <v>7548</v>
      </c>
      <c r="D2448" s="309" t="s">
        <v>391</v>
      </c>
      <c r="E2448" s="309" t="s">
        <v>3595</v>
      </c>
      <c r="F2448" s="310" t="s">
        <v>390</v>
      </c>
      <c r="G2448" s="310" t="s">
        <v>1274</v>
      </c>
      <c r="H2448" s="309" t="s">
        <v>7537</v>
      </c>
    </row>
    <row r="2449" spans="1:8">
      <c r="A2449" s="309" t="s">
        <v>3589</v>
      </c>
      <c r="B2449" s="309" t="s">
        <v>7511</v>
      </c>
      <c r="C2449" s="309" t="s">
        <v>7550</v>
      </c>
      <c r="D2449" s="309" t="s">
        <v>393</v>
      </c>
      <c r="E2449" s="309" t="s">
        <v>3596</v>
      </c>
      <c r="F2449" s="310" t="s">
        <v>392</v>
      </c>
      <c r="G2449" s="310" t="s">
        <v>1274</v>
      </c>
      <c r="H2449" s="309" t="s">
        <v>7537</v>
      </c>
    </row>
    <row r="2450" spans="1:8">
      <c r="A2450" s="309" t="s">
        <v>3589</v>
      </c>
      <c r="B2450" s="309" t="s">
        <v>7511</v>
      </c>
      <c r="C2450" s="309" t="s">
        <v>7552</v>
      </c>
      <c r="D2450" s="309" t="s">
        <v>558</v>
      </c>
      <c r="E2450" s="309" t="s">
        <v>3597</v>
      </c>
      <c r="F2450" s="310" t="s">
        <v>394</v>
      </c>
      <c r="G2450" s="310" t="s">
        <v>1275</v>
      </c>
      <c r="H2450" s="309" t="s">
        <v>7605</v>
      </c>
    </row>
    <row r="2451" spans="1:8">
      <c r="A2451" s="309" t="s">
        <v>3589</v>
      </c>
      <c r="B2451" s="309" t="s">
        <v>7511</v>
      </c>
      <c r="C2451" s="309" t="s">
        <v>7560</v>
      </c>
      <c r="D2451" s="309" t="s">
        <v>396</v>
      </c>
      <c r="E2451" s="309" t="s">
        <v>3598</v>
      </c>
      <c r="F2451" s="310" t="s">
        <v>395</v>
      </c>
      <c r="G2451" s="310" t="s">
        <v>1274</v>
      </c>
      <c r="H2451" s="309" t="s">
        <v>7537</v>
      </c>
    </row>
    <row r="2452" spans="1:8">
      <c r="A2452" s="309" t="s">
        <v>3589</v>
      </c>
      <c r="B2452" s="309" t="s">
        <v>7511</v>
      </c>
      <c r="C2452" s="309" t="s">
        <v>7562</v>
      </c>
      <c r="D2452" s="309" t="s">
        <v>559</v>
      </c>
      <c r="E2452" s="309" t="s">
        <v>3599</v>
      </c>
      <c r="F2452" s="310" t="s">
        <v>397</v>
      </c>
      <c r="G2452" s="310" t="s">
        <v>1275</v>
      </c>
      <c r="H2452" s="309" t="s">
        <v>7605</v>
      </c>
    </row>
    <row r="2453" spans="1:8">
      <c r="A2453" s="309" t="s">
        <v>3589</v>
      </c>
      <c r="B2453" s="309" t="s">
        <v>7511</v>
      </c>
      <c r="C2453" s="309" t="s">
        <v>7570</v>
      </c>
      <c r="D2453" s="309" t="s">
        <v>399</v>
      </c>
      <c r="E2453" s="309" t="s">
        <v>3600</v>
      </c>
      <c r="F2453" s="310" t="s">
        <v>398</v>
      </c>
      <c r="G2453" s="310" t="s">
        <v>1275</v>
      </c>
      <c r="H2453" s="309" t="s">
        <v>7605</v>
      </c>
    </row>
    <row r="2454" spans="1:8">
      <c r="A2454" s="309" t="s">
        <v>3589</v>
      </c>
      <c r="B2454" s="309" t="s">
        <v>7511</v>
      </c>
      <c r="C2454" s="309" t="s">
        <v>7575</v>
      </c>
      <c r="D2454" s="309" t="s">
        <v>401</v>
      </c>
      <c r="E2454" s="309" t="s">
        <v>3601</v>
      </c>
      <c r="F2454" s="310" t="s">
        <v>400</v>
      </c>
      <c r="G2454" s="310" t="s">
        <v>1274</v>
      </c>
      <c r="H2454" s="309" t="s">
        <v>7537</v>
      </c>
    </row>
    <row r="2455" spans="1:8">
      <c r="A2455" s="309" t="s">
        <v>3589</v>
      </c>
      <c r="B2455" s="309" t="s">
        <v>7511</v>
      </c>
      <c r="C2455" s="309" t="s">
        <v>7577</v>
      </c>
      <c r="D2455" s="309" t="s">
        <v>1581</v>
      </c>
      <c r="E2455" s="309" t="s">
        <v>3602</v>
      </c>
      <c r="F2455" s="310" t="s">
        <v>402</v>
      </c>
      <c r="G2455" s="310" t="s">
        <v>1273</v>
      </c>
      <c r="H2455" s="309" t="s">
        <v>8651</v>
      </c>
    </row>
    <row r="2456" spans="1:8">
      <c r="A2456" s="309" t="s">
        <v>3589</v>
      </c>
      <c r="B2456" s="309" t="s">
        <v>7511</v>
      </c>
      <c r="C2456" s="309" t="s">
        <v>7583</v>
      </c>
      <c r="D2456" s="309" t="s">
        <v>3603</v>
      </c>
      <c r="E2456" s="309" t="s">
        <v>3604</v>
      </c>
      <c r="F2456" s="310" t="s">
        <v>403</v>
      </c>
      <c r="G2456" s="310" t="s">
        <v>1274</v>
      </c>
      <c r="H2456" s="309" t="s">
        <v>7537</v>
      </c>
    </row>
    <row r="2457" spans="1:8">
      <c r="A2457" s="309" t="s">
        <v>3589</v>
      </c>
      <c r="B2457" s="309" t="s">
        <v>7511</v>
      </c>
      <c r="C2457" s="309" t="s">
        <v>7587</v>
      </c>
      <c r="D2457" s="309" t="s">
        <v>3508</v>
      </c>
      <c r="E2457" s="309" t="s">
        <v>3605</v>
      </c>
      <c r="F2457" s="310" t="s">
        <v>3507</v>
      </c>
      <c r="G2457" s="310" t="s">
        <v>1275</v>
      </c>
      <c r="H2457" s="309" t="s">
        <v>7605</v>
      </c>
    </row>
    <row r="2458" spans="1:8">
      <c r="A2458" s="309" t="s">
        <v>3589</v>
      </c>
      <c r="B2458" s="309" t="s">
        <v>7511</v>
      </c>
      <c r="C2458" s="309" t="s">
        <v>7599</v>
      </c>
      <c r="D2458" s="309" t="s">
        <v>1582</v>
      </c>
      <c r="E2458" s="309" t="s">
        <v>3606</v>
      </c>
      <c r="F2458" s="310" t="s">
        <v>3509</v>
      </c>
      <c r="G2458" s="310" t="s">
        <v>1275</v>
      </c>
      <c r="H2458" s="309" t="s">
        <v>7605</v>
      </c>
    </row>
    <row r="2459" spans="1:8">
      <c r="A2459" s="309" t="s">
        <v>3589</v>
      </c>
      <c r="B2459" s="309" t="s">
        <v>7511</v>
      </c>
      <c r="C2459" s="309" t="s">
        <v>7603</v>
      </c>
      <c r="D2459" s="309" t="s">
        <v>3511</v>
      </c>
      <c r="E2459" s="309" t="s">
        <v>3607</v>
      </c>
      <c r="F2459" s="310" t="s">
        <v>3510</v>
      </c>
      <c r="G2459" s="310" t="s">
        <v>1275</v>
      </c>
      <c r="H2459" s="309" t="s">
        <v>7605</v>
      </c>
    </row>
    <row r="2460" spans="1:8">
      <c r="A2460" s="309" t="s">
        <v>3589</v>
      </c>
      <c r="B2460" s="309" t="s">
        <v>7511</v>
      </c>
      <c r="C2460" s="309" t="s">
        <v>7610</v>
      </c>
      <c r="D2460" s="309" t="s">
        <v>3513</v>
      </c>
      <c r="E2460" s="309" t="s">
        <v>3608</v>
      </c>
      <c r="F2460" s="310" t="s">
        <v>3512</v>
      </c>
      <c r="G2460" s="310" t="s">
        <v>1277</v>
      </c>
      <c r="H2460" s="309" t="s">
        <v>8680</v>
      </c>
    </row>
    <row r="2461" spans="1:8">
      <c r="A2461" s="309" t="s">
        <v>3589</v>
      </c>
      <c r="B2461" s="309" t="s">
        <v>7511</v>
      </c>
      <c r="C2461" s="309" t="s">
        <v>7616</v>
      </c>
      <c r="D2461" s="309" t="s">
        <v>5147</v>
      </c>
      <c r="E2461" s="309" t="s">
        <v>3609</v>
      </c>
      <c r="F2461" s="310" t="s">
        <v>3514</v>
      </c>
      <c r="G2461" s="310" t="s">
        <v>1274</v>
      </c>
      <c r="H2461" s="309" t="s">
        <v>7537</v>
      </c>
    </row>
    <row r="2462" spans="1:8">
      <c r="A2462" s="309" t="s">
        <v>3589</v>
      </c>
      <c r="B2462" s="309" t="s">
        <v>7511</v>
      </c>
      <c r="C2462" s="309" t="s">
        <v>7624</v>
      </c>
      <c r="D2462" s="309" t="s">
        <v>5149</v>
      </c>
      <c r="E2462" s="309" t="s">
        <v>3610</v>
      </c>
      <c r="F2462" s="310" t="s">
        <v>5148</v>
      </c>
      <c r="G2462" s="310" t="s">
        <v>1277</v>
      </c>
      <c r="H2462" s="309" t="s">
        <v>8680</v>
      </c>
    </row>
    <row r="2463" spans="1:8">
      <c r="A2463" s="309" t="s">
        <v>3589</v>
      </c>
      <c r="B2463" s="309" t="s">
        <v>7511</v>
      </c>
      <c r="C2463" s="309" t="s">
        <v>7634</v>
      </c>
      <c r="D2463" s="309" t="s">
        <v>5151</v>
      </c>
      <c r="E2463" s="309" t="s">
        <v>3611</v>
      </c>
      <c r="F2463" s="310" t="s">
        <v>5150</v>
      </c>
      <c r="G2463" s="310" t="s">
        <v>1274</v>
      </c>
      <c r="H2463" s="309" t="s">
        <v>7537</v>
      </c>
    </row>
    <row r="2464" spans="1:8">
      <c r="A2464" s="309" t="s">
        <v>3589</v>
      </c>
      <c r="B2464" s="309" t="s">
        <v>7511</v>
      </c>
      <c r="C2464" s="309" t="s">
        <v>4655</v>
      </c>
      <c r="D2464" s="309" t="s">
        <v>9103</v>
      </c>
      <c r="E2464" s="309" t="s">
        <v>9104</v>
      </c>
      <c r="F2464" s="310" t="s">
        <v>5152</v>
      </c>
      <c r="G2464" s="310" t="s">
        <v>1277</v>
      </c>
      <c r="H2464" s="309" t="s">
        <v>8680</v>
      </c>
    </row>
    <row r="2465" spans="1:8">
      <c r="A2465" s="309" t="s">
        <v>3589</v>
      </c>
      <c r="B2465" s="309" t="s">
        <v>7511</v>
      </c>
      <c r="C2465" s="309" t="s">
        <v>7638</v>
      </c>
      <c r="D2465" s="309" t="s">
        <v>3612</v>
      </c>
      <c r="E2465" s="309" t="s">
        <v>3613</v>
      </c>
      <c r="F2465" s="310" t="s">
        <v>5153</v>
      </c>
      <c r="G2465" s="310" t="s">
        <v>1277</v>
      </c>
      <c r="H2465" s="309" t="s">
        <v>8680</v>
      </c>
    </row>
    <row r="2466" spans="1:8">
      <c r="A2466" s="309" t="s">
        <v>3589</v>
      </c>
      <c r="B2466" s="309" t="s">
        <v>7511</v>
      </c>
      <c r="C2466" s="309" t="s">
        <v>6673</v>
      </c>
      <c r="D2466" s="309" t="s">
        <v>5155</v>
      </c>
      <c r="E2466" s="309" t="s">
        <v>3614</v>
      </c>
      <c r="F2466" s="310" t="s">
        <v>5154</v>
      </c>
      <c r="G2466" s="310" t="s">
        <v>1275</v>
      </c>
      <c r="H2466" s="309" t="s">
        <v>7605</v>
      </c>
    </row>
    <row r="2467" spans="1:8">
      <c r="A2467" s="309" t="s">
        <v>3589</v>
      </c>
      <c r="B2467" s="309" t="s">
        <v>7511</v>
      </c>
      <c r="C2467" s="309" t="s">
        <v>6684</v>
      </c>
      <c r="D2467" s="309" t="s">
        <v>5157</v>
      </c>
      <c r="E2467" s="309" t="s">
        <v>3615</v>
      </c>
      <c r="F2467" s="310" t="s">
        <v>5156</v>
      </c>
      <c r="G2467" s="310" t="s">
        <v>1276</v>
      </c>
      <c r="H2467" s="309" t="s">
        <v>8669</v>
      </c>
    </row>
    <row r="2468" spans="1:8">
      <c r="A2468" s="309" t="s">
        <v>3589</v>
      </c>
      <c r="B2468" s="309" t="s">
        <v>7511</v>
      </c>
      <c r="C2468" s="309" t="s">
        <v>6693</v>
      </c>
      <c r="D2468" s="309" t="s">
        <v>1583</v>
      </c>
      <c r="E2468" s="309" t="s">
        <v>3616</v>
      </c>
      <c r="F2468" s="310" t="s">
        <v>5158</v>
      </c>
      <c r="G2468" s="310" t="s">
        <v>1281</v>
      </c>
      <c r="H2468" s="309" t="s">
        <v>8676</v>
      </c>
    </row>
    <row r="2469" spans="1:8">
      <c r="A2469" s="309" t="s">
        <v>3589</v>
      </c>
      <c r="B2469" s="309" t="s">
        <v>7511</v>
      </c>
      <c r="C2469" s="309" t="s">
        <v>4754</v>
      </c>
      <c r="D2469" s="309" t="s">
        <v>5160</v>
      </c>
      <c r="E2469" s="309" t="s">
        <v>3617</v>
      </c>
      <c r="F2469" s="310" t="s">
        <v>5159</v>
      </c>
      <c r="G2469" s="310" t="s">
        <v>1277</v>
      </c>
      <c r="H2469" s="309" t="s">
        <v>8680</v>
      </c>
    </row>
    <row r="2470" spans="1:8">
      <c r="A2470" s="309" t="s">
        <v>3589</v>
      </c>
      <c r="B2470" s="309" t="s">
        <v>7511</v>
      </c>
      <c r="C2470" s="309" t="s">
        <v>6699</v>
      </c>
      <c r="D2470" s="309" t="s">
        <v>5162</v>
      </c>
      <c r="E2470" s="309" t="s">
        <v>3618</v>
      </c>
      <c r="F2470" s="310" t="s">
        <v>5161</v>
      </c>
      <c r="G2470" s="310" t="s">
        <v>1280</v>
      </c>
      <c r="H2470" s="309" t="s">
        <v>8675</v>
      </c>
    </row>
    <row r="2471" spans="1:8">
      <c r="A2471" s="309" t="s">
        <v>3589</v>
      </c>
      <c r="B2471" s="309" t="s">
        <v>7511</v>
      </c>
      <c r="C2471" s="309" t="s">
        <v>4668</v>
      </c>
      <c r="D2471" s="309" t="s">
        <v>5164</v>
      </c>
      <c r="E2471" s="309" t="s">
        <v>3619</v>
      </c>
      <c r="F2471" s="310" t="s">
        <v>5163</v>
      </c>
      <c r="G2471" s="310" t="s">
        <v>1278</v>
      </c>
      <c r="H2471" s="309" t="s">
        <v>8674</v>
      </c>
    </row>
    <row r="2472" spans="1:8">
      <c r="A2472" s="309" t="s">
        <v>3589</v>
      </c>
      <c r="B2472" s="309" t="s">
        <v>7511</v>
      </c>
      <c r="C2472" s="309" t="s">
        <v>4760</v>
      </c>
      <c r="D2472" s="309" t="s">
        <v>1584</v>
      </c>
      <c r="E2472" s="309" t="s">
        <v>3620</v>
      </c>
      <c r="F2472" s="310" t="s">
        <v>5165</v>
      </c>
      <c r="G2472" s="310" t="s">
        <v>1279</v>
      </c>
      <c r="H2472" s="309" t="s">
        <v>526</v>
      </c>
    </row>
    <row r="2473" spans="1:8">
      <c r="A2473" s="309" t="s">
        <v>3589</v>
      </c>
      <c r="B2473" s="309" t="s">
        <v>7511</v>
      </c>
      <c r="C2473" s="309" t="s">
        <v>4672</v>
      </c>
      <c r="D2473" s="309" t="s">
        <v>1215</v>
      </c>
      <c r="E2473" s="309" t="s">
        <v>3621</v>
      </c>
      <c r="F2473" s="310" t="s">
        <v>1214</v>
      </c>
      <c r="G2473" s="310" t="s">
        <v>1280</v>
      </c>
      <c r="H2473" s="309" t="s">
        <v>8675</v>
      </c>
    </row>
    <row r="2474" spans="1:8">
      <c r="A2474" s="309" t="s">
        <v>3589</v>
      </c>
      <c r="B2474" s="309" t="s">
        <v>7511</v>
      </c>
      <c r="C2474" s="309" t="s">
        <v>3018</v>
      </c>
      <c r="D2474" s="309" t="s">
        <v>1217</v>
      </c>
      <c r="E2474" s="309" t="s">
        <v>3622</v>
      </c>
      <c r="F2474" s="310" t="s">
        <v>1216</v>
      </c>
      <c r="G2474" s="310" t="s">
        <v>1281</v>
      </c>
      <c r="H2474" s="309" t="s">
        <v>8676</v>
      </c>
    </row>
    <row r="2475" spans="1:8">
      <c r="A2475" s="309" t="s">
        <v>3589</v>
      </c>
      <c r="B2475" s="309" t="s">
        <v>7511</v>
      </c>
      <c r="C2475" s="309" t="s">
        <v>3021</v>
      </c>
      <c r="D2475" s="309" t="s">
        <v>1219</v>
      </c>
      <c r="E2475" s="309" t="s">
        <v>3623</v>
      </c>
      <c r="F2475" s="310" t="s">
        <v>1218</v>
      </c>
      <c r="G2475" s="310" t="s">
        <v>1280</v>
      </c>
      <c r="H2475" s="309" t="s">
        <v>8675</v>
      </c>
    </row>
    <row r="2476" spans="1:8">
      <c r="A2476" s="309" t="s">
        <v>3589</v>
      </c>
      <c r="B2476" s="309" t="s">
        <v>7511</v>
      </c>
      <c r="C2476" s="309" t="s">
        <v>3023</v>
      </c>
      <c r="D2476" s="309" t="s">
        <v>566</v>
      </c>
      <c r="E2476" s="309" t="s">
        <v>3624</v>
      </c>
      <c r="F2476" s="310" t="s">
        <v>1220</v>
      </c>
      <c r="G2476" s="310" t="s">
        <v>1280</v>
      </c>
      <c r="H2476" s="309" t="s">
        <v>8675</v>
      </c>
    </row>
    <row r="2477" spans="1:8">
      <c r="A2477" s="309" t="s">
        <v>3589</v>
      </c>
      <c r="B2477" s="309" t="s">
        <v>7511</v>
      </c>
      <c r="C2477" s="309" t="s">
        <v>3027</v>
      </c>
      <c r="D2477" s="309" t="s">
        <v>1222</v>
      </c>
      <c r="E2477" s="309" t="s">
        <v>3625</v>
      </c>
      <c r="F2477" s="310" t="s">
        <v>1221</v>
      </c>
      <c r="G2477" s="310" t="s">
        <v>1281</v>
      </c>
      <c r="H2477" s="309" t="s">
        <v>8676</v>
      </c>
    </row>
    <row r="2478" spans="1:8">
      <c r="A2478" s="309" t="s">
        <v>3589</v>
      </c>
      <c r="B2478" s="309" t="s">
        <v>7511</v>
      </c>
      <c r="C2478" s="309" t="s">
        <v>3031</v>
      </c>
      <c r="D2478" s="309" t="s">
        <v>1224</v>
      </c>
      <c r="E2478" s="309" t="s">
        <v>3626</v>
      </c>
      <c r="F2478" s="310" t="s">
        <v>1223</v>
      </c>
      <c r="G2478" s="310" t="s">
        <v>1280</v>
      </c>
      <c r="H2478" s="309" t="s">
        <v>8675</v>
      </c>
    </row>
    <row r="2479" spans="1:8">
      <c r="A2479" s="309" t="s">
        <v>3589</v>
      </c>
      <c r="B2479" s="309" t="s">
        <v>7511</v>
      </c>
      <c r="C2479" s="309" t="s">
        <v>4766</v>
      </c>
      <c r="D2479" s="309" t="s">
        <v>1226</v>
      </c>
      <c r="E2479" s="309" t="s">
        <v>3627</v>
      </c>
      <c r="F2479" s="310" t="s">
        <v>1225</v>
      </c>
      <c r="G2479" s="310" t="s">
        <v>1281</v>
      </c>
      <c r="H2479" s="309" t="s">
        <v>8676</v>
      </c>
    </row>
    <row r="2480" spans="1:8">
      <c r="A2480" s="309" t="s">
        <v>3589</v>
      </c>
      <c r="B2480" s="309" t="s">
        <v>7511</v>
      </c>
      <c r="C2480" s="309" t="s">
        <v>4771</v>
      </c>
      <c r="D2480" s="309" t="s">
        <v>1585</v>
      </c>
      <c r="E2480" s="309" t="s">
        <v>3628</v>
      </c>
      <c r="F2480" s="310" t="s">
        <v>1227</v>
      </c>
      <c r="G2480" s="310" t="s">
        <v>1280</v>
      </c>
      <c r="H2480" s="309" t="s">
        <v>8675</v>
      </c>
    </row>
    <row r="2481" spans="1:8">
      <c r="A2481" s="309" t="s">
        <v>3589</v>
      </c>
      <c r="B2481" s="309" t="s">
        <v>7511</v>
      </c>
      <c r="C2481" s="309" t="s">
        <v>3034</v>
      </c>
      <c r="D2481" s="309" t="s">
        <v>1229</v>
      </c>
      <c r="E2481" s="309" t="s">
        <v>3629</v>
      </c>
      <c r="F2481" s="310" t="s">
        <v>1228</v>
      </c>
      <c r="G2481" s="310" t="s">
        <v>1282</v>
      </c>
      <c r="H2481" s="309" t="s">
        <v>4507</v>
      </c>
    </row>
    <row r="2482" spans="1:8">
      <c r="A2482" s="309" t="s">
        <v>3589</v>
      </c>
      <c r="B2482" s="309" t="s">
        <v>7511</v>
      </c>
      <c r="C2482" s="309" t="s">
        <v>7913</v>
      </c>
      <c r="D2482" s="309" t="s">
        <v>1231</v>
      </c>
      <c r="E2482" s="309" t="s">
        <v>3630</v>
      </c>
      <c r="F2482" s="310" t="s">
        <v>1230</v>
      </c>
      <c r="G2482" s="310" t="s">
        <v>1280</v>
      </c>
      <c r="H2482" s="309" t="s">
        <v>8675</v>
      </c>
    </row>
    <row r="2483" spans="1:8">
      <c r="A2483" s="309" t="s">
        <v>3589</v>
      </c>
      <c r="B2483" s="309" t="s">
        <v>7511</v>
      </c>
      <c r="C2483" s="309" t="s">
        <v>3038</v>
      </c>
      <c r="D2483" s="309" t="s">
        <v>1586</v>
      </c>
      <c r="E2483" s="309" t="s">
        <v>3631</v>
      </c>
      <c r="F2483" s="310" t="s">
        <v>1232</v>
      </c>
      <c r="G2483" s="310" t="s">
        <v>1283</v>
      </c>
      <c r="H2483" s="309" t="s">
        <v>8677</v>
      </c>
    </row>
    <row r="2484" spans="1:8">
      <c r="A2484" s="309" t="s">
        <v>3589</v>
      </c>
      <c r="B2484" s="309" t="s">
        <v>7511</v>
      </c>
      <c r="C2484" s="309" t="s">
        <v>3042</v>
      </c>
      <c r="D2484" s="309" t="s">
        <v>7427</v>
      </c>
      <c r="E2484" s="309" t="s">
        <v>3632</v>
      </c>
      <c r="F2484" s="310" t="s">
        <v>1233</v>
      </c>
      <c r="G2484" s="310" t="s">
        <v>1282</v>
      </c>
      <c r="H2484" s="309" t="s">
        <v>4507</v>
      </c>
    </row>
    <row r="2485" spans="1:8">
      <c r="A2485" s="309" t="s">
        <v>3589</v>
      </c>
      <c r="B2485" s="309" t="s">
        <v>7511</v>
      </c>
      <c r="C2485" s="309" t="s">
        <v>1895</v>
      </c>
      <c r="D2485" s="309" t="s">
        <v>7429</v>
      </c>
      <c r="E2485" s="309" t="s">
        <v>3633</v>
      </c>
      <c r="F2485" s="310" t="s">
        <v>7428</v>
      </c>
      <c r="G2485" s="310" t="s">
        <v>1277</v>
      </c>
      <c r="H2485" s="309" t="s">
        <v>8680</v>
      </c>
    </row>
    <row r="2486" spans="1:8">
      <c r="A2486" s="309" t="s">
        <v>3589</v>
      </c>
      <c r="B2486" s="309" t="s">
        <v>7511</v>
      </c>
      <c r="C2486" s="309" t="s">
        <v>3044</v>
      </c>
      <c r="D2486" s="309" t="s">
        <v>1587</v>
      </c>
      <c r="E2486" s="309" t="s">
        <v>3634</v>
      </c>
      <c r="F2486" s="310" t="s">
        <v>7430</v>
      </c>
      <c r="G2486" s="310" t="s">
        <v>1281</v>
      </c>
      <c r="H2486" s="309" t="s">
        <v>8676</v>
      </c>
    </row>
    <row r="2487" spans="1:8">
      <c r="A2487" s="309" t="s">
        <v>3589</v>
      </c>
      <c r="B2487" s="309" t="s">
        <v>7511</v>
      </c>
      <c r="C2487" s="309" t="s">
        <v>3048</v>
      </c>
      <c r="D2487" s="309" t="s">
        <v>1588</v>
      </c>
      <c r="E2487" s="309" t="s">
        <v>3635</v>
      </c>
      <c r="F2487" s="310" t="s">
        <v>7431</v>
      </c>
      <c r="G2487" s="310" t="s">
        <v>1282</v>
      </c>
      <c r="H2487" s="309" t="s">
        <v>4507</v>
      </c>
    </row>
    <row r="2488" spans="1:8">
      <c r="A2488" s="309" t="s">
        <v>3589</v>
      </c>
      <c r="B2488" s="309" t="s">
        <v>7511</v>
      </c>
      <c r="C2488" s="309" t="s">
        <v>8028</v>
      </c>
      <c r="D2488" s="309" t="s">
        <v>7433</v>
      </c>
      <c r="E2488" s="309" t="s">
        <v>3636</v>
      </c>
      <c r="F2488" s="310" t="s">
        <v>7432</v>
      </c>
      <c r="G2488" s="310" t="s">
        <v>1277</v>
      </c>
      <c r="H2488" s="309" t="s">
        <v>8680</v>
      </c>
    </row>
    <row r="2489" spans="1:8">
      <c r="A2489" s="309" t="s">
        <v>3589</v>
      </c>
      <c r="B2489" s="309" t="s">
        <v>7511</v>
      </c>
      <c r="C2489" s="309" t="s">
        <v>3058</v>
      </c>
      <c r="D2489" s="309" t="s">
        <v>1589</v>
      </c>
      <c r="E2489" s="309" t="s">
        <v>3637</v>
      </c>
      <c r="F2489" s="310" t="s">
        <v>1590</v>
      </c>
      <c r="G2489" s="310" t="s">
        <v>1284</v>
      </c>
      <c r="H2489" s="309" t="s">
        <v>8715</v>
      </c>
    </row>
    <row r="2490" spans="1:8">
      <c r="A2490" s="309" t="s">
        <v>3589</v>
      </c>
      <c r="B2490" s="309" t="s">
        <v>7511</v>
      </c>
      <c r="C2490" s="309" t="s">
        <v>1833</v>
      </c>
      <c r="D2490" s="309" t="s">
        <v>1591</v>
      </c>
      <c r="E2490" s="309" t="s">
        <v>3638</v>
      </c>
      <c r="F2490" s="310" t="s">
        <v>1592</v>
      </c>
      <c r="G2490" s="310" t="s">
        <v>1277</v>
      </c>
      <c r="H2490" s="309" t="s">
        <v>8680</v>
      </c>
    </row>
    <row r="2491" spans="1:8">
      <c r="A2491" s="309" t="s">
        <v>3589</v>
      </c>
      <c r="B2491" s="309" t="s">
        <v>7511</v>
      </c>
      <c r="C2491" s="309" t="s">
        <v>1900</v>
      </c>
      <c r="D2491" s="309" t="s">
        <v>3639</v>
      </c>
      <c r="E2491" s="309" t="s">
        <v>3640</v>
      </c>
      <c r="F2491" s="310" t="s">
        <v>3641</v>
      </c>
      <c r="G2491" s="310" t="s">
        <v>1281</v>
      </c>
      <c r="H2491" s="309" t="s">
        <v>8676</v>
      </c>
    </row>
    <row r="2492" spans="1:8">
      <c r="A2492" s="309" t="s">
        <v>3589</v>
      </c>
      <c r="B2492" s="309" t="s">
        <v>7511</v>
      </c>
      <c r="C2492" s="309" t="s">
        <v>8072</v>
      </c>
      <c r="D2492" s="309" t="s">
        <v>3642</v>
      </c>
      <c r="E2492" s="309" t="s">
        <v>3643</v>
      </c>
      <c r="F2492" s="310" t="s">
        <v>3644</v>
      </c>
      <c r="G2492" s="310" t="s">
        <v>1281</v>
      </c>
      <c r="H2492" s="309" t="s">
        <v>8676</v>
      </c>
    </row>
    <row r="2493" spans="1:8">
      <c r="A2493" s="309" t="s">
        <v>3589</v>
      </c>
      <c r="B2493" s="309" t="s">
        <v>7511</v>
      </c>
      <c r="C2493" s="309" t="s">
        <v>8074</v>
      </c>
      <c r="D2493" s="309" t="s">
        <v>3645</v>
      </c>
      <c r="E2493" s="309" t="s">
        <v>3646</v>
      </c>
      <c r="F2493" s="310" t="s">
        <v>3647</v>
      </c>
      <c r="G2493" s="310" t="s">
        <v>1280</v>
      </c>
      <c r="H2493" s="309" t="s">
        <v>8675</v>
      </c>
    </row>
    <row r="2494" spans="1:8">
      <c r="A2494" s="309" t="s">
        <v>3589</v>
      </c>
      <c r="B2494" s="309" t="s">
        <v>7511</v>
      </c>
      <c r="C2494" s="309" t="s">
        <v>1834</v>
      </c>
      <c r="D2494" s="309" t="s">
        <v>9105</v>
      </c>
      <c r="E2494" s="309" t="s">
        <v>9106</v>
      </c>
      <c r="F2494" s="310" t="s">
        <v>9107</v>
      </c>
      <c r="G2494" s="310" t="s">
        <v>1280</v>
      </c>
      <c r="H2494" s="309" t="s">
        <v>8675</v>
      </c>
    </row>
    <row r="2495" spans="1:8">
      <c r="A2495" s="309" t="s">
        <v>3589</v>
      </c>
      <c r="B2495" s="309" t="s">
        <v>7511</v>
      </c>
      <c r="C2495" s="309" t="s">
        <v>3062</v>
      </c>
      <c r="D2495" s="309" t="s">
        <v>9108</v>
      </c>
      <c r="E2495" s="309" t="s">
        <v>9109</v>
      </c>
      <c r="F2495" s="310" t="s">
        <v>9110</v>
      </c>
      <c r="G2495" s="310" t="s">
        <v>1274</v>
      </c>
      <c r="H2495" s="309" t="s">
        <v>7537</v>
      </c>
    </row>
    <row r="2496" spans="1:8">
      <c r="A2496" s="309" t="s">
        <v>3589</v>
      </c>
      <c r="B2496" s="309" t="s">
        <v>7511</v>
      </c>
      <c r="C2496" s="309" t="s">
        <v>6612</v>
      </c>
      <c r="D2496" s="309" t="s">
        <v>9111</v>
      </c>
      <c r="E2496" s="309" t="s">
        <v>9112</v>
      </c>
      <c r="F2496" s="310" t="s">
        <v>9113</v>
      </c>
      <c r="G2496" s="310" t="s">
        <v>1273</v>
      </c>
      <c r="H2496" s="309" t="s">
        <v>8651</v>
      </c>
    </row>
    <row r="2497" spans="1:8">
      <c r="D2497" s="309" t="s">
        <v>6184</v>
      </c>
    </row>
    <row r="2498" spans="1:8">
      <c r="A2498" s="309" t="s">
        <v>3648</v>
      </c>
      <c r="B2498" s="309" t="s">
        <v>7512</v>
      </c>
      <c r="C2498" s="309" t="s">
        <v>7530</v>
      </c>
      <c r="D2498" s="309" t="s">
        <v>1593</v>
      </c>
      <c r="E2498" s="309" t="s">
        <v>3649</v>
      </c>
      <c r="F2498" s="310" t="s">
        <v>7434</v>
      </c>
      <c r="G2498" s="310" t="s">
        <v>1272</v>
      </c>
      <c r="H2498" s="309" t="s">
        <v>7532</v>
      </c>
    </row>
    <row r="2499" spans="1:8">
      <c r="A2499" s="309" t="s">
        <v>3648</v>
      </c>
      <c r="B2499" s="309" t="s">
        <v>7512</v>
      </c>
      <c r="C2499" s="309" t="s">
        <v>7533</v>
      </c>
      <c r="D2499" s="309" t="s">
        <v>7436</v>
      </c>
      <c r="E2499" s="309" t="s">
        <v>3650</v>
      </c>
      <c r="F2499" s="310" t="s">
        <v>7435</v>
      </c>
      <c r="G2499" s="310" t="s">
        <v>1272</v>
      </c>
      <c r="H2499" s="309" t="s">
        <v>7532</v>
      </c>
    </row>
    <row r="2500" spans="1:8">
      <c r="A2500" s="309" t="s">
        <v>3648</v>
      </c>
      <c r="B2500" s="309" t="s">
        <v>7512</v>
      </c>
      <c r="C2500" s="309" t="s">
        <v>7538</v>
      </c>
      <c r="D2500" s="309" t="s">
        <v>7438</v>
      </c>
      <c r="E2500" s="309" t="s">
        <v>3651</v>
      </c>
      <c r="F2500" s="310" t="s">
        <v>7437</v>
      </c>
      <c r="G2500" s="310" t="s">
        <v>1273</v>
      </c>
      <c r="H2500" s="309" t="s">
        <v>8651</v>
      </c>
    </row>
    <row r="2501" spans="1:8">
      <c r="A2501" s="309" t="s">
        <v>3648</v>
      </c>
      <c r="B2501" s="309" t="s">
        <v>7512</v>
      </c>
      <c r="C2501" s="309" t="s">
        <v>7540</v>
      </c>
      <c r="D2501" s="309" t="s">
        <v>7440</v>
      </c>
      <c r="E2501" s="309" t="s">
        <v>3652</v>
      </c>
      <c r="F2501" s="310" t="s">
        <v>7439</v>
      </c>
      <c r="G2501" s="310" t="s">
        <v>1274</v>
      </c>
      <c r="H2501" s="309" t="s">
        <v>7537</v>
      </c>
    </row>
    <row r="2502" spans="1:8">
      <c r="A2502" s="309" t="s">
        <v>3648</v>
      </c>
      <c r="B2502" s="309" t="s">
        <v>7512</v>
      </c>
      <c r="C2502" s="309" t="s">
        <v>7544</v>
      </c>
      <c r="D2502" s="309" t="s">
        <v>7442</v>
      </c>
      <c r="E2502" s="309" t="s">
        <v>3653</v>
      </c>
      <c r="F2502" s="310" t="s">
        <v>7441</v>
      </c>
      <c r="G2502" s="310" t="s">
        <v>1274</v>
      </c>
      <c r="H2502" s="309" t="s">
        <v>7537</v>
      </c>
    </row>
    <row r="2503" spans="1:8">
      <c r="A2503" s="309" t="s">
        <v>3648</v>
      </c>
      <c r="B2503" s="309" t="s">
        <v>7512</v>
      </c>
      <c r="C2503" s="309" t="s">
        <v>7546</v>
      </c>
      <c r="D2503" s="309" t="s">
        <v>7444</v>
      </c>
      <c r="E2503" s="309" t="s">
        <v>3654</v>
      </c>
      <c r="F2503" s="310" t="s">
        <v>7443</v>
      </c>
      <c r="G2503" s="310" t="s">
        <v>1274</v>
      </c>
      <c r="H2503" s="309" t="s">
        <v>7537</v>
      </c>
    </row>
    <row r="2504" spans="1:8">
      <c r="A2504" s="309" t="s">
        <v>3648</v>
      </c>
      <c r="B2504" s="309" t="s">
        <v>7512</v>
      </c>
      <c r="C2504" s="309" t="s">
        <v>7550</v>
      </c>
      <c r="D2504" s="309" t="s">
        <v>7446</v>
      </c>
      <c r="E2504" s="309" t="s">
        <v>3655</v>
      </c>
      <c r="F2504" s="310" t="s">
        <v>7445</v>
      </c>
      <c r="G2504" s="310" t="s">
        <v>1274</v>
      </c>
      <c r="H2504" s="309" t="s">
        <v>7537</v>
      </c>
    </row>
    <row r="2505" spans="1:8">
      <c r="A2505" s="309" t="s">
        <v>3648</v>
      </c>
      <c r="B2505" s="309" t="s">
        <v>7512</v>
      </c>
      <c r="C2505" s="309" t="s">
        <v>7552</v>
      </c>
      <c r="D2505" s="309" t="s">
        <v>7448</v>
      </c>
      <c r="E2505" s="309" t="s">
        <v>3656</v>
      </c>
      <c r="F2505" s="310" t="s">
        <v>7447</v>
      </c>
      <c r="G2505" s="310" t="s">
        <v>1274</v>
      </c>
      <c r="H2505" s="309" t="s">
        <v>7537</v>
      </c>
    </row>
    <row r="2506" spans="1:8">
      <c r="A2506" s="309" t="s">
        <v>3648</v>
      </c>
      <c r="B2506" s="309" t="s">
        <v>7512</v>
      </c>
      <c r="C2506" s="309" t="s">
        <v>7554</v>
      </c>
      <c r="D2506" s="309" t="s">
        <v>7450</v>
      </c>
      <c r="E2506" s="309" t="s">
        <v>3657</v>
      </c>
      <c r="F2506" s="310" t="s">
        <v>7449</v>
      </c>
      <c r="G2506" s="310" t="s">
        <v>1274</v>
      </c>
      <c r="H2506" s="309" t="s">
        <v>7537</v>
      </c>
    </row>
    <row r="2507" spans="1:8">
      <c r="A2507" s="309" t="s">
        <v>3648</v>
      </c>
      <c r="B2507" s="309" t="s">
        <v>7512</v>
      </c>
      <c r="C2507" s="309" t="s">
        <v>7558</v>
      </c>
      <c r="D2507" s="309" t="s">
        <v>7452</v>
      </c>
      <c r="E2507" s="309" t="s">
        <v>3658</v>
      </c>
      <c r="F2507" s="310" t="s">
        <v>7451</v>
      </c>
      <c r="G2507" s="310" t="s">
        <v>1274</v>
      </c>
      <c r="H2507" s="309" t="s">
        <v>7537</v>
      </c>
    </row>
    <row r="2508" spans="1:8">
      <c r="A2508" s="309" t="s">
        <v>3648</v>
      </c>
      <c r="B2508" s="309" t="s">
        <v>7512</v>
      </c>
      <c r="C2508" s="309" t="s">
        <v>7572</v>
      </c>
      <c r="D2508" s="309" t="s">
        <v>7454</v>
      </c>
      <c r="E2508" s="309" t="s">
        <v>3659</v>
      </c>
      <c r="F2508" s="310" t="s">
        <v>7453</v>
      </c>
      <c r="G2508" s="310" t="s">
        <v>1275</v>
      </c>
      <c r="H2508" s="309" t="s">
        <v>7605</v>
      </c>
    </row>
    <row r="2509" spans="1:8">
      <c r="A2509" s="309" t="s">
        <v>3648</v>
      </c>
      <c r="B2509" s="309" t="s">
        <v>7512</v>
      </c>
      <c r="C2509" s="309" t="s">
        <v>7577</v>
      </c>
      <c r="D2509" s="309" t="s">
        <v>7456</v>
      </c>
      <c r="E2509" s="309" t="s">
        <v>3660</v>
      </c>
      <c r="F2509" s="310" t="s">
        <v>7455</v>
      </c>
      <c r="G2509" s="310" t="s">
        <v>1274</v>
      </c>
      <c r="H2509" s="309" t="s">
        <v>7537</v>
      </c>
    </row>
    <row r="2510" spans="1:8">
      <c r="A2510" s="309" t="s">
        <v>3648</v>
      </c>
      <c r="B2510" s="309" t="s">
        <v>7512</v>
      </c>
      <c r="C2510" s="309" t="s">
        <v>7581</v>
      </c>
      <c r="D2510" s="309" t="s">
        <v>7458</v>
      </c>
      <c r="E2510" s="309" t="s">
        <v>3661</v>
      </c>
      <c r="F2510" s="310" t="s">
        <v>7457</v>
      </c>
      <c r="G2510" s="310" t="s">
        <v>1275</v>
      </c>
      <c r="H2510" s="309" t="s">
        <v>7605</v>
      </c>
    </row>
    <row r="2511" spans="1:8">
      <c r="A2511" s="309" t="s">
        <v>3648</v>
      </c>
      <c r="B2511" s="309" t="s">
        <v>7512</v>
      </c>
      <c r="C2511" s="309" t="s">
        <v>7583</v>
      </c>
      <c r="D2511" s="309" t="s">
        <v>7460</v>
      </c>
      <c r="E2511" s="309" t="s">
        <v>3662</v>
      </c>
      <c r="F2511" s="310" t="s">
        <v>7459</v>
      </c>
      <c r="G2511" s="310" t="s">
        <v>1275</v>
      </c>
      <c r="H2511" s="309" t="s">
        <v>7605</v>
      </c>
    </row>
    <row r="2512" spans="1:8">
      <c r="A2512" s="309" t="s">
        <v>3648</v>
      </c>
      <c r="B2512" s="309" t="s">
        <v>7512</v>
      </c>
      <c r="C2512" s="309" t="s">
        <v>7585</v>
      </c>
      <c r="D2512" s="309" t="s">
        <v>1594</v>
      </c>
      <c r="E2512" s="309" t="s">
        <v>3663</v>
      </c>
      <c r="F2512" s="310" t="s">
        <v>7461</v>
      </c>
      <c r="G2512" s="310" t="s">
        <v>1274</v>
      </c>
      <c r="H2512" s="309" t="s">
        <v>7537</v>
      </c>
    </row>
    <row r="2513" spans="1:8">
      <c r="A2513" s="309" t="s">
        <v>3648</v>
      </c>
      <c r="B2513" s="309" t="s">
        <v>7512</v>
      </c>
      <c r="C2513" s="309" t="s">
        <v>7608</v>
      </c>
      <c r="D2513" s="309" t="s">
        <v>7463</v>
      </c>
      <c r="E2513" s="309" t="s">
        <v>3664</v>
      </c>
      <c r="F2513" s="310" t="s">
        <v>7462</v>
      </c>
      <c r="G2513" s="310" t="s">
        <v>1273</v>
      </c>
      <c r="H2513" s="309" t="s">
        <v>8651</v>
      </c>
    </row>
    <row r="2514" spans="1:8">
      <c r="A2514" s="309" t="s">
        <v>3648</v>
      </c>
      <c r="B2514" s="309" t="s">
        <v>7512</v>
      </c>
      <c r="C2514" s="309" t="s">
        <v>7610</v>
      </c>
      <c r="D2514" s="309" t="s">
        <v>7465</v>
      </c>
      <c r="E2514" s="309" t="s">
        <v>3665</v>
      </c>
      <c r="F2514" s="310" t="s">
        <v>7464</v>
      </c>
      <c r="G2514" s="310" t="s">
        <v>1276</v>
      </c>
      <c r="H2514" s="309" t="s">
        <v>8669</v>
      </c>
    </row>
    <row r="2515" spans="1:8">
      <c r="A2515" s="309" t="s">
        <v>3648</v>
      </c>
      <c r="B2515" s="309" t="s">
        <v>7512</v>
      </c>
      <c r="C2515" s="309" t="s">
        <v>7618</v>
      </c>
      <c r="D2515" s="309" t="s">
        <v>7467</v>
      </c>
      <c r="E2515" s="309" t="s">
        <v>3666</v>
      </c>
      <c r="F2515" s="310" t="s">
        <v>7466</v>
      </c>
      <c r="G2515" s="310" t="s">
        <v>1274</v>
      </c>
      <c r="H2515" s="309" t="s">
        <v>7537</v>
      </c>
    </row>
    <row r="2516" spans="1:8">
      <c r="A2516" s="309" t="s">
        <v>3648</v>
      </c>
      <c r="B2516" s="309" t="s">
        <v>7512</v>
      </c>
      <c r="C2516" s="309" t="s">
        <v>4618</v>
      </c>
      <c r="D2516" s="309" t="s">
        <v>7469</v>
      </c>
      <c r="E2516" s="309" t="s">
        <v>3667</v>
      </c>
      <c r="F2516" s="310" t="s">
        <v>7468</v>
      </c>
      <c r="G2516" s="310" t="s">
        <v>1274</v>
      </c>
      <c r="H2516" s="309" t="s">
        <v>7537</v>
      </c>
    </row>
    <row r="2517" spans="1:8">
      <c r="A2517" s="309" t="s">
        <v>3648</v>
      </c>
      <c r="B2517" s="309" t="s">
        <v>7512</v>
      </c>
      <c r="C2517" s="309" t="s">
        <v>6671</v>
      </c>
      <c r="D2517" s="309" t="s">
        <v>1595</v>
      </c>
      <c r="E2517" s="309" t="s">
        <v>3668</v>
      </c>
      <c r="F2517" s="310" t="s">
        <v>7470</v>
      </c>
      <c r="G2517" s="310" t="s">
        <v>1278</v>
      </c>
      <c r="H2517" s="309" t="s">
        <v>8674</v>
      </c>
    </row>
    <row r="2518" spans="1:8">
      <c r="A2518" s="309" t="s">
        <v>3648</v>
      </c>
      <c r="B2518" s="309" t="s">
        <v>7512</v>
      </c>
      <c r="C2518" s="309" t="s">
        <v>6678</v>
      </c>
      <c r="D2518" s="309" t="s">
        <v>3669</v>
      </c>
      <c r="E2518" s="309" t="s">
        <v>3670</v>
      </c>
      <c r="F2518" s="310" t="s">
        <v>7471</v>
      </c>
      <c r="G2518" s="310" t="s">
        <v>1274</v>
      </c>
      <c r="H2518" s="309" t="s">
        <v>7537</v>
      </c>
    </row>
    <row r="2519" spans="1:8">
      <c r="A2519" s="309" t="s">
        <v>3648</v>
      </c>
      <c r="B2519" s="309" t="s">
        <v>7512</v>
      </c>
      <c r="C2519" s="309" t="s">
        <v>6684</v>
      </c>
      <c r="D2519" s="309" t="s">
        <v>5176</v>
      </c>
      <c r="E2519" s="309" t="s">
        <v>3671</v>
      </c>
      <c r="F2519" s="310" t="s">
        <v>7472</v>
      </c>
      <c r="G2519" s="310" t="s">
        <v>1274</v>
      </c>
      <c r="H2519" s="309" t="s">
        <v>7537</v>
      </c>
    </row>
    <row r="2520" spans="1:8">
      <c r="A2520" s="309" t="s">
        <v>3648</v>
      </c>
      <c r="B2520" s="309" t="s">
        <v>7512</v>
      </c>
      <c r="C2520" s="309" t="s">
        <v>6691</v>
      </c>
      <c r="D2520" s="309" t="s">
        <v>5178</v>
      </c>
      <c r="E2520" s="309" t="s">
        <v>3672</v>
      </c>
      <c r="F2520" s="310" t="s">
        <v>5177</v>
      </c>
      <c r="G2520" s="310" t="s">
        <v>1274</v>
      </c>
      <c r="H2520" s="309" t="s">
        <v>7537</v>
      </c>
    </row>
    <row r="2521" spans="1:8">
      <c r="A2521" s="309" t="s">
        <v>3648</v>
      </c>
      <c r="B2521" s="309" t="s">
        <v>7512</v>
      </c>
      <c r="C2521" s="309" t="s">
        <v>3012</v>
      </c>
      <c r="D2521" s="309" t="s">
        <v>5180</v>
      </c>
      <c r="E2521" s="309" t="s">
        <v>3673</v>
      </c>
      <c r="F2521" s="310" t="s">
        <v>5179</v>
      </c>
      <c r="G2521" s="310" t="s">
        <v>1281</v>
      </c>
      <c r="H2521" s="309" t="s">
        <v>8676</v>
      </c>
    </row>
    <row r="2522" spans="1:8">
      <c r="A2522" s="309" t="s">
        <v>3648</v>
      </c>
      <c r="B2522" s="309" t="s">
        <v>7512</v>
      </c>
      <c r="C2522" s="309" t="s">
        <v>4672</v>
      </c>
      <c r="D2522" s="309" t="s">
        <v>5182</v>
      </c>
      <c r="E2522" s="309" t="s">
        <v>3674</v>
      </c>
      <c r="F2522" s="310" t="s">
        <v>5181</v>
      </c>
      <c r="G2522" s="310" t="s">
        <v>1281</v>
      </c>
      <c r="H2522" s="309" t="s">
        <v>8676</v>
      </c>
    </row>
    <row r="2523" spans="1:8">
      <c r="A2523" s="309" t="s">
        <v>3648</v>
      </c>
      <c r="B2523" s="309" t="s">
        <v>7512</v>
      </c>
      <c r="C2523" s="309" t="s">
        <v>3025</v>
      </c>
      <c r="D2523" s="309" t="s">
        <v>7229</v>
      </c>
      <c r="E2523" s="309" t="s">
        <v>3675</v>
      </c>
      <c r="F2523" s="310" t="s">
        <v>5183</v>
      </c>
      <c r="G2523" s="310" t="s">
        <v>1280</v>
      </c>
      <c r="H2523" s="309" t="s">
        <v>8675</v>
      </c>
    </row>
    <row r="2524" spans="1:8">
      <c r="A2524" s="309" t="s">
        <v>3648</v>
      </c>
      <c r="B2524" s="309" t="s">
        <v>7512</v>
      </c>
      <c r="C2524" s="309" t="s">
        <v>3027</v>
      </c>
      <c r="D2524" s="309" t="s">
        <v>7231</v>
      </c>
      <c r="E2524" s="309" t="s">
        <v>3676</v>
      </c>
      <c r="F2524" s="310" t="s">
        <v>7230</v>
      </c>
      <c r="G2524" s="310" t="s">
        <v>1279</v>
      </c>
      <c r="H2524" s="309" t="s">
        <v>526</v>
      </c>
    </row>
    <row r="2525" spans="1:8">
      <c r="A2525" s="309" t="s">
        <v>3648</v>
      </c>
      <c r="B2525" s="309" t="s">
        <v>7512</v>
      </c>
      <c r="C2525" s="309" t="s">
        <v>3034</v>
      </c>
      <c r="D2525" s="309" t="s">
        <v>7233</v>
      </c>
      <c r="E2525" s="309" t="s">
        <v>3677</v>
      </c>
      <c r="F2525" s="310" t="s">
        <v>7232</v>
      </c>
      <c r="G2525" s="310" t="s">
        <v>1282</v>
      </c>
      <c r="H2525" s="309" t="s">
        <v>4507</v>
      </c>
    </row>
    <row r="2526" spans="1:8">
      <c r="A2526" s="309" t="s">
        <v>3648</v>
      </c>
      <c r="B2526" s="309" t="s">
        <v>7512</v>
      </c>
      <c r="C2526" s="309" t="s">
        <v>1890</v>
      </c>
      <c r="D2526" s="309" t="s">
        <v>7235</v>
      </c>
      <c r="E2526" s="309" t="s">
        <v>3678</v>
      </c>
      <c r="F2526" s="310" t="s">
        <v>7234</v>
      </c>
      <c r="G2526" s="310" t="s">
        <v>1281</v>
      </c>
      <c r="H2526" s="309" t="s">
        <v>8676</v>
      </c>
    </row>
    <row r="2527" spans="1:8">
      <c r="A2527" s="309" t="s">
        <v>3648</v>
      </c>
      <c r="B2527" s="309" t="s">
        <v>7512</v>
      </c>
      <c r="C2527" s="309" t="s">
        <v>3042</v>
      </c>
      <c r="D2527" s="309" t="s">
        <v>7237</v>
      </c>
      <c r="E2527" s="309" t="s">
        <v>3679</v>
      </c>
      <c r="F2527" s="310" t="s">
        <v>7236</v>
      </c>
      <c r="G2527" s="310" t="s">
        <v>1282</v>
      </c>
      <c r="H2527" s="309" t="s">
        <v>4507</v>
      </c>
    </row>
    <row r="2528" spans="1:8">
      <c r="A2528" s="309" t="s">
        <v>3648</v>
      </c>
      <c r="B2528" s="309" t="s">
        <v>7512</v>
      </c>
      <c r="C2528" s="309" t="s">
        <v>3046</v>
      </c>
      <c r="D2528" s="309" t="s">
        <v>1596</v>
      </c>
      <c r="E2528" s="309" t="s">
        <v>3680</v>
      </c>
      <c r="F2528" s="310" t="s">
        <v>1597</v>
      </c>
      <c r="G2528" s="310" t="s">
        <v>1284</v>
      </c>
      <c r="H2528" s="309" t="s">
        <v>8715</v>
      </c>
    </row>
    <row r="2529" spans="1:8">
      <c r="A2529" s="309" t="s">
        <v>3648</v>
      </c>
      <c r="B2529" s="309" t="s">
        <v>7512</v>
      </c>
      <c r="C2529" s="309" t="s">
        <v>4887</v>
      </c>
      <c r="D2529" s="309" t="s">
        <v>9114</v>
      </c>
      <c r="E2529" s="309" t="s">
        <v>9115</v>
      </c>
      <c r="F2529" s="310" t="s">
        <v>9116</v>
      </c>
      <c r="G2529" s="310" t="s">
        <v>1281</v>
      </c>
      <c r="H2529" s="309" t="s">
        <v>8676</v>
      </c>
    </row>
    <row r="2530" spans="1:8">
      <c r="A2530" s="309" t="s">
        <v>3648</v>
      </c>
      <c r="B2530" s="309" t="s">
        <v>7512</v>
      </c>
      <c r="C2530" s="309" t="s">
        <v>4889</v>
      </c>
      <c r="D2530" s="309" t="s">
        <v>9117</v>
      </c>
      <c r="E2530" s="309" t="s">
        <v>9118</v>
      </c>
      <c r="F2530" s="310" t="s">
        <v>9119</v>
      </c>
      <c r="G2530" s="310" t="s">
        <v>1281</v>
      </c>
      <c r="H2530" s="309" t="s">
        <v>8676</v>
      </c>
    </row>
    <row r="2531" spans="1:8">
      <c r="D2531" s="309" t="s">
        <v>6184</v>
      </c>
    </row>
    <row r="2532" spans="1:8">
      <c r="A2532" s="309" t="s">
        <v>3681</v>
      </c>
      <c r="B2532" s="309" t="s">
        <v>7513</v>
      </c>
      <c r="C2532" s="309" t="s">
        <v>7530</v>
      </c>
      <c r="D2532" s="309" t="s">
        <v>9120</v>
      </c>
      <c r="E2532" s="309" t="s">
        <v>9121</v>
      </c>
      <c r="F2532" s="310" t="s">
        <v>7238</v>
      </c>
      <c r="G2532" s="310" t="s">
        <v>1272</v>
      </c>
      <c r="H2532" s="309" t="s">
        <v>7532</v>
      </c>
    </row>
    <row r="2533" spans="1:8">
      <c r="A2533" s="309" t="s">
        <v>3681</v>
      </c>
      <c r="B2533" s="309" t="s">
        <v>7513</v>
      </c>
      <c r="C2533" s="309" t="s">
        <v>7535</v>
      </c>
      <c r="D2533" s="309" t="s">
        <v>7240</v>
      </c>
      <c r="E2533" s="309" t="s">
        <v>3682</v>
      </c>
      <c r="F2533" s="310" t="s">
        <v>7239</v>
      </c>
      <c r="G2533" s="310" t="s">
        <v>1273</v>
      </c>
      <c r="H2533" s="309" t="s">
        <v>8651</v>
      </c>
    </row>
    <row r="2534" spans="1:8">
      <c r="A2534" s="309" t="s">
        <v>3681</v>
      </c>
      <c r="B2534" s="309" t="s">
        <v>7513</v>
      </c>
      <c r="C2534" s="309" t="s">
        <v>7538</v>
      </c>
      <c r="D2534" s="309" t="s">
        <v>7242</v>
      </c>
      <c r="E2534" s="309" t="s">
        <v>3683</v>
      </c>
      <c r="F2534" s="310" t="s">
        <v>7241</v>
      </c>
      <c r="G2534" s="310" t="s">
        <v>1274</v>
      </c>
      <c r="H2534" s="309" t="s">
        <v>7537</v>
      </c>
    </row>
    <row r="2535" spans="1:8">
      <c r="A2535" s="309" t="s">
        <v>3681</v>
      </c>
      <c r="B2535" s="309" t="s">
        <v>7513</v>
      </c>
      <c r="C2535" s="309" t="s">
        <v>7540</v>
      </c>
      <c r="D2535" s="309" t="s">
        <v>7244</v>
      </c>
      <c r="E2535" s="309" t="s">
        <v>3684</v>
      </c>
      <c r="F2535" s="310" t="s">
        <v>7243</v>
      </c>
      <c r="G2535" s="310" t="s">
        <v>1274</v>
      </c>
      <c r="H2535" s="309" t="s">
        <v>7537</v>
      </c>
    </row>
    <row r="2536" spans="1:8">
      <c r="A2536" s="309" t="s">
        <v>3681</v>
      </c>
      <c r="B2536" s="309" t="s">
        <v>7513</v>
      </c>
      <c r="C2536" s="309" t="s">
        <v>7542</v>
      </c>
      <c r="D2536" s="309" t="s">
        <v>7246</v>
      </c>
      <c r="E2536" s="309" t="s">
        <v>3685</v>
      </c>
      <c r="F2536" s="310" t="s">
        <v>7245</v>
      </c>
      <c r="G2536" s="310" t="s">
        <v>1274</v>
      </c>
      <c r="H2536" s="309" t="s">
        <v>7537</v>
      </c>
    </row>
    <row r="2537" spans="1:8">
      <c r="A2537" s="309" t="s">
        <v>3681</v>
      </c>
      <c r="B2537" s="309" t="s">
        <v>7513</v>
      </c>
      <c r="C2537" s="309" t="s">
        <v>7544</v>
      </c>
      <c r="D2537" s="309" t="s">
        <v>7248</v>
      </c>
      <c r="E2537" s="309" t="s">
        <v>3686</v>
      </c>
      <c r="F2537" s="310" t="s">
        <v>7247</v>
      </c>
      <c r="G2537" s="310" t="s">
        <v>1274</v>
      </c>
      <c r="H2537" s="309" t="s">
        <v>7537</v>
      </c>
    </row>
    <row r="2538" spans="1:8">
      <c r="A2538" s="309" t="s">
        <v>3681</v>
      </c>
      <c r="B2538" s="309" t="s">
        <v>7513</v>
      </c>
      <c r="C2538" s="309" t="s">
        <v>7546</v>
      </c>
      <c r="D2538" s="309" t="s">
        <v>7250</v>
      </c>
      <c r="E2538" s="309" t="s">
        <v>3687</v>
      </c>
      <c r="F2538" s="310" t="s">
        <v>7249</v>
      </c>
      <c r="G2538" s="310" t="s">
        <v>1274</v>
      </c>
      <c r="H2538" s="309" t="s">
        <v>7537</v>
      </c>
    </row>
    <row r="2539" spans="1:8">
      <c r="A2539" s="309" t="s">
        <v>3681</v>
      </c>
      <c r="B2539" s="309" t="s">
        <v>7513</v>
      </c>
      <c r="C2539" s="309" t="s">
        <v>7548</v>
      </c>
      <c r="D2539" s="309" t="s">
        <v>7252</v>
      </c>
      <c r="E2539" s="309" t="s">
        <v>3688</v>
      </c>
      <c r="F2539" s="310" t="s">
        <v>7251</v>
      </c>
      <c r="G2539" s="310" t="s">
        <v>1274</v>
      </c>
      <c r="H2539" s="309" t="s">
        <v>7537</v>
      </c>
    </row>
    <row r="2540" spans="1:8">
      <c r="A2540" s="309" t="s">
        <v>3681</v>
      </c>
      <c r="B2540" s="309" t="s">
        <v>7513</v>
      </c>
      <c r="C2540" s="309" t="s">
        <v>7550</v>
      </c>
      <c r="D2540" s="309" t="s">
        <v>7254</v>
      </c>
      <c r="E2540" s="309" t="s">
        <v>3689</v>
      </c>
      <c r="F2540" s="310" t="s">
        <v>7253</v>
      </c>
      <c r="G2540" s="310" t="s">
        <v>1274</v>
      </c>
      <c r="H2540" s="309" t="s">
        <v>7537</v>
      </c>
    </row>
    <row r="2541" spans="1:8">
      <c r="A2541" s="309" t="s">
        <v>3681</v>
      </c>
      <c r="B2541" s="309" t="s">
        <v>7513</v>
      </c>
      <c r="C2541" s="309" t="s">
        <v>7552</v>
      </c>
      <c r="D2541" s="309" t="s">
        <v>7256</v>
      </c>
      <c r="E2541" s="309" t="s">
        <v>3690</v>
      </c>
      <c r="F2541" s="310" t="s">
        <v>7255</v>
      </c>
      <c r="G2541" s="310" t="s">
        <v>1275</v>
      </c>
      <c r="H2541" s="309" t="s">
        <v>7605</v>
      </c>
    </row>
    <row r="2542" spans="1:8">
      <c r="A2542" s="309" t="s">
        <v>3681</v>
      </c>
      <c r="B2542" s="309" t="s">
        <v>7513</v>
      </c>
      <c r="C2542" s="309" t="s">
        <v>7556</v>
      </c>
      <c r="D2542" s="309" t="s">
        <v>7258</v>
      </c>
      <c r="E2542" s="309" t="s">
        <v>3691</v>
      </c>
      <c r="F2542" s="310" t="s">
        <v>7257</v>
      </c>
      <c r="G2542" s="310" t="s">
        <v>1275</v>
      </c>
      <c r="H2542" s="309" t="s">
        <v>7605</v>
      </c>
    </row>
    <row r="2543" spans="1:8">
      <c r="A2543" s="309" t="s">
        <v>3681</v>
      </c>
      <c r="B2543" s="309" t="s">
        <v>7513</v>
      </c>
      <c r="C2543" s="309" t="s">
        <v>7558</v>
      </c>
      <c r="D2543" s="309" t="s">
        <v>9122</v>
      </c>
      <c r="E2543" s="309" t="s">
        <v>9123</v>
      </c>
      <c r="F2543" s="310" t="s">
        <v>7259</v>
      </c>
      <c r="G2543" s="310" t="s">
        <v>1275</v>
      </c>
      <c r="H2543" s="309" t="s">
        <v>7605</v>
      </c>
    </row>
    <row r="2544" spans="1:8">
      <c r="A2544" s="309" t="s">
        <v>3681</v>
      </c>
      <c r="B2544" s="309" t="s">
        <v>7513</v>
      </c>
      <c r="C2544" s="309" t="s">
        <v>4689</v>
      </c>
      <c r="D2544" s="309" t="s">
        <v>7261</v>
      </c>
      <c r="E2544" s="309" t="s">
        <v>3692</v>
      </c>
      <c r="F2544" s="310" t="s">
        <v>7260</v>
      </c>
      <c r="G2544" s="310" t="s">
        <v>1275</v>
      </c>
      <c r="H2544" s="309" t="s">
        <v>7605</v>
      </c>
    </row>
    <row r="2545" spans="1:8">
      <c r="A2545" s="309" t="s">
        <v>3681</v>
      </c>
      <c r="B2545" s="309" t="s">
        <v>7513</v>
      </c>
      <c r="C2545" s="309" t="s">
        <v>7560</v>
      </c>
      <c r="D2545" s="309" t="s">
        <v>7263</v>
      </c>
      <c r="E2545" s="309" t="s">
        <v>3693</v>
      </c>
      <c r="F2545" s="310" t="s">
        <v>7262</v>
      </c>
      <c r="G2545" s="310" t="s">
        <v>1275</v>
      </c>
      <c r="H2545" s="309" t="s">
        <v>7605</v>
      </c>
    </row>
    <row r="2546" spans="1:8">
      <c r="A2546" s="309" t="s">
        <v>3681</v>
      </c>
      <c r="B2546" s="309" t="s">
        <v>7513</v>
      </c>
      <c r="C2546" s="309" t="s">
        <v>7562</v>
      </c>
      <c r="D2546" s="309" t="s">
        <v>7265</v>
      </c>
      <c r="E2546" s="309" t="s">
        <v>3694</v>
      </c>
      <c r="F2546" s="310" t="s">
        <v>7264</v>
      </c>
      <c r="G2546" s="310" t="s">
        <v>1275</v>
      </c>
      <c r="H2546" s="309" t="s">
        <v>7605</v>
      </c>
    </row>
    <row r="2547" spans="1:8">
      <c r="A2547" s="309" t="s">
        <v>3681</v>
      </c>
      <c r="B2547" s="309" t="s">
        <v>7513</v>
      </c>
      <c r="C2547" s="309" t="s">
        <v>7564</v>
      </c>
      <c r="D2547" s="309" t="s">
        <v>7267</v>
      </c>
      <c r="E2547" s="309" t="s">
        <v>3695</v>
      </c>
      <c r="F2547" s="310" t="s">
        <v>7266</v>
      </c>
      <c r="G2547" s="310" t="s">
        <v>1275</v>
      </c>
      <c r="H2547" s="309" t="s">
        <v>7605</v>
      </c>
    </row>
    <row r="2548" spans="1:8">
      <c r="A2548" s="309" t="s">
        <v>3681</v>
      </c>
      <c r="B2548" s="309" t="s">
        <v>7513</v>
      </c>
      <c r="C2548" s="309" t="s">
        <v>7566</v>
      </c>
      <c r="D2548" s="309" t="s">
        <v>7269</v>
      </c>
      <c r="E2548" s="309" t="s">
        <v>3696</v>
      </c>
      <c r="F2548" s="310" t="s">
        <v>7268</v>
      </c>
      <c r="G2548" s="310" t="s">
        <v>1275</v>
      </c>
      <c r="H2548" s="309" t="s">
        <v>7605</v>
      </c>
    </row>
    <row r="2549" spans="1:8">
      <c r="A2549" s="309" t="s">
        <v>3681</v>
      </c>
      <c r="B2549" s="309" t="s">
        <v>7513</v>
      </c>
      <c r="C2549" s="309" t="s">
        <v>7567</v>
      </c>
      <c r="D2549" s="309" t="s">
        <v>7271</v>
      </c>
      <c r="E2549" s="309" t="s">
        <v>3697</v>
      </c>
      <c r="F2549" s="310" t="s">
        <v>7270</v>
      </c>
      <c r="G2549" s="310" t="s">
        <v>1275</v>
      </c>
      <c r="H2549" s="309" t="s">
        <v>7605</v>
      </c>
    </row>
    <row r="2550" spans="1:8">
      <c r="A2550" s="309" t="s">
        <v>3681</v>
      </c>
      <c r="B2550" s="309" t="s">
        <v>7513</v>
      </c>
      <c r="C2550" s="309" t="s">
        <v>7568</v>
      </c>
      <c r="D2550" s="309" t="s">
        <v>7273</v>
      </c>
      <c r="E2550" s="309" t="s">
        <v>3698</v>
      </c>
      <c r="F2550" s="310" t="s">
        <v>7272</v>
      </c>
      <c r="G2550" s="310" t="s">
        <v>1275</v>
      </c>
      <c r="H2550" s="309" t="s">
        <v>7605</v>
      </c>
    </row>
    <row r="2551" spans="1:8">
      <c r="A2551" s="309" t="s">
        <v>3681</v>
      </c>
      <c r="B2551" s="309" t="s">
        <v>7513</v>
      </c>
      <c r="C2551" s="309" t="s">
        <v>7581</v>
      </c>
      <c r="D2551" s="309" t="s">
        <v>7275</v>
      </c>
      <c r="E2551" s="309" t="s">
        <v>3699</v>
      </c>
      <c r="F2551" s="310" t="s">
        <v>7274</v>
      </c>
      <c r="G2551" s="310" t="s">
        <v>1275</v>
      </c>
      <c r="H2551" s="309" t="s">
        <v>7605</v>
      </c>
    </row>
    <row r="2552" spans="1:8">
      <c r="A2552" s="309" t="s">
        <v>3681</v>
      </c>
      <c r="B2552" s="309" t="s">
        <v>7513</v>
      </c>
      <c r="C2552" s="309" t="s">
        <v>7595</v>
      </c>
      <c r="D2552" s="309" t="s">
        <v>4127</v>
      </c>
      <c r="E2552" s="309" t="s">
        <v>3700</v>
      </c>
      <c r="F2552" s="310" t="s">
        <v>7276</v>
      </c>
      <c r="G2552" s="310" t="s">
        <v>1275</v>
      </c>
      <c r="H2552" s="309" t="s">
        <v>7605</v>
      </c>
    </row>
    <row r="2553" spans="1:8">
      <c r="A2553" s="309" t="s">
        <v>3681</v>
      </c>
      <c r="B2553" s="309" t="s">
        <v>7513</v>
      </c>
      <c r="C2553" s="309" t="s">
        <v>7603</v>
      </c>
      <c r="D2553" s="309" t="s">
        <v>7278</v>
      </c>
      <c r="E2553" s="309" t="s">
        <v>3701</v>
      </c>
      <c r="F2553" s="310" t="s">
        <v>7277</v>
      </c>
      <c r="G2553" s="310" t="s">
        <v>1275</v>
      </c>
      <c r="H2553" s="309" t="s">
        <v>7605</v>
      </c>
    </row>
    <row r="2554" spans="1:8">
      <c r="A2554" s="309" t="s">
        <v>3681</v>
      </c>
      <c r="B2554" s="309" t="s">
        <v>7513</v>
      </c>
      <c r="C2554" s="309" t="s">
        <v>7610</v>
      </c>
      <c r="D2554" s="309" t="s">
        <v>7280</v>
      </c>
      <c r="E2554" s="309" t="s">
        <v>3702</v>
      </c>
      <c r="F2554" s="310" t="s">
        <v>7279</v>
      </c>
      <c r="G2554" s="310" t="s">
        <v>1275</v>
      </c>
      <c r="H2554" s="309" t="s">
        <v>7605</v>
      </c>
    </row>
    <row r="2555" spans="1:8">
      <c r="A2555" s="309" t="s">
        <v>3681</v>
      </c>
      <c r="B2555" s="309" t="s">
        <v>7513</v>
      </c>
      <c r="C2555" s="309" t="s">
        <v>7616</v>
      </c>
      <c r="D2555" s="309" t="s">
        <v>7282</v>
      </c>
      <c r="E2555" s="309" t="s">
        <v>3703</v>
      </c>
      <c r="F2555" s="310" t="s">
        <v>7281</v>
      </c>
      <c r="G2555" s="310" t="s">
        <v>1274</v>
      </c>
      <c r="H2555" s="309" t="s">
        <v>7537</v>
      </c>
    </row>
    <row r="2556" spans="1:8">
      <c r="A2556" s="309" t="s">
        <v>3681</v>
      </c>
      <c r="B2556" s="309" t="s">
        <v>7513</v>
      </c>
      <c r="C2556" s="309" t="s">
        <v>7622</v>
      </c>
      <c r="D2556" s="309" t="s">
        <v>1598</v>
      </c>
      <c r="E2556" s="309" t="s">
        <v>3704</v>
      </c>
      <c r="F2556" s="310" t="s">
        <v>7283</v>
      </c>
      <c r="G2556" s="310" t="s">
        <v>1276</v>
      </c>
      <c r="H2556" s="309" t="s">
        <v>8669</v>
      </c>
    </row>
    <row r="2557" spans="1:8">
      <c r="A2557" s="309" t="s">
        <v>3681</v>
      </c>
      <c r="B2557" s="309" t="s">
        <v>7513</v>
      </c>
      <c r="C2557" s="309" t="s">
        <v>7628</v>
      </c>
      <c r="D2557" s="309" t="s">
        <v>7285</v>
      </c>
      <c r="E2557" s="309" t="s">
        <v>3705</v>
      </c>
      <c r="F2557" s="310" t="s">
        <v>7284</v>
      </c>
      <c r="G2557" s="310" t="s">
        <v>1279</v>
      </c>
      <c r="H2557" s="309" t="s">
        <v>526</v>
      </c>
    </row>
    <row r="2558" spans="1:8">
      <c r="A2558" s="309" t="s">
        <v>3681</v>
      </c>
      <c r="B2558" s="309" t="s">
        <v>7513</v>
      </c>
      <c r="C2558" s="309" t="s">
        <v>7634</v>
      </c>
      <c r="D2558" s="309" t="s">
        <v>7287</v>
      </c>
      <c r="E2558" s="309" t="s">
        <v>3706</v>
      </c>
      <c r="F2558" s="310" t="s">
        <v>7286</v>
      </c>
      <c r="G2558" s="310" t="s">
        <v>1280</v>
      </c>
      <c r="H2558" s="309" t="s">
        <v>8675</v>
      </c>
    </row>
    <row r="2559" spans="1:8">
      <c r="A2559" s="309" t="s">
        <v>3681</v>
      </c>
      <c r="B2559" s="309" t="s">
        <v>7513</v>
      </c>
      <c r="C2559" s="309" t="s">
        <v>7636</v>
      </c>
      <c r="D2559" s="309" t="s">
        <v>7289</v>
      </c>
      <c r="E2559" s="309" t="s">
        <v>3707</v>
      </c>
      <c r="F2559" s="310" t="s">
        <v>7288</v>
      </c>
      <c r="G2559" s="310" t="s">
        <v>1280</v>
      </c>
      <c r="H2559" s="309" t="s">
        <v>8675</v>
      </c>
    </row>
    <row r="2560" spans="1:8">
      <c r="A2560" s="309" t="s">
        <v>3681</v>
      </c>
      <c r="B2560" s="309" t="s">
        <v>7513</v>
      </c>
      <c r="C2560" s="309" t="s">
        <v>7638</v>
      </c>
      <c r="D2560" s="309" t="s">
        <v>1599</v>
      </c>
      <c r="E2560" s="309" t="s">
        <v>3708</v>
      </c>
      <c r="F2560" s="310" t="s">
        <v>7290</v>
      </c>
      <c r="G2560" s="310" t="s">
        <v>1280</v>
      </c>
      <c r="H2560" s="309" t="s">
        <v>8675</v>
      </c>
    </row>
    <row r="2561" spans="1:8">
      <c r="A2561" s="309" t="s">
        <v>3681</v>
      </c>
      <c r="B2561" s="309" t="s">
        <v>7513</v>
      </c>
      <c r="C2561" s="309" t="s">
        <v>6669</v>
      </c>
      <c r="D2561" s="309" t="s">
        <v>5128</v>
      </c>
      <c r="E2561" s="309" t="s">
        <v>3709</v>
      </c>
      <c r="F2561" s="310" t="s">
        <v>1600</v>
      </c>
      <c r="G2561" s="310" t="s">
        <v>1284</v>
      </c>
      <c r="H2561" s="309" t="s">
        <v>8715</v>
      </c>
    </row>
    <row r="2562" spans="1:8">
      <c r="A2562" s="309" t="s">
        <v>3681</v>
      </c>
      <c r="B2562" s="309" t="s">
        <v>7513</v>
      </c>
      <c r="C2562" s="309" t="s">
        <v>6671</v>
      </c>
      <c r="D2562" s="309" t="s">
        <v>9124</v>
      </c>
      <c r="E2562" s="309" t="s">
        <v>9125</v>
      </c>
      <c r="F2562" s="310" t="s">
        <v>9126</v>
      </c>
      <c r="G2562" s="310" t="s">
        <v>1280</v>
      </c>
      <c r="H2562" s="309" t="s">
        <v>8675</v>
      </c>
    </row>
    <row r="2563" spans="1:8">
      <c r="A2563" s="309" t="s">
        <v>3681</v>
      </c>
      <c r="B2563" s="309" t="s">
        <v>7513</v>
      </c>
      <c r="C2563" s="309" t="s">
        <v>6673</v>
      </c>
      <c r="D2563" s="309" t="s">
        <v>9127</v>
      </c>
      <c r="E2563" s="309" t="s">
        <v>9128</v>
      </c>
      <c r="F2563" s="310" t="s">
        <v>9129</v>
      </c>
      <c r="G2563" s="310" t="s">
        <v>1280</v>
      </c>
      <c r="H2563" s="309" t="s">
        <v>8675</v>
      </c>
    </row>
    <row r="2564" spans="1:8">
      <c r="A2564" s="309" t="s">
        <v>3681</v>
      </c>
      <c r="B2564" s="309" t="s">
        <v>7513</v>
      </c>
      <c r="C2564" s="309" t="s">
        <v>4626</v>
      </c>
      <c r="D2564" s="309" t="s">
        <v>9130</v>
      </c>
      <c r="E2564" s="309" t="s">
        <v>9131</v>
      </c>
      <c r="F2564" s="310" t="s">
        <v>9132</v>
      </c>
      <c r="G2564" s="310" t="s">
        <v>1280</v>
      </c>
      <c r="H2564" s="309" t="s">
        <v>8675</v>
      </c>
    </row>
    <row r="2565" spans="1:8">
      <c r="A2565" s="309" t="s">
        <v>3681</v>
      </c>
      <c r="B2565" s="309" t="s">
        <v>7513</v>
      </c>
      <c r="C2565" s="309" t="s">
        <v>6675</v>
      </c>
      <c r="D2565" s="309" t="s">
        <v>9133</v>
      </c>
      <c r="E2565" s="309" t="s">
        <v>9134</v>
      </c>
      <c r="F2565" s="310" t="s">
        <v>9135</v>
      </c>
      <c r="G2565" s="310" t="s">
        <v>1274</v>
      </c>
      <c r="H2565" s="309" t="s">
        <v>7537</v>
      </c>
    </row>
    <row r="2566" spans="1:8">
      <c r="A2566" s="309" t="s">
        <v>3681</v>
      </c>
      <c r="B2566" s="309" t="s">
        <v>7513</v>
      </c>
      <c r="C2566" s="309" t="s">
        <v>6676</v>
      </c>
      <c r="D2566" s="309" t="s">
        <v>9136</v>
      </c>
      <c r="E2566" s="309" t="s">
        <v>9137</v>
      </c>
      <c r="F2566" s="310" t="s">
        <v>9138</v>
      </c>
      <c r="G2566" s="310" t="s">
        <v>1280</v>
      </c>
      <c r="H2566" s="309" t="s">
        <v>8675</v>
      </c>
    </row>
    <row r="2567" spans="1:8">
      <c r="A2567" s="309" t="s">
        <v>3681</v>
      </c>
      <c r="B2567" s="309" t="s">
        <v>7513</v>
      </c>
      <c r="C2567" s="309" t="s">
        <v>6678</v>
      </c>
      <c r="D2567" s="309" t="s">
        <v>9139</v>
      </c>
      <c r="E2567" s="309" t="s">
        <v>9140</v>
      </c>
      <c r="F2567" s="310" t="s">
        <v>9141</v>
      </c>
      <c r="G2567" s="310" t="s">
        <v>1280</v>
      </c>
      <c r="H2567" s="309" t="s">
        <v>8675</v>
      </c>
    </row>
    <row r="2568" spans="1:8">
      <c r="D2568" s="309" t="s">
        <v>6184</v>
      </c>
    </row>
    <row r="2569" spans="1:8">
      <c r="A2569" s="309" t="s">
        <v>3710</v>
      </c>
      <c r="B2569" s="309" t="s">
        <v>7514</v>
      </c>
      <c r="C2569" s="309" t="s">
        <v>7530</v>
      </c>
      <c r="D2569" s="309" t="s">
        <v>1601</v>
      </c>
      <c r="E2569" s="309" t="s">
        <v>3711</v>
      </c>
      <c r="F2569" s="310" t="s">
        <v>7291</v>
      </c>
      <c r="G2569" s="310" t="s">
        <v>1272</v>
      </c>
      <c r="H2569" s="309" t="s">
        <v>7532</v>
      </c>
    </row>
    <row r="2570" spans="1:8">
      <c r="A2570" s="309" t="s">
        <v>3710</v>
      </c>
      <c r="B2570" s="309" t="s">
        <v>7514</v>
      </c>
      <c r="C2570" s="309" t="s">
        <v>7535</v>
      </c>
      <c r="D2570" s="309" t="s">
        <v>7293</v>
      </c>
      <c r="E2570" s="309" t="s">
        <v>3712</v>
      </c>
      <c r="F2570" s="310" t="s">
        <v>7292</v>
      </c>
      <c r="G2570" s="310" t="s">
        <v>1273</v>
      </c>
      <c r="H2570" s="309" t="s">
        <v>8651</v>
      </c>
    </row>
    <row r="2571" spans="1:8">
      <c r="A2571" s="309" t="s">
        <v>3710</v>
      </c>
      <c r="B2571" s="309" t="s">
        <v>7514</v>
      </c>
      <c r="C2571" s="309" t="s">
        <v>7540</v>
      </c>
      <c r="D2571" s="309" t="s">
        <v>3713</v>
      </c>
      <c r="E2571" s="309" t="s">
        <v>3714</v>
      </c>
      <c r="F2571" s="310" t="s">
        <v>7294</v>
      </c>
      <c r="G2571" s="310" t="s">
        <v>1274</v>
      </c>
      <c r="H2571" s="309" t="s">
        <v>7537</v>
      </c>
    </row>
    <row r="2572" spans="1:8">
      <c r="A2572" s="309" t="s">
        <v>3710</v>
      </c>
      <c r="B2572" s="309" t="s">
        <v>7514</v>
      </c>
      <c r="C2572" s="309" t="s">
        <v>7542</v>
      </c>
      <c r="D2572" s="309" t="s">
        <v>7296</v>
      </c>
      <c r="E2572" s="309" t="s">
        <v>3715</v>
      </c>
      <c r="F2572" s="310" t="s">
        <v>7295</v>
      </c>
      <c r="G2572" s="310" t="s">
        <v>1274</v>
      </c>
      <c r="H2572" s="309" t="s">
        <v>7537</v>
      </c>
    </row>
    <row r="2573" spans="1:8">
      <c r="A2573" s="309" t="s">
        <v>3710</v>
      </c>
      <c r="B2573" s="309" t="s">
        <v>7514</v>
      </c>
      <c r="C2573" s="309" t="s">
        <v>7544</v>
      </c>
      <c r="D2573" s="309" t="s">
        <v>7298</v>
      </c>
      <c r="E2573" s="309" t="s">
        <v>3716</v>
      </c>
      <c r="F2573" s="310" t="s">
        <v>7297</v>
      </c>
      <c r="G2573" s="310" t="s">
        <v>1274</v>
      </c>
      <c r="H2573" s="309" t="s">
        <v>7537</v>
      </c>
    </row>
    <row r="2574" spans="1:8">
      <c r="A2574" s="309" t="s">
        <v>3710</v>
      </c>
      <c r="B2574" s="309" t="s">
        <v>7514</v>
      </c>
      <c r="C2574" s="309" t="s">
        <v>7546</v>
      </c>
      <c r="D2574" s="309" t="s">
        <v>9142</v>
      </c>
      <c r="E2574" s="309" t="s">
        <v>9143</v>
      </c>
      <c r="F2574" s="310" t="s">
        <v>7299</v>
      </c>
      <c r="G2574" s="310" t="s">
        <v>1274</v>
      </c>
      <c r="H2574" s="309" t="s">
        <v>7537</v>
      </c>
    </row>
    <row r="2575" spans="1:8">
      <c r="A2575" s="309" t="s">
        <v>3710</v>
      </c>
      <c r="B2575" s="309" t="s">
        <v>7514</v>
      </c>
      <c r="C2575" s="309" t="s">
        <v>7548</v>
      </c>
      <c r="D2575" s="309" t="s">
        <v>7301</v>
      </c>
      <c r="E2575" s="309" t="s">
        <v>3717</v>
      </c>
      <c r="F2575" s="310" t="s">
        <v>7300</v>
      </c>
      <c r="G2575" s="310" t="s">
        <v>1274</v>
      </c>
      <c r="H2575" s="309" t="s">
        <v>7537</v>
      </c>
    </row>
    <row r="2576" spans="1:8">
      <c r="A2576" s="309" t="s">
        <v>3710</v>
      </c>
      <c r="B2576" s="309" t="s">
        <v>7514</v>
      </c>
      <c r="C2576" s="309" t="s">
        <v>7550</v>
      </c>
      <c r="D2576" s="309" t="s">
        <v>3718</v>
      </c>
      <c r="E2576" s="309" t="s">
        <v>3719</v>
      </c>
      <c r="F2576" s="310" t="s">
        <v>7302</v>
      </c>
      <c r="G2576" s="310" t="s">
        <v>1274</v>
      </c>
      <c r="H2576" s="309" t="s">
        <v>7537</v>
      </c>
    </row>
    <row r="2577" spans="1:8">
      <c r="A2577" s="309" t="s">
        <v>3710</v>
      </c>
      <c r="B2577" s="309" t="s">
        <v>7514</v>
      </c>
      <c r="C2577" s="309" t="s">
        <v>7554</v>
      </c>
      <c r="D2577" s="309" t="s">
        <v>7304</v>
      </c>
      <c r="E2577" s="309" t="s">
        <v>3720</v>
      </c>
      <c r="F2577" s="310" t="s">
        <v>7303</v>
      </c>
      <c r="G2577" s="310" t="s">
        <v>1274</v>
      </c>
      <c r="H2577" s="309" t="s">
        <v>7537</v>
      </c>
    </row>
    <row r="2578" spans="1:8">
      <c r="A2578" s="309" t="s">
        <v>3710</v>
      </c>
      <c r="B2578" s="309" t="s">
        <v>7514</v>
      </c>
      <c r="C2578" s="309" t="s">
        <v>7556</v>
      </c>
      <c r="D2578" s="309" t="s">
        <v>3721</v>
      </c>
      <c r="E2578" s="309" t="s">
        <v>3722</v>
      </c>
      <c r="F2578" s="310" t="s">
        <v>7305</v>
      </c>
      <c r="G2578" s="310" t="s">
        <v>1275</v>
      </c>
      <c r="H2578" s="309" t="s">
        <v>7605</v>
      </c>
    </row>
    <row r="2579" spans="1:8">
      <c r="A2579" s="309" t="s">
        <v>3710</v>
      </c>
      <c r="B2579" s="309" t="s">
        <v>7514</v>
      </c>
      <c r="C2579" s="309" t="s">
        <v>7562</v>
      </c>
      <c r="D2579" s="309" t="s">
        <v>9144</v>
      </c>
      <c r="E2579" s="309" t="s">
        <v>9145</v>
      </c>
      <c r="F2579" s="310" t="s">
        <v>7306</v>
      </c>
      <c r="G2579" s="310" t="s">
        <v>1275</v>
      </c>
      <c r="H2579" s="309" t="s">
        <v>7605</v>
      </c>
    </row>
    <row r="2580" spans="1:8">
      <c r="A2580" s="309" t="s">
        <v>3710</v>
      </c>
      <c r="B2580" s="309" t="s">
        <v>7514</v>
      </c>
      <c r="C2580" s="309" t="s">
        <v>7564</v>
      </c>
      <c r="D2580" s="309" t="s">
        <v>7308</v>
      </c>
      <c r="E2580" s="309" t="s">
        <v>3723</v>
      </c>
      <c r="F2580" s="310" t="s">
        <v>7307</v>
      </c>
      <c r="G2580" s="310" t="s">
        <v>1275</v>
      </c>
      <c r="H2580" s="309" t="s">
        <v>7605</v>
      </c>
    </row>
    <row r="2581" spans="1:8">
      <c r="A2581" s="309" t="s">
        <v>3710</v>
      </c>
      <c r="B2581" s="309" t="s">
        <v>7514</v>
      </c>
      <c r="C2581" s="309" t="s">
        <v>7567</v>
      </c>
      <c r="D2581" s="309" t="s">
        <v>9146</v>
      </c>
      <c r="E2581" s="309" t="s">
        <v>9147</v>
      </c>
      <c r="F2581" s="310" t="s">
        <v>7309</v>
      </c>
      <c r="G2581" s="310" t="s">
        <v>1274</v>
      </c>
      <c r="H2581" s="309" t="s">
        <v>7537</v>
      </c>
    </row>
    <row r="2582" spans="1:8">
      <c r="A2582" s="309" t="s">
        <v>3710</v>
      </c>
      <c r="B2582" s="309" t="s">
        <v>7514</v>
      </c>
      <c r="C2582" s="309" t="s">
        <v>7568</v>
      </c>
      <c r="D2582" s="309" t="s">
        <v>9148</v>
      </c>
      <c r="E2582" s="309" t="s">
        <v>9149</v>
      </c>
      <c r="F2582" s="310" t="s">
        <v>7310</v>
      </c>
      <c r="G2582" s="310" t="s">
        <v>1274</v>
      </c>
      <c r="H2582" s="309" t="s">
        <v>7537</v>
      </c>
    </row>
    <row r="2583" spans="1:8">
      <c r="A2583" s="309" t="s">
        <v>3710</v>
      </c>
      <c r="B2583" s="309" t="s">
        <v>7514</v>
      </c>
      <c r="C2583" s="309" t="s">
        <v>7574</v>
      </c>
      <c r="D2583" s="309" t="s">
        <v>7312</v>
      </c>
      <c r="E2583" s="309" t="s">
        <v>3724</v>
      </c>
      <c r="F2583" s="310" t="s">
        <v>7311</v>
      </c>
      <c r="G2583" s="310" t="s">
        <v>1275</v>
      </c>
      <c r="H2583" s="309" t="s">
        <v>7605</v>
      </c>
    </row>
    <row r="2584" spans="1:8">
      <c r="A2584" s="309" t="s">
        <v>3710</v>
      </c>
      <c r="B2584" s="309" t="s">
        <v>7514</v>
      </c>
      <c r="C2584" s="309" t="s">
        <v>7575</v>
      </c>
      <c r="D2584" s="309" t="s">
        <v>7314</v>
      </c>
      <c r="E2584" s="309" t="s">
        <v>3725</v>
      </c>
      <c r="F2584" s="310" t="s">
        <v>7313</v>
      </c>
      <c r="G2584" s="310" t="s">
        <v>1275</v>
      </c>
      <c r="H2584" s="309" t="s">
        <v>7605</v>
      </c>
    </row>
    <row r="2585" spans="1:8">
      <c r="A2585" s="309" t="s">
        <v>3710</v>
      </c>
      <c r="B2585" s="309" t="s">
        <v>7514</v>
      </c>
      <c r="C2585" s="309" t="s">
        <v>7577</v>
      </c>
      <c r="D2585" s="309" t="s">
        <v>7316</v>
      </c>
      <c r="E2585" s="309" t="s">
        <v>3726</v>
      </c>
      <c r="F2585" s="310" t="s">
        <v>7315</v>
      </c>
      <c r="G2585" s="310" t="s">
        <v>1275</v>
      </c>
      <c r="H2585" s="309" t="s">
        <v>7605</v>
      </c>
    </row>
    <row r="2586" spans="1:8">
      <c r="A2586" s="309" t="s">
        <v>3710</v>
      </c>
      <c r="B2586" s="309" t="s">
        <v>7514</v>
      </c>
      <c r="C2586" s="309" t="s">
        <v>7583</v>
      </c>
      <c r="D2586" s="309" t="s">
        <v>7318</v>
      </c>
      <c r="E2586" s="309" t="s">
        <v>3727</v>
      </c>
      <c r="F2586" s="310" t="s">
        <v>7317</v>
      </c>
      <c r="G2586" s="310" t="s">
        <v>1275</v>
      </c>
      <c r="H2586" s="309" t="s">
        <v>7605</v>
      </c>
    </row>
    <row r="2587" spans="1:8">
      <c r="A2587" s="309" t="s">
        <v>3710</v>
      </c>
      <c r="B2587" s="309" t="s">
        <v>7514</v>
      </c>
      <c r="C2587" s="309" t="s">
        <v>7589</v>
      </c>
      <c r="D2587" s="309" t="s">
        <v>7320</v>
      </c>
      <c r="E2587" s="309" t="s">
        <v>3728</v>
      </c>
      <c r="F2587" s="310" t="s">
        <v>7319</v>
      </c>
      <c r="G2587" s="310" t="s">
        <v>1275</v>
      </c>
      <c r="H2587" s="309" t="s">
        <v>7605</v>
      </c>
    </row>
    <row r="2588" spans="1:8">
      <c r="A2588" s="309" t="s">
        <v>3710</v>
      </c>
      <c r="B2588" s="309" t="s">
        <v>7514</v>
      </c>
      <c r="C2588" s="309" t="s">
        <v>7592</v>
      </c>
      <c r="D2588" s="309" t="s">
        <v>7322</v>
      </c>
      <c r="E2588" s="309" t="s">
        <v>3729</v>
      </c>
      <c r="F2588" s="310" t="s">
        <v>7321</v>
      </c>
      <c r="G2588" s="310" t="s">
        <v>1275</v>
      </c>
      <c r="H2588" s="309" t="s">
        <v>7605</v>
      </c>
    </row>
    <row r="2589" spans="1:8">
      <c r="A2589" s="309" t="s">
        <v>3710</v>
      </c>
      <c r="B2589" s="309" t="s">
        <v>7514</v>
      </c>
      <c r="C2589" s="309" t="s">
        <v>7597</v>
      </c>
      <c r="D2589" s="309" t="s">
        <v>3730</v>
      </c>
      <c r="E2589" s="309" t="s">
        <v>3731</v>
      </c>
      <c r="F2589" s="310" t="s">
        <v>7323</v>
      </c>
      <c r="G2589" s="310" t="s">
        <v>1275</v>
      </c>
      <c r="H2589" s="309" t="s">
        <v>7605</v>
      </c>
    </row>
    <row r="2590" spans="1:8">
      <c r="A2590" s="309" t="s">
        <v>3710</v>
      </c>
      <c r="B2590" s="309" t="s">
        <v>7514</v>
      </c>
      <c r="C2590" s="309" t="s">
        <v>7599</v>
      </c>
      <c r="D2590" s="309" t="s">
        <v>7325</v>
      </c>
      <c r="E2590" s="309" t="s">
        <v>3732</v>
      </c>
      <c r="F2590" s="310" t="s">
        <v>7324</v>
      </c>
      <c r="G2590" s="310" t="s">
        <v>1275</v>
      </c>
      <c r="H2590" s="309" t="s">
        <v>7605</v>
      </c>
    </row>
    <row r="2591" spans="1:8">
      <c r="A2591" s="309" t="s">
        <v>3710</v>
      </c>
      <c r="B2591" s="309" t="s">
        <v>7514</v>
      </c>
      <c r="C2591" s="309" t="s">
        <v>7606</v>
      </c>
      <c r="D2591" s="309" t="s">
        <v>7327</v>
      </c>
      <c r="E2591" s="309" t="s">
        <v>3733</v>
      </c>
      <c r="F2591" s="310" t="s">
        <v>7326</v>
      </c>
      <c r="G2591" s="310" t="s">
        <v>1275</v>
      </c>
      <c r="H2591" s="309" t="s">
        <v>7605</v>
      </c>
    </row>
    <row r="2592" spans="1:8">
      <c r="A2592" s="309" t="s">
        <v>3710</v>
      </c>
      <c r="B2592" s="309" t="s">
        <v>7514</v>
      </c>
      <c r="C2592" s="309" t="s">
        <v>7610</v>
      </c>
      <c r="D2592" s="309" t="s">
        <v>7329</v>
      </c>
      <c r="E2592" s="309" t="s">
        <v>3734</v>
      </c>
      <c r="F2592" s="310" t="s">
        <v>7328</v>
      </c>
      <c r="G2592" s="310" t="s">
        <v>1275</v>
      </c>
      <c r="H2592" s="309" t="s">
        <v>7605</v>
      </c>
    </row>
    <row r="2593" spans="1:8">
      <c r="A2593" s="309" t="s">
        <v>3710</v>
      </c>
      <c r="B2593" s="309" t="s">
        <v>7514</v>
      </c>
      <c r="C2593" s="309" t="s">
        <v>7616</v>
      </c>
      <c r="D2593" s="309" t="s">
        <v>1602</v>
      </c>
      <c r="E2593" s="309" t="s">
        <v>3735</v>
      </c>
      <c r="F2593" s="310" t="s">
        <v>7330</v>
      </c>
      <c r="G2593" s="310" t="s">
        <v>1275</v>
      </c>
      <c r="H2593" s="309" t="s">
        <v>7605</v>
      </c>
    </row>
    <row r="2594" spans="1:8">
      <c r="A2594" s="309" t="s">
        <v>3710</v>
      </c>
      <c r="B2594" s="309" t="s">
        <v>7514</v>
      </c>
      <c r="C2594" s="309" t="s">
        <v>7620</v>
      </c>
      <c r="D2594" s="309" t="s">
        <v>1701</v>
      </c>
      <c r="E2594" s="309" t="s">
        <v>3736</v>
      </c>
      <c r="F2594" s="310" t="s">
        <v>7331</v>
      </c>
      <c r="G2594" s="310" t="s">
        <v>1275</v>
      </c>
      <c r="H2594" s="309" t="s">
        <v>7605</v>
      </c>
    </row>
    <row r="2595" spans="1:8">
      <c r="A2595" s="309" t="s">
        <v>3710</v>
      </c>
      <c r="B2595" s="309" t="s">
        <v>7514</v>
      </c>
      <c r="C2595" s="309" t="s">
        <v>7622</v>
      </c>
      <c r="D2595" s="309" t="s">
        <v>7333</v>
      </c>
      <c r="E2595" s="309" t="s">
        <v>3737</v>
      </c>
      <c r="F2595" s="310" t="s">
        <v>7332</v>
      </c>
      <c r="G2595" s="310" t="s">
        <v>1275</v>
      </c>
      <c r="H2595" s="309" t="s">
        <v>7605</v>
      </c>
    </row>
    <row r="2596" spans="1:8">
      <c r="A2596" s="309" t="s">
        <v>3710</v>
      </c>
      <c r="B2596" s="309" t="s">
        <v>7514</v>
      </c>
      <c r="C2596" s="309" t="s">
        <v>4655</v>
      </c>
      <c r="D2596" s="309" t="s">
        <v>7335</v>
      </c>
      <c r="E2596" s="309" t="s">
        <v>3738</v>
      </c>
      <c r="F2596" s="310" t="s">
        <v>7334</v>
      </c>
      <c r="G2596" s="310" t="s">
        <v>1275</v>
      </c>
      <c r="H2596" s="309" t="s">
        <v>7605</v>
      </c>
    </row>
    <row r="2597" spans="1:8">
      <c r="A2597" s="309" t="s">
        <v>3710</v>
      </c>
      <c r="B2597" s="309" t="s">
        <v>7514</v>
      </c>
      <c r="C2597" s="309" t="s">
        <v>6673</v>
      </c>
      <c r="D2597" s="309" t="s">
        <v>7138</v>
      </c>
      <c r="E2597" s="309" t="s">
        <v>3739</v>
      </c>
      <c r="F2597" s="310" t="s">
        <v>7336</v>
      </c>
      <c r="G2597" s="310" t="s">
        <v>1275</v>
      </c>
      <c r="H2597" s="309" t="s">
        <v>7605</v>
      </c>
    </row>
    <row r="2598" spans="1:8">
      <c r="A2598" s="309" t="s">
        <v>3710</v>
      </c>
      <c r="B2598" s="309" t="s">
        <v>7514</v>
      </c>
      <c r="C2598" s="309" t="s">
        <v>6682</v>
      </c>
      <c r="D2598" s="309" t="s">
        <v>7140</v>
      </c>
      <c r="E2598" s="309" t="s">
        <v>3740</v>
      </c>
      <c r="F2598" s="310" t="s">
        <v>7139</v>
      </c>
      <c r="G2598" s="310" t="s">
        <v>1274</v>
      </c>
      <c r="H2598" s="309" t="s">
        <v>7537</v>
      </c>
    </row>
    <row r="2599" spans="1:8">
      <c r="A2599" s="309" t="s">
        <v>3710</v>
      </c>
      <c r="B2599" s="309" t="s">
        <v>7514</v>
      </c>
      <c r="C2599" s="309" t="s">
        <v>6684</v>
      </c>
      <c r="D2599" s="309" t="s">
        <v>7142</v>
      </c>
      <c r="E2599" s="309" t="s">
        <v>3741</v>
      </c>
      <c r="F2599" s="310" t="s">
        <v>7141</v>
      </c>
      <c r="G2599" s="310" t="s">
        <v>1275</v>
      </c>
      <c r="H2599" s="309" t="s">
        <v>7605</v>
      </c>
    </row>
    <row r="2600" spans="1:8">
      <c r="A2600" s="309" t="s">
        <v>3710</v>
      </c>
      <c r="B2600" s="309" t="s">
        <v>7514</v>
      </c>
      <c r="C2600" s="309" t="s">
        <v>4629</v>
      </c>
      <c r="D2600" s="309" t="s">
        <v>7144</v>
      </c>
      <c r="E2600" s="309" t="s">
        <v>3742</v>
      </c>
      <c r="F2600" s="310" t="s">
        <v>7143</v>
      </c>
      <c r="G2600" s="310" t="s">
        <v>1275</v>
      </c>
      <c r="H2600" s="309" t="s">
        <v>7605</v>
      </c>
    </row>
    <row r="2601" spans="1:8">
      <c r="A2601" s="309" t="s">
        <v>3710</v>
      </c>
      <c r="B2601" s="309" t="s">
        <v>7514</v>
      </c>
      <c r="C2601" s="309" t="s">
        <v>6689</v>
      </c>
      <c r="D2601" s="309" t="s">
        <v>7146</v>
      </c>
      <c r="E2601" s="309" t="s">
        <v>3743</v>
      </c>
      <c r="F2601" s="310" t="s">
        <v>7145</v>
      </c>
      <c r="G2601" s="310" t="s">
        <v>1274</v>
      </c>
      <c r="H2601" s="309" t="s">
        <v>7537</v>
      </c>
    </row>
    <row r="2602" spans="1:8">
      <c r="A2602" s="309" t="s">
        <v>3710</v>
      </c>
      <c r="B2602" s="309" t="s">
        <v>7514</v>
      </c>
      <c r="C2602" s="309" t="s">
        <v>6691</v>
      </c>
      <c r="D2602" s="309" t="s">
        <v>7148</v>
      </c>
      <c r="E2602" s="309" t="s">
        <v>3744</v>
      </c>
      <c r="F2602" s="310" t="s">
        <v>7147</v>
      </c>
      <c r="G2602" s="310" t="s">
        <v>1274</v>
      </c>
      <c r="H2602" s="309" t="s">
        <v>7537</v>
      </c>
    </row>
    <row r="2603" spans="1:8">
      <c r="A2603" s="309" t="s">
        <v>3710</v>
      </c>
      <c r="B2603" s="309" t="s">
        <v>7514</v>
      </c>
      <c r="C2603" s="309" t="s">
        <v>4667</v>
      </c>
      <c r="D2603" s="309" t="s">
        <v>7150</v>
      </c>
      <c r="E2603" s="309" t="s">
        <v>3745</v>
      </c>
      <c r="F2603" s="310" t="s">
        <v>7149</v>
      </c>
      <c r="G2603" s="310" t="s">
        <v>1277</v>
      </c>
      <c r="H2603" s="309" t="s">
        <v>8680</v>
      </c>
    </row>
    <row r="2604" spans="1:8">
      <c r="A2604" s="309" t="s">
        <v>3710</v>
      </c>
      <c r="B2604" s="309" t="s">
        <v>7514</v>
      </c>
      <c r="C2604" s="309" t="s">
        <v>4668</v>
      </c>
      <c r="D2604" s="309" t="s">
        <v>7152</v>
      </c>
      <c r="E2604" s="309" t="s">
        <v>3746</v>
      </c>
      <c r="F2604" s="310" t="s">
        <v>7151</v>
      </c>
      <c r="G2604" s="310" t="s">
        <v>1275</v>
      </c>
      <c r="H2604" s="309" t="s">
        <v>7605</v>
      </c>
    </row>
    <row r="2605" spans="1:8">
      <c r="A2605" s="309" t="s">
        <v>3710</v>
      </c>
      <c r="B2605" s="309" t="s">
        <v>7514</v>
      </c>
      <c r="C2605" s="309" t="s">
        <v>3018</v>
      </c>
      <c r="D2605" s="309" t="s">
        <v>3747</v>
      </c>
      <c r="E2605" s="309" t="s">
        <v>3748</v>
      </c>
      <c r="F2605" s="310" t="s">
        <v>7153</v>
      </c>
      <c r="G2605" s="310" t="s">
        <v>1275</v>
      </c>
      <c r="H2605" s="309" t="s">
        <v>7605</v>
      </c>
    </row>
    <row r="2606" spans="1:8">
      <c r="A2606" s="309" t="s">
        <v>3710</v>
      </c>
      <c r="B2606" s="309" t="s">
        <v>7514</v>
      </c>
      <c r="C2606" s="309" t="s">
        <v>3019</v>
      </c>
      <c r="D2606" s="309" t="s">
        <v>1603</v>
      </c>
      <c r="E2606" s="309" t="s">
        <v>3749</v>
      </c>
      <c r="F2606" s="310" t="s">
        <v>7154</v>
      </c>
      <c r="G2606" s="310" t="s">
        <v>1277</v>
      </c>
      <c r="H2606" s="309" t="s">
        <v>8680</v>
      </c>
    </row>
    <row r="2607" spans="1:8">
      <c r="A2607" s="309" t="s">
        <v>3710</v>
      </c>
      <c r="B2607" s="309" t="s">
        <v>7514</v>
      </c>
      <c r="C2607" s="309" t="s">
        <v>3025</v>
      </c>
      <c r="D2607" s="309" t="s">
        <v>7156</v>
      </c>
      <c r="E2607" s="309" t="s">
        <v>3750</v>
      </c>
      <c r="F2607" s="310" t="s">
        <v>7155</v>
      </c>
      <c r="G2607" s="310" t="s">
        <v>1274</v>
      </c>
      <c r="H2607" s="309" t="s">
        <v>7537</v>
      </c>
    </row>
    <row r="2608" spans="1:8">
      <c r="A2608" s="309" t="s">
        <v>3710</v>
      </c>
      <c r="B2608" s="309" t="s">
        <v>7514</v>
      </c>
      <c r="C2608" s="309" t="s">
        <v>4771</v>
      </c>
      <c r="D2608" s="309" t="s">
        <v>7221</v>
      </c>
      <c r="E2608" s="309" t="s">
        <v>3751</v>
      </c>
      <c r="F2608" s="310" t="s">
        <v>7478</v>
      </c>
      <c r="G2608" s="310" t="s">
        <v>1275</v>
      </c>
      <c r="H2608" s="309" t="s">
        <v>7605</v>
      </c>
    </row>
    <row r="2609" spans="1:8">
      <c r="A2609" s="309" t="s">
        <v>3710</v>
      </c>
      <c r="B2609" s="309" t="s">
        <v>7514</v>
      </c>
      <c r="C2609" s="309" t="s">
        <v>1890</v>
      </c>
      <c r="D2609" s="309" t="s">
        <v>7480</v>
      </c>
      <c r="E2609" s="309" t="s">
        <v>3752</v>
      </c>
      <c r="F2609" s="310" t="s">
        <v>7479</v>
      </c>
      <c r="G2609" s="310" t="s">
        <v>1275</v>
      </c>
      <c r="H2609" s="309" t="s">
        <v>7605</v>
      </c>
    </row>
    <row r="2610" spans="1:8">
      <c r="A2610" s="309" t="s">
        <v>3710</v>
      </c>
      <c r="B2610" s="309" t="s">
        <v>7514</v>
      </c>
      <c r="C2610" s="309" t="s">
        <v>3038</v>
      </c>
      <c r="D2610" s="309" t="s">
        <v>3515</v>
      </c>
      <c r="E2610" s="309" t="s">
        <v>3753</v>
      </c>
      <c r="F2610" s="310" t="s">
        <v>7481</v>
      </c>
      <c r="G2610" s="310" t="s">
        <v>1275</v>
      </c>
      <c r="H2610" s="309" t="s">
        <v>7605</v>
      </c>
    </row>
    <row r="2611" spans="1:8">
      <c r="A2611" s="309" t="s">
        <v>3710</v>
      </c>
      <c r="B2611" s="309" t="s">
        <v>7514</v>
      </c>
      <c r="C2611" s="309" t="s">
        <v>3042</v>
      </c>
      <c r="D2611" s="309" t="s">
        <v>3517</v>
      </c>
      <c r="E2611" s="309" t="s">
        <v>3754</v>
      </c>
      <c r="F2611" s="310" t="s">
        <v>3516</v>
      </c>
      <c r="G2611" s="310" t="s">
        <v>1276</v>
      </c>
      <c r="H2611" s="309" t="s">
        <v>8669</v>
      </c>
    </row>
    <row r="2612" spans="1:8">
      <c r="A2612" s="309" t="s">
        <v>3710</v>
      </c>
      <c r="B2612" s="309" t="s">
        <v>7514</v>
      </c>
      <c r="C2612" s="309" t="s">
        <v>3044</v>
      </c>
      <c r="D2612" s="309" t="s">
        <v>1604</v>
      </c>
      <c r="E2612" s="309" t="s">
        <v>3755</v>
      </c>
      <c r="F2612" s="310" t="s">
        <v>3518</v>
      </c>
      <c r="G2612" s="310" t="s">
        <v>1277</v>
      </c>
      <c r="H2612" s="309" t="s">
        <v>8680</v>
      </c>
    </row>
    <row r="2613" spans="1:8">
      <c r="A2613" s="309" t="s">
        <v>3710</v>
      </c>
      <c r="B2613" s="309" t="s">
        <v>7514</v>
      </c>
      <c r="C2613" s="309" t="s">
        <v>3046</v>
      </c>
      <c r="D2613" s="309" t="s">
        <v>3520</v>
      </c>
      <c r="E2613" s="309" t="s">
        <v>3756</v>
      </c>
      <c r="F2613" s="310" t="s">
        <v>3519</v>
      </c>
      <c r="G2613" s="310" t="s">
        <v>1281</v>
      </c>
      <c r="H2613" s="309" t="s">
        <v>8676</v>
      </c>
    </row>
    <row r="2614" spans="1:8">
      <c r="A2614" s="309" t="s">
        <v>3710</v>
      </c>
      <c r="B2614" s="309" t="s">
        <v>7514</v>
      </c>
      <c r="C2614" s="309" t="s">
        <v>8028</v>
      </c>
      <c r="D2614" s="309" t="s">
        <v>7644</v>
      </c>
      <c r="E2614" s="309" t="s">
        <v>3757</v>
      </c>
      <c r="F2614" s="310" t="s">
        <v>7643</v>
      </c>
      <c r="G2614" s="310" t="s">
        <v>1281</v>
      </c>
      <c r="H2614" s="309" t="s">
        <v>8676</v>
      </c>
    </row>
    <row r="2615" spans="1:8">
      <c r="A2615" s="309" t="s">
        <v>3710</v>
      </c>
      <c r="B2615" s="309" t="s">
        <v>7514</v>
      </c>
      <c r="C2615" s="309" t="s">
        <v>3050</v>
      </c>
      <c r="D2615" s="309" t="s">
        <v>7646</v>
      </c>
      <c r="E2615" s="309" t="s">
        <v>3758</v>
      </c>
      <c r="F2615" s="310" t="s">
        <v>7645</v>
      </c>
      <c r="G2615" s="310" t="s">
        <v>1278</v>
      </c>
      <c r="H2615" s="309" t="s">
        <v>8674</v>
      </c>
    </row>
    <row r="2616" spans="1:8">
      <c r="A2616" s="309" t="s">
        <v>3710</v>
      </c>
      <c r="B2616" s="309" t="s">
        <v>7514</v>
      </c>
      <c r="C2616" s="309" t="s">
        <v>3056</v>
      </c>
      <c r="D2616" s="309" t="s">
        <v>7648</v>
      </c>
      <c r="E2616" s="309" t="s">
        <v>3759</v>
      </c>
      <c r="F2616" s="310" t="s">
        <v>7647</v>
      </c>
      <c r="G2616" s="310" t="s">
        <v>1280</v>
      </c>
      <c r="H2616" s="309" t="s">
        <v>8675</v>
      </c>
    </row>
    <row r="2617" spans="1:8">
      <c r="A2617" s="309" t="s">
        <v>3710</v>
      </c>
      <c r="B2617" s="309" t="s">
        <v>7514</v>
      </c>
      <c r="C2617" s="309" t="s">
        <v>8074</v>
      </c>
      <c r="D2617" s="309" t="s">
        <v>7650</v>
      </c>
      <c r="E2617" s="309" t="s">
        <v>3760</v>
      </c>
      <c r="F2617" s="310" t="s">
        <v>7649</v>
      </c>
      <c r="G2617" s="310" t="s">
        <v>1279</v>
      </c>
      <c r="H2617" s="309" t="s">
        <v>526</v>
      </c>
    </row>
    <row r="2618" spans="1:8">
      <c r="A2618" s="309" t="s">
        <v>3710</v>
      </c>
      <c r="B2618" s="309" t="s">
        <v>7514</v>
      </c>
      <c r="C2618" s="309" t="s">
        <v>1834</v>
      </c>
      <c r="D2618" s="309" t="s">
        <v>7652</v>
      </c>
      <c r="E2618" s="309" t="s">
        <v>3761</v>
      </c>
      <c r="F2618" s="310" t="s">
        <v>7651</v>
      </c>
      <c r="G2618" s="310" t="s">
        <v>1281</v>
      </c>
      <c r="H2618" s="309" t="s">
        <v>8676</v>
      </c>
    </row>
    <row r="2619" spans="1:8">
      <c r="A2619" s="309" t="s">
        <v>3710</v>
      </c>
      <c r="B2619" s="309" t="s">
        <v>7514</v>
      </c>
      <c r="C2619" s="309" t="s">
        <v>6614</v>
      </c>
      <c r="D2619" s="309" t="s">
        <v>7654</v>
      </c>
      <c r="E2619" s="309" t="s">
        <v>3762</v>
      </c>
      <c r="F2619" s="310" t="s">
        <v>7653</v>
      </c>
      <c r="G2619" s="310" t="s">
        <v>1272</v>
      </c>
      <c r="H2619" s="309" t="s">
        <v>7532</v>
      </c>
    </row>
    <row r="2620" spans="1:8">
      <c r="A2620" s="309" t="s">
        <v>3710</v>
      </c>
      <c r="B2620" s="309" t="s">
        <v>7514</v>
      </c>
      <c r="C2620" s="309" t="s">
        <v>6616</v>
      </c>
      <c r="D2620" s="309" t="s">
        <v>7656</v>
      </c>
      <c r="E2620" s="309" t="s">
        <v>3763</v>
      </c>
      <c r="F2620" s="310" t="s">
        <v>7655</v>
      </c>
      <c r="G2620" s="310" t="s">
        <v>1280</v>
      </c>
      <c r="H2620" s="309" t="s">
        <v>8675</v>
      </c>
    </row>
    <row r="2621" spans="1:8">
      <c r="A2621" s="309" t="s">
        <v>3710</v>
      </c>
      <c r="B2621" s="309" t="s">
        <v>7514</v>
      </c>
      <c r="C2621" s="309" t="s">
        <v>6622</v>
      </c>
      <c r="D2621" s="309" t="s">
        <v>7658</v>
      </c>
      <c r="E2621" s="309" t="s">
        <v>3764</v>
      </c>
      <c r="F2621" s="310" t="s">
        <v>7657</v>
      </c>
      <c r="G2621" s="310" t="s">
        <v>1277</v>
      </c>
      <c r="H2621" s="309" t="s">
        <v>8680</v>
      </c>
    </row>
    <row r="2622" spans="1:8">
      <c r="A2622" s="309" t="s">
        <v>3710</v>
      </c>
      <c r="B2622" s="309" t="s">
        <v>7514</v>
      </c>
      <c r="C2622" s="309" t="s">
        <v>6626</v>
      </c>
      <c r="D2622" s="309" t="s">
        <v>1605</v>
      </c>
      <c r="E2622" s="309" t="s">
        <v>3765</v>
      </c>
      <c r="F2622" s="310" t="s">
        <v>7659</v>
      </c>
      <c r="G2622" s="310" t="s">
        <v>1277</v>
      </c>
      <c r="H2622" s="309" t="s">
        <v>8680</v>
      </c>
    </row>
    <row r="2623" spans="1:8">
      <c r="A2623" s="309" t="s">
        <v>3710</v>
      </c>
      <c r="B2623" s="309" t="s">
        <v>7514</v>
      </c>
      <c r="C2623" s="309" t="s">
        <v>6628</v>
      </c>
      <c r="D2623" s="309" t="s">
        <v>7661</v>
      </c>
      <c r="E2623" s="309" t="s">
        <v>3766</v>
      </c>
      <c r="F2623" s="310" t="s">
        <v>7660</v>
      </c>
      <c r="G2623" s="310" t="s">
        <v>1281</v>
      </c>
      <c r="H2623" s="309" t="s">
        <v>8676</v>
      </c>
    </row>
    <row r="2624" spans="1:8">
      <c r="A2624" s="309" t="s">
        <v>3710</v>
      </c>
      <c r="B2624" s="309" t="s">
        <v>7514</v>
      </c>
      <c r="C2624" s="309" t="s">
        <v>1845</v>
      </c>
      <c r="D2624" s="309" t="s">
        <v>7663</v>
      </c>
      <c r="E2624" s="309" t="s">
        <v>3767</v>
      </c>
      <c r="F2624" s="310" t="s">
        <v>7662</v>
      </c>
      <c r="G2624" s="310" t="s">
        <v>1281</v>
      </c>
      <c r="H2624" s="309" t="s">
        <v>8676</v>
      </c>
    </row>
    <row r="2625" spans="1:8">
      <c r="A2625" s="309" t="s">
        <v>3710</v>
      </c>
      <c r="B2625" s="309" t="s">
        <v>7514</v>
      </c>
      <c r="C2625" s="309" t="s">
        <v>6632</v>
      </c>
      <c r="D2625" s="309" t="s">
        <v>7665</v>
      </c>
      <c r="E2625" s="309" t="s">
        <v>3768</v>
      </c>
      <c r="F2625" s="310" t="s">
        <v>7664</v>
      </c>
      <c r="G2625" s="310" t="s">
        <v>1281</v>
      </c>
      <c r="H2625" s="309" t="s">
        <v>8676</v>
      </c>
    </row>
    <row r="2626" spans="1:8">
      <c r="A2626" s="309" t="s">
        <v>3710</v>
      </c>
      <c r="B2626" s="309" t="s">
        <v>7514</v>
      </c>
      <c r="C2626" s="309" t="s">
        <v>6634</v>
      </c>
      <c r="D2626" s="309" t="s">
        <v>7667</v>
      </c>
      <c r="E2626" s="309" t="s">
        <v>3769</v>
      </c>
      <c r="F2626" s="310" t="s">
        <v>7666</v>
      </c>
      <c r="G2626" s="310" t="s">
        <v>1282</v>
      </c>
      <c r="H2626" s="309" t="s">
        <v>4507</v>
      </c>
    </row>
    <row r="2627" spans="1:8">
      <c r="A2627" s="309" t="s">
        <v>3710</v>
      </c>
      <c r="B2627" s="309" t="s">
        <v>7514</v>
      </c>
      <c r="C2627" s="309" t="s">
        <v>6636</v>
      </c>
      <c r="D2627" s="309" t="s">
        <v>7669</v>
      </c>
      <c r="E2627" s="309" t="s">
        <v>3770</v>
      </c>
      <c r="F2627" s="310" t="s">
        <v>7668</v>
      </c>
      <c r="G2627" s="310" t="s">
        <v>1282</v>
      </c>
      <c r="H2627" s="309" t="s">
        <v>4507</v>
      </c>
    </row>
    <row r="2628" spans="1:8">
      <c r="A2628" s="309" t="s">
        <v>3710</v>
      </c>
      <c r="B2628" s="309" t="s">
        <v>7514</v>
      </c>
      <c r="C2628" s="309" t="s">
        <v>1847</v>
      </c>
      <c r="D2628" s="309" t="s">
        <v>7671</v>
      </c>
      <c r="E2628" s="309" t="s">
        <v>3771</v>
      </c>
      <c r="F2628" s="310" t="s">
        <v>7670</v>
      </c>
      <c r="G2628" s="310" t="s">
        <v>1280</v>
      </c>
      <c r="H2628" s="309" t="s">
        <v>8675</v>
      </c>
    </row>
    <row r="2629" spans="1:8">
      <c r="A2629" s="309" t="s">
        <v>3710</v>
      </c>
      <c r="B2629" s="309" t="s">
        <v>7514</v>
      </c>
      <c r="C2629" s="309" t="s">
        <v>6641</v>
      </c>
      <c r="D2629" s="309" t="s">
        <v>7673</v>
      </c>
      <c r="E2629" s="309" t="s">
        <v>3772</v>
      </c>
      <c r="F2629" s="310" t="s">
        <v>7672</v>
      </c>
      <c r="G2629" s="310" t="s">
        <v>1277</v>
      </c>
      <c r="H2629" s="309" t="s">
        <v>8680</v>
      </c>
    </row>
    <row r="2630" spans="1:8">
      <c r="A2630" s="309" t="s">
        <v>3710</v>
      </c>
      <c r="B2630" s="309" t="s">
        <v>7514</v>
      </c>
      <c r="C2630" s="309" t="s">
        <v>6645</v>
      </c>
      <c r="D2630" s="309" t="s">
        <v>7675</v>
      </c>
      <c r="E2630" s="309" t="s">
        <v>3773</v>
      </c>
      <c r="F2630" s="310" t="s">
        <v>7674</v>
      </c>
      <c r="G2630" s="310" t="s">
        <v>1282</v>
      </c>
      <c r="H2630" s="309" t="s">
        <v>4507</v>
      </c>
    </row>
    <row r="2631" spans="1:8">
      <c r="A2631" s="309" t="s">
        <v>3710</v>
      </c>
      <c r="B2631" s="309" t="s">
        <v>7514</v>
      </c>
      <c r="C2631" s="309" t="s">
        <v>6647</v>
      </c>
      <c r="D2631" s="309" t="s">
        <v>7677</v>
      </c>
      <c r="E2631" s="309" t="s">
        <v>3774</v>
      </c>
      <c r="F2631" s="310" t="s">
        <v>7676</v>
      </c>
      <c r="G2631" s="310" t="s">
        <v>1281</v>
      </c>
      <c r="H2631" s="309" t="s">
        <v>8676</v>
      </c>
    </row>
    <row r="2632" spans="1:8">
      <c r="A2632" s="309" t="s">
        <v>3710</v>
      </c>
      <c r="B2632" s="309" t="s">
        <v>7514</v>
      </c>
      <c r="C2632" s="309" t="s">
        <v>6649</v>
      </c>
      <c r="D2632" s="309" t="s">
        <v>7679</v>
      </c>
      <c r="E2632" s="309" t="s">
        <v>3775</v>
      </c>
      <c r="F2632" s="310" t="s">
        <v>7678</v>
      </c>
      <c r="G2632" s="310" t="s">
        <v>1280</v>
      </c>
      <c r="H2632" s="309" t="s">
        <v>8675</v>
      </c>
    </row>
    <row r="2633" spans="1:8">
      <c r="A2633" s="309" t="s">
        <v>3710</v>
      </c>
      <c r="B2633" s="309" t="s">
        <v>7514</v>
      </c>
      <c r="C2633" s="309" t="s">
        <v>6651</v>
      </c>
      <c r="D2633" s="309" t="s">
        <v>7681</v>
      </c>
      <c r="E2633" s="309" t="s">
        <v>3776</v>
      </c>
      <c r="F2633" s="310" t="s">
        <v>7680</v>
      </c>
      <c r="G2633" s="310" t="s">
        <v>1277</v>
      </c>
      <c r="H2633" s="309" t="s">
        <v>8680</v>
      </c>
    </row>
    <row r="2634" spans="1:8">
      <c r="A2634" s="309" t="s">
        <v>3710</v>
      </c>
      <c r="B2634" s="309" t="s">
        <v>7514</v>
      </c>
      <c r="C2634" s="309" t="s">
        <v>6653</v>
      </c>
      <c r="D2634" s="309" t="s">
        <v>7683</v>
      </c>
      <c r="E2634" s="309" t="s">
        <v>3777</v>
      </c>
      <c r="F2634" s="310" t="s">
        <v>7682</v>
      </c>
      <c r="G2634" s="310" t="s">
        <v>1277</v>
      </c>
      <c r="H2634" s="309" t="s">
        <v>8680</v>
      </c>
    </row>
    <row r="2635" spans="1:8">
      <c r="A2635" s="309" t="s">
        <v>3710</v>
      </c>
      <c r="B2635" s="309" t="s">
        <v>7514</v>
      </c>
      <c r="C2635" s="309" t="s">
        <v>1854</v>
      </c>
      <c r="D2635" s="309" t="s">
        <v>5924</v>
      </c>
      <c r="E2635" s="309" t="s">
        <v>3778</v>
      </c>
      <c r="F2635" s="310" t="s">
        <v>7684</v>
      </c>
      <c r="G2635" s="310" t="s">
        <v>1277</v>
      </c>
      <c r="H2635" s="309" t="s">
        <v>8680</v>
      </c>
    </row>
    <row r="2636" spans="1:8">
      <c r="A2636" s="309" t="s">
        <v>3710</v>
      </c>
      <c r="B2636" s="309" t="s">
        <v>7514</v>
      </c>
      <c r="C2636" s="309" t="s">
        <v>6655</v>
      </c>
      <c r="D2636" s="309" t="s">
        <v>5926</v>
      </c>
      <c r="E2636" s="309" t="s">
        <v>3779</v>
      </c>
      <c r="F2636" s="310" t="s">
        <v>5925</v>
      </c>
      <c r="G2636" s="310" t="s">
        <v>1277</v>
      </c>
      <c r="H2636" s="309" t="s">
        <v>8680</v>
      </c>
    </row>
    <row r="2637" spans="1:8">
      <c r="A2637" s="309" t="s">
        <v>3710</v>
      </c>
      <c r="B2637" s="309" t="s">
        <v>7514</v>
      </c>
      <c r="C2637" s="309" t="s">
        <v>6659</v>
      </c>
      <c r="D2637" s="309" t="s">
        <v>5928</v>
      </c>
      <c r="E2637" s="309" t="s">
        <v>3780</v>
      </c>
      <c r="F2637" s="310" t="s">
        <v>5927</v>
      </c>
      <c r="G2637" s="310" t="s">
        <v>1280</v>
      </c>
      <c r="H2637" s="309" t="s">
        <v>8675</v>
      </c>
    </row>
    <row r="2638" spans="1:8">
      <c r="A2638" s="309" t="s">
        <v>3710</v>
      </c>
      <c r="B2638" s="309" t="s">
        <v>7514</v>
      </c>
      <c r="C2638" s="309" t="s">
        <v>1049</v>
      </c>
      <c r="D2638" s="309" t="s">
        <v>5930</v>
      </c>
      <c r="E2638" s="309" t="s">
        <v>3781</v>
      </c>
      <c r="F2638" s="310" t="s">
        <v>5929</v>
      </c>
      <c r="G2638" s="310" t="s">
        <v>1282</v>
      </c>
      <c r="H2638" s="309" t="s">
        <v>4507</v>
      </c>
    </row>
    <row r="2639" spans="1:8">
      <c r="A2639" s="309" t="s">
        <v>3710</v>
      </c>
      <c r="B2639" s="309" t="s">
        <v>7514</v>
      </c>
      <c r="C2639" s="309" t="s">
        <v>6663</v>
      </c>
      <c r="D2639" s="309" t="s">
        <v>1606</v>
      </c>
      <c r="E2639" s="309" t="s">
        <v>3782</v>
      </c>
      <c r="F2639" s="310" t="s">
        <v>1607</v>
      </c>
      <c r="G2639" s="310" t="s">
        <v>1274</v>
      </c>
      <c r="H2639" s="309" t="s">
        <v>7537</v>
      </c>
    </row>
    <row r="2640" spans="1:8">
      <c r="A2640" s="309" t="s">
        <v>3710</v>
      </c>
      <c r="B2640" s="309" t="s">
        <v>7514</v>
      </c>
      <c r="C2640" s="309" t="s">
        <v>6665</v>
      </c>
      <c r="D2640" s="309" t="s">
        <v>2661</v>
      </c>
      <c r="E2640" s="309" t="s">
        <v>3783</v>
      </c>
      <c r="F2640" s="310" t="s">
        <v>1608</v>
      </c>
      <c r="G2640" s="310" t="s">
        <v>1275</v>
      </c>
      <c r="H2640" s="309" t="s">
        <v>7605</v>
      </c>
    </row>
    <row r="2641" spans="1:8">
      <c r="A2641" s="309" t="s">
        <v>3710</v>
      </c>
      <c r="B2641" s="309" t="s">
        <v>7514</v>
      </c>
      <c r="C2641" s="309" t="s">
        <v>448</v>
      </c>
      <c r="D2641" s="309" t="s">
        <v>1609</v>
      </c>
      <c r="E2641" s="309" t="s">
        <v>3784</v>
      </c>
      <c r="F2641" s="310" t="s">
        <v>1610</v>
      </c>
      <c r="G2641" s="310" t="s">
        <v>1284</v>
      </c>
      <c r="H2641" s="309" t="s">
        <v>8715</v>
      </c>
    </row>
    <row r="2642" spans="1:8">
      <c r="A2642" s="309" t="s">
        <v>3710</v>
      </c>
      <c r="B2642" s="309" t="s">
        <v>7514</v>
      </c>
      <c r="C2642" s="309" t="s">
        <v>450</v>
      </c>
      <c r="D2642" s="309" t="s">
        <v>3785</v>
      </c>
      <c r="E2642" s="309" t="s">
        <v>3786</v>
      </c>
      <c r="F2642" s="310" t="s">
        <v>3787</v>
      </c>
      <c r="G2642" s="310" t="s">
        <v>1282</v>
      </c>
      <c r="H2642" s="309" t="s">
        <v>4507</v>
      </c>
    </row>
    <row r="2643" spans="1:8">
      <c r="A2643" s="309" t="s">
        <v>3710</v>
      </c>
      <c r="B2643" s="309" t="s">
        <v>7514</v>
      </c>
      <c r="C2643" s="309" t="s">
        <v>452</v>
      </c>
      <c r="D2643" s="309" t="s">
        <v>3788</v>
      </c>
      <c r="E2643" s="309" t="s">
        <v>3789</v>
      </c>
      <c r="F2643" s="310" t="s">
        <v>3790</v>
      </c>
      <c r="G2643" s="310" t="s">
        <v>1280</v>
      </c>
      <c r="H2643" s="309" t="s">
        <v>8675</v>
      </c>
    </row>
    <row r="2644" spans="1:8">
      <c r="A2644" s="309" t="s">
        <v>3710</v>
      </c>
      <c r="B2644" s="309" t="s">
        <v>7514</v>
      </c>
      <c r="C2644" s="309" t="s">
        <v>456</v>
      </c>
      <c r="D2644" s="309" t="s">
        <v>3791</v>
      </c>
      <c r="E2644" s="309" t="s">
        <v>3792</v>
      </c>
      <c r="F2644" s="310" t="s">
        <v>3793</v>
      </c>
      <c r="G2644" s="310" t="s">
        <v>1280</v>
      </c>
      <c r="H2644" s="309" t="s">
        <v>8675</v>
      </c>
    </row>
    <row r="2645" spans="1:8">
      <c r="A2645" s="309" t="s">
        <v>3710</v>
      </c>
      <c r="B2645" s="309" t="s">
        <v>7514</v>
      </c>
      <c r="C2645" s="309" t="s">
        <v>458</v>
      </c>
      <c r="D2645" s="309" t="s">
        <v>3794</v>
      </c>
      <c r="E2645" s="309" t="s">
        <v>3795</v>
      </c>
      <c r="F2645" s="310" t="s">
        <v>3796</v>
      </c>
      <c r="G2645" s="310" t="s">
        <v>1277</v>
      </c>
      <c r="H2645" s="309" t="s">
        <v>8680</v>
      </c>
    </row>
    <row r="2646" spans="1:8">
      <c r="A2646" s="309" t="s">
        <v>3710</v>
      </c>
      <c r="B2646" s="309" t="s">
        <v>7514</v>
      </c>
      <c r="C2646" s="309" t="s">
        <v>460</v>
      </c>
      <c r="D2646" s="309" t="s">
        <v>3797</v>
      </c>
      <c r="E2646" s="309" t="s">
        <v>3798</v>
      </c>
      <c r="F2646" s="310" t="s">
        <v>3799</v>
      </c>
      <c r="G2646" s="310" t="s">
        <v>1282</v>
      </c>
      <c r="H2646" s="309" t="s">
        <v>4507</v>
      </c>
    </row>
    <row r="2647" spans="1:8">
      <c r="A2647" s="309" t="s">
        <v>3710</v>
      </c>
      <c r="B2647" s="309" t="s">
        <v>7514</v>
      </c>
      <c r="C2647" s="309" t="s">
        <v>1075</v>
      </c>
      <c r="D2647" s="309" t="s">
        <v>3800</v>
      </c>
      <c r="E2647" s="309" t="s">
        <v>3801</v>
      </c>
      <c r="F2647" s="310" t="s">
        <v>3802</v>
      </c>
      <c r="G2647" s="310" t="s">
        <v>1281</v>
      </c>
      <c r="H2647" s="309" t="s">
        <v>8676</v>
      </c>
    </row>
    <row r="2648" spans="1:8">
      <c r="A2648" s="309" t="s">
        <v>3710</v>
      </c>
      <c r="B2648" s="309" t="s">
        <v>7514</v>
      </c>
      <c r="C2648" s="309" t="s">
        <v>462</v>
      </c>
      <c r="D2648" s="309" t="s">
        <v>9150</v>
      </c>
      <c r="E2648" s="309" t="s">
        <v>9151</v>
      </c>
      <c r="F2648" s="310" t="s">
        <v>9152</v>
      </c>
      <c r="G2648" s="310" t="s">
        <v>1273</v>
      </c>
      <c r="H2648" s="309" t="s">
        <v>8651</v>
      </c>
    </row>
    <row r="2649" spans="1:8">
      <c r="A2649" s="309" t="s">
        <v>3710</v>
      </c>
      <c r="B2649" s="309" t="s">
        <v>7514</v>
      </c>
      <c r="C2649" s="309" t="s">
        <v>463</v>
      </c>
      <c r="D2649" s="309" t="s">
        <v>9153</v>
      </c>
      <c r="E2649" s="309" t="s">
        <v>9154</v>
      </c>
      <c r="F2649" s="310" t="s">
        <v>9155</v>
      </c>
      <c r="G2649" s="310" t="s">
        <v>1275</v>
      </c>
      <c r="H2649" s="309" t="s">
        <v>7605</v>
      </c>
    </row>
    <row r="2650" spans="1:8">
      <c r="A2650" s="309" t="s">
        <v>3710</v>
      </c>
      <c r="B2650" s="309" t="s">
        <v>7514</v>
      </c>
      <c r="C2650" s="309" t="s">
        <v>465</v>
      </c>
      <c r="D2650" s="309" t="s">
        <v>9156</v>
      </c>
      <c r="E2650" s="309" t="s">
        <v>9157</v>
      </c>
      <c r="F2650" s="310" t="s">
        <v>9158</v>
      </c>
      <c r="G2650" s="310" t="s">
        <v>1282</v>
      </c>
      <c r="H2650" s="309" t="s">
        <v>4507</v>
      </c>
    </row>
    <row r="2651" spans="1:8">
      <c r="A2651" s="309" t="s">
        <v>3710</v>
      </c>
      <c r="B2651" s="309" t="s">
        <v>7514</v>
      </c>
      <c r="C2651" s="309" t="s">
        <v>467</v>
      </c>
      <c r="D2651" s="309" t="s">
        <v>9159</v>
      </c>
      <c r="E2651" s="309" t="s">
        <v>9160</v>
      </c>
      <c r="F2651" s="310" t="s">
        <v>9161</v>
      </c>
      <c r="G2651" s="310" t="s">
        <v>1282</v>
      </c>
      <c r="H2651" s="309" t="s">
        <v>4507</v>
      </c>
    </row>
    <row r="2652" spans="1:8">
      <c r="A2652" s="309" t="s">
        <v>3710</v>
      </c>
      <c r="B2652" s="309" t="s">
        <v>7514</v>
      </c>
      <c r="C2652" s="309" t="s">
        <v>469</v>
      </c>
      <c r="D2652" s="309" t="s">
        <v>9162</v>
      </c>
      <c r="E2652" s="309" t="s">
        <v>9163</v>
      </c>
      <c r="F2652" s="310" t="s">
        <v>9164</v>
      </c>
      <c r="G2652" s="310" t="s">
        <v>1280</v>
      </c>
      <c r="H2652" s="309" t="s">
        <v>8675</v>
      </c>
    </row>
    <row r="2653" spans="1:8">
      <c r="D2653" s="309" t="s">
        <v>6184</v>
      </c>
    </row>
    <row r="2654" spans="1:8">
      <c r="A2654" s="309" t="s">
        <v>3803</v>
      </c>
      <c r="B2654" s="309" t="s">
        <v>7515</v>
      </c>
      <c r="C2654" s="309" t="s">
        <v>7530</v>
      </c>
      <c r="D2654" s="309" t="s">
        <v>1611</v>
      </c>
      <c r="E2654" s="309" t="s">
        <v>3804</v>
      </c>
      <c r="F2654" s="310" t="s">
        <v>5931</v>
      </c>
      <c r="G2654" s="310" t="s">
        <v>1272</v>
      </c>
      <c r="H2654" s="309" t="s">
        <v>7532</v>
      </c>
    </row>
    <row r="2655" spans="1:8">
      <c r="A2655" s="309" t="s">
        <v>3803</v>
      </c>
      <c r="B2655" s="309" t="s">
        <v>7515</v>
      </c>
      <c r="C2655" s="309" t="s">
        <v>7533</v>
      </c>
      <c r="D2655" s="309" t="s">
        <v>5933</v>
      </c>
      <c r="E2655" s="309" t="s">
        <v>3805</v>
      </c>
      <c r="F2655" s="310" t="s">
        <v>5932</v>
      </c>
      <c r="G2655" s="310" t="s">
        <v>1273</v>
      </c>
      <c r="H2655" s="309" t="s">
        <v>8651</v>
      </c>
    </row>
    <row r="2656" spans="1:8">
      <c r="A2656" s="309" t="s">
        <v>3803</v>
      </c>
      <c r="B2656" s="309" t="s">
        <v>7515</v>
      </c>
      <c r="C2656" s="309" t="s">
        <v>7540</v>
      </c>
      <c r="D2656" s="309" t="s">
        <v>1612</v>
      </c>
      <c r="E2656" s="309" t="s">
        <v>3806</v>
      </c>
      <c r="F2656" s="310" t="s">
        <v>5934</v>
      </c>
      <c r="G2656" s="310" t="s">
        <v>1274</v>
      </c>
      <c r="H2656" s="309" t="s">
        <v>7537</v>
      </c>
    </row>
    <row r="2657" spans="1:8">
      <c r="A2657" s="309" t="s">
        <v>3803</v>
      </c>
      <c r="B2657" s="309" t="s">
        <v>7515</v>
      </c>
      <c r="C2657" s="309" t="s">
        <v>7544</v>
      </c>
      <c r="D2657" s="309" t="s">
        <v>5936</v>
      </c>
      <c r="E2657" s="309" t="s">
        <v>3807</v>
      </c>
      <c r="F2657" s="310" t="s">
        <v>5935</v>
      </c>
      <c r="G2657" s="310" t="s">
        <v>1274</v>
      </c>
      <c r="H2657" s="309" t="s">
        <v>7537</v>
      </c>
    </row>
    <row r="2658" spans="1:8">
      <c r="A2658" s="309" t="s">
        <v>3803</v>
      </c>
      <c r="B2658" s="309" t="s">
        <v>7515</v>
      </c>
      <c r="C2658" s="309" t="s">
        <v>7546</v>
      </c>
      <c r="D2658" s="309" t="s">
        <v>5938</v>
      </c>
      <c r="E2658" s="309" t="s">
        <v>3808</v>
      </c>
      <c r="F2658" s="310" t="s">
        <v>5937</v>
      </c>
      <c r="G2658" s="310" t="s">
        <v>1274</v>
      </c>
      <c r="H2658" s="309" t="s">
        <v>7537</v>
      </c>
    </row>
    <row r="2659" spans="1:8">
      <c r="A2659" s="309" t="s">
        <v>3803</v>
      </c>
      <c r="B2659" s="309" t="s">
        <v>7515</v>
      </c>
      <c r="C2659" s="309" t="s">
        <v>7554</v>
      </c>
      <c r="D2659" s="309" t="s">
        <v>9165</v>
      </c>
      <c r="E2659" s="309" t="s">
        <v>9166</v>
      </c>
      <c r="F2659" s="310" t="s">
        <v>5939</v>
      </c>
      <c r="G2659" s="310" t="s">
        <v>1274</v>
      </c>
      <c r="H2659" s="309" t="s">
        <v>7537</v>
      </c>
    </row>
    <row r="2660" spans="1:8">
      <c r="A2660" s="309" t="s">
        <v>3803</v>
      </c>
      <c r="B2660" s="309" t="s">
        <v>7515</v>
      </c>
      <c r="C2660" s="309" t="s">
        <v>4689</v>
      </c>
      <c r="D2660" s="309" t="s">
        <v>5941</v>
      </c>
      <c r="E2660" s="309" t="s">
        <v>3809</v>
      </c>
      <c r="F2660" s="310" t="s">
        <v>5940</v>
      </c>
      <c r="G2660" s="310" t="s">
        <v>1274</v>
      </c>
      <c r="H2660" s="309" t="s">
        <v>7537</v>
      </c>
    </row>
    <row r="2661" spans="1:8">
      <c r="A2661" s="309" t="s">
        <v>3803</v>
      </c>
      <c r="B2661" s="309" t="s">
        <v>7515</v>
      </c>
      <c r="C2661" s="309" t="s">
        <v>7560</v>
      </c>
      <c r="D2661" s="309" t="s">
        <v>5943</v>
      </c>
      <c r="E2661" s="309" t="s">
        <v>3810</v>
      </c>
      <c r="F2661" s="310" t="s">
        <v>5942</v>
      </c>
      <c r="G2661" s="310" t="s">
        <v>1274</v>
      </c>
      <c r="H2661" s="309" t="s">
        <v>7537</v>
      </c>
    </row>
    <row r="2662" spans="1:8">
      <c r="A2662" s="309" t="s">
        <v>3803</v>
      </c>
      <c r="B2662" s="309" t="s">
        <v>7515</v>
      </c>
      <c r="C2662" s="309" t="s">
        <v>7562</v>
      </c>
      <c r="D2662" s="309" t="s">
        <v>5945</v>
      </c>
      <c r="E2662" s="309" t="s">
        <v>3811</v>
      </c>
      <c r="F2662" s="310" t="s">
        <v>5944</v>
      </c>
      <c r="G2662" s="310" t="s">
        <v>1275</v>
      </c>
      <c r="H2662" s="309" t="s">
        <v>7605</v>
      </c>
    </row>
    <row r="2663" spans="1:8">
      <c r="A2663" s="309" t="s">
        <v>3803</v>
      </c>
      <c r="B2663" s="309" t="s">
        <v>7515</v>
      </c>
      <c r="C2663" s="309" t="s">
        <v>7566</v>
      </c>
      <c r="D2663" s="309" t="s">
        <v>1613</v>
      </c>
      <c r="E2663" s="309" t="s">
        <v>3812</v>
      </c>
      <c r="F2663" s="310" t="s">
        <v>5946</v>
      </c>
      <c r="G2663" s="310" t="s">
        <v>1274</v>
      </c>
      <c r="H2663" s="309" t="s">
        <v>7537</v>
      </c>
    </row>
    <row r="2664" spans="1:8">
      <c r="A2664" s="309" t="s">
        <v>3803</v>
      </c>
      <c r="B2664" s="309" t="s">
        <v>7515</v>
      </c>
      <c r="C2664" s="309" t="s">
        <v>7577</v>
      </c>
      <c r="D2664" s="309" t="s">
        <v>3813</v>
      </c>
      <c r="E2664" s="309" t="s">
        <v>3814</v>
      </c>
      <c r="F2664" s="310" t="s">
        <v>5947</v>
      </c>
      <c r="G2664" s="310" t="s">
        <v>1274</v>
      </c>
      <c r="H2664" s="309" t="s">
        <v>7537</v>
      </c>
    </row>
    <row r="2665" spans="1:8">
      <c r="A2665" s="309" t="s">
        <v>3803</v>
      </c>
      <c r="B2665" s="309" t="s">
        <v>7515</v>
      </c>
      <c r="C2665" s="309" t="s">
        <v>7595</v>
      </c>
      <c r="D2665" s="309" t="s">
        <v>1614</v>
      </c>
      <c r="E2665" s="309" t="s">
        <v>3815</v>
      </c>
      <c r="F2665" s="310" t="s">
        <v>5948</v>
      </c>
      <c r="G2665" s="310" t="s">
        <v>1275</v>
      </c>
      <c r="H2665" s="309" t="s">
        <v>7605</v>
      </c>
    </row>
    <row r="2666" spans="1:8">
      <c r="A2666" s="309" t="s">
        <v>3803</v>
      </c>
      <c r="B2666" s="309" t="s">
        <v>7515</v>
      </c>
      <c r="C2666" s="309" t="s">
        <v>7597</v>
      </c>
      <c r="D2666" s="309" t="s">
        <v>1615</v>
      </c>
      <c r="E2666" s="309" t="s">
        <v>3816</v>
      </c>
      <c r="F2666" s="310" t="s">
        <v>5949</v>
      </c>
      <c r="G2666" s="310" t="s">
        <v>1275</v>
      </c>
      <c r="H2666" s="309" t="s">
        <v>7605</v>
      </c>
    </row>
    <row r="2667" spans="1:8">
      <c r="A2667" s="309" t="s">
        <v>3803</v>
      </c>
      <c r="B2667" s="309" t="s">
        <v>7515</v>
      </c>
      <c r="C2667" s="309" t="s">
        <v>7603</v>
      </c>
      <c r="D2667" s="309" t="s">
        <v>5951</v>
      </c>
      <c r="E2667" s="309" t="s">
        <v>3817</v>
      </c>
      <c r="F2667" s="310" t="s">
        <v>5950</v>
      </c>
      <c r="G2667" s="310" t="s">
        <v>1275</v>
      </c>
      <c r="H2667" s="309" t="s">
        <v>7605</v>
      </c>
    </row>
    <row r="2668" spans="1:8">
      <c r="A2668" s="309" t="s">
        <v>3803</v>
      </c>
      <c r="B2668" s="309" t="s">
        <v>7515</v>
      </c>
      <c r="C2668" s="309" t="s">
        <v>7612</v>
      </c>
      <c r="D2668" s="309" t="s">
        <v>5953</v>
      </c>
      <c r="E2668" s="309" t="s">
        <v>3818</v>
      </c>
      <c r="F2668" s="310" t="s">
        <v>5952</v>
      </c>
      <c r="G2668" s="310" t="s">
        <v>1275</v>
      </c>
      <c r="H2668" s="309" t="s">
        <v>7605</v>
      </c>
    </row>
    <row r="2669" spans="1:8">
      <c r="A2669" s="309" t="s">
        <v>3803</v>
      </c>
      <c r="B2669" s="309" t="s">
        <v>7515</v>
      </c>
      <c r="C2669" s="309" t="s">
        <v>7614</v>
      </c>
      <c r="D2669" s="309" t="s">
        <v>5955</v>
      </c>
      <c r="E2669" s="309" t="s">
        <v>3819</v>
      </c>
      <c r="F2669" s="310" t="s">
        <v>5954</v>
      </c>
      <c r="G2669" s="310" t="s">
        <v>1275</v>
      </c>
      <c r="H2669" s="309" t="s">
        <v>7605</v>
      </c>
    </row>
    <row r="2670" spans="1:8">
      <c r="A2670" s="309" t="s">
        <v>3803</v>
      </c>
      <c r="B2670" s="309" t="s">
        <v>7515</v>
      </c>
      <c r="C2670" s="309" t="s">
        <v>7620</v>
      </c>
      <c r="D2670" s="309" t="s">
        <v>5957</v>
      </c>
      <c r="E2670" s="309" t="s">
        <v>3820</v>
      </c>
      <c r="F2670" s="310" t="s">
        <v>5956</v>
      </c>
      <c r="G2670" s="310" t="s">
        <v>1275</v>
      </c>
      <c r="H2670" s="309" t="s">
        <v>7605</v>
      </c>
    </row>
    <row r="2671" spans="1:8">
      <c r="A2671" s="309" t="s">
        <v>3803</v>
      </c>
      <c r="B2671" s="309" t="s">
        <v>7515</v>
      </c>
      <c r="C2671" s="309" t="s">
        <v>7622</v>
      </c>
      <c r="D2671" s="309" t="s">
        <v>5959</v>
      </c>
      <c r="E2671" s="309" t="s">
        <v>3821</v>
      </c>
      <c r="F2671" s="310" t="s">
        <v>5958</v>
      </c>
      <c r="G2671" s="310" t="s">
        <v>1275</v>
      </c>
      <c r="H2671" s="309" t="s">
        <v>7605</v>
      </c>
    </row>
    <row r="2672" spans="1:8">
      <c r="A2672" s="309" t="s">
        <v>3803</v>
      </c>
      <c r="B2672" s="309" t="s">
        <v>7515</v>
      </c>
      <c r="C2672" s="309" t="s">
        <v>7626</v>
      </c>
      <c r="D2672" s="309" t="s">
        <v>1616</v>
      </c>
      <c r="E2672" s="309" t="s">
        <v>3822</v>
      </c>
      <c r="F2672" s="310" t="s">
        <v>5960</v>
      </c>
      <c r="G2672" s="310" t="s">
        <v>1275</v>
      </c>
      <c r="H2672" s="309" t="s">
        <v>7605</v>
      </c>
    </row>
    <row r="2673" spans="1:8">
      <c r="A2673" s="309" t="s">
        <v>3803</v>
      </c>
      <c r="B2673" s="309" t="s">
        <v>7515</v>
      </c>
      <c r="C2673" s="309" t="s">
        <v>7630</v>
      </c>
      <c r="D2673" s="309" t="s">
        <v>5962</v>
      </c>
      <c r="E2673" s="309" t="s">
        <v>3823</v>
      </c>
      <c r="F2673" s="310" t="s">
        <v>5961</v>
      </c>
      <c r="G2673" s="310" t="s">
        <v>1275</v>
      </c>
      <c r="H2673" s="309" t="s">
        <v>7605</v>
      </c>
    </row>
    <row r="2674" spans="1:8">
      <c r="A2674" s="309" t="s">
        <v>3803</v>
      </c>
      <c r="B2674" s="309" t="s">
        <v>7515</v>
      </c>
      <c r="C2674" s="309" t="s">
        <v>7632</v>
      </c>
      <c r="D2674" s="309" t="s">
        <v>1617</v>
      </c>
      <c r="E2674" s="309" t="s">
        <v>3824</v>
      </c>
      <c r="F2674" s="310" t="s">
        <v>5963</v>
      </c>
      <c r="G2674" s="310" t="s">
        <v>1275</v>
      </c>
      <c r="H2674" s="309" t="s">
        <v>7605</v>
      </c>
    </row>
    <row r="2675" spans="1:8">
      <c r="A2675" s="309" t="s">
        <v>3803</v>
      </c>
      <c r="B2675" s="309" t="s">
        <v>7515</v>
      </c>
      <c r="C2675" s="309" t="s">
        <v>7634</v>
      </c>
      <c r="D2675" s="309" t="s">
        <v>1618</v>
      </c>
      <c r="E2675" s="309" t="s">
        <v>3825</v>
      </c>
      <c r="F2675" s="310" t="s">
        <v>5964</v>
      </c>
      <c r="G2675" s="310" t="s">
        <v>1275</v>
      </c>
      <c r="H2675" s="309" t="s">
        <v>7605</v>
      </c>
    </row>
    <row r="2676" spans="1:8">
      <c r="A2676" s="309" t="s">
        <v>3803</v>
      </c>
      <c r="B2676" s="309" t="s">
        <v>7515</v>
      </c>
      <c r="C2676" s="309" t="s">
        <v>7638</v>
      </c>
      <c r="D2676" s="309" t="s">
        <v>5966</v>
      </c>
      <c r="E2676" s="309" t="s">
        <v>3826</v>
      </c>
      <c r="F2676" s="310" t="s">
        <v>5965</v>
      </c>
      <c r="G2676" s="310" t="s">
        <v>1275</v>
      </c>
      <c r="H2676" s="309" t="s">
        <v>7605</v>
      </c>
    </row>
    <row r="2677" spans="1:8">
      <c r="A2677" s="309" t="s">
        <v>3803</v>
      </c>
      <c r="B2677" s="309" t="s">
        <v>7515</v>
      </c>
      <c r="C2677" s="309" t="s">
        <v>4667</v>
      </c>
      <c r="D2677" s="309" t="s">
        <v>1598</v>
      </c>
      <c r="E2677" s="309" t="s">
        <v>3827</v>
      </c>
      <c r="F2677" s="310" t="s">
        <v>5967</v>
      </c>
      <c r="G2677" s="310" t="s">
        <v>1276</v>
      </c>
      <c r="H2677" s="309" t="s">
        <v>8669</v>
      </c>
    </row>
    <row r="2678" spans="1:8">
      <c r="A2678" s="309" t="s">
        <v>3803</v>
      </c>
      <c r="B2678" s="309" t="s">
        <v>7515</v>
      </c>
      <c r="C2678" s="309" t="s">
        <v>4668</v>
      </c>
      <c r="D2678" s="309" t="s">
        <v>5969</v>
      </c>
      <c r="E2678" s="309" t="s">
        <v>3828</v>
      </c>
      <c r="F2678" s="310" t="s">
        <v>5968</v>
      </c>
      <c r="G2678" s="310" t="s">
        <v>1275</v>
      </c>
      <c r="H2678" s="309" t="s">
        <v>7605</v>
      </c>
    </row>
    <row r="2679" spans="1:8">
      <c r="A2679" s="309" t="s">
        <v>3803</v>
      </c>
      <c r="B2679" s="309" t="s">
        <v>7515</v>
      </c>
      <c r="C2679" s="309" t="s">
        <v>4766</v>
      </c>
      <c r="D2679" s="309" t="s">
        <v>6236</v>
      </c>
      <c r="E2679" s="309" t="s">
        <v>3829</v>
      </c>
      <c r="F2679" s="310" t="s">
        <v>6235</v>
      </c>
      <c r="G2679" s="310" t="s">
        <v>1275</v>
      </c>
      <c r="H2679" s="309" t="s">
        <v>7605</v>
      </c>
    </row>
    <row r="2680" spans="1:8">
      <c r="A2680" s="309" t="s">
        <v>3803</v>
      </c>
      <c r="B2680" s="309" t="s">
        <v>7515</v>
      </c>
      <c r="C2680" s="309" t="s">
        <v>4769</v>
      </c>
      <c r="D2680" s="309" t="s">
        <v>1619</v>
      </c>
      <c r="E2680" s="309" t="s">
        <v>3830</v>
      </c>
      <c r="F2680" s="310" t="s">
        <v>6237</v>
      </c>
      <c r="G2680" s="310" t="s">
        <v>1277</v>
      </c>
      <c r="H2680" s="309" t="s">
        <v>8680</v>
      </c>
    </row>
    <row r="2681" spans="1:8">
      <c r="A2681" s="309" t="s">
        <v>3803</v>
      </c>
      <c r="B2681" s="309" t="s">
        <v>7515</v>
      </c>
      <c r="C2681" s="309" t="s">
        <v>7913</v>
      </c>
      <c r="D2681" s="309" t="s">
        <v>6239</v>
      </c>
      <c r="E2681" s="309" t="s">
        <v>3831</v>
      </c>
      <c r="F2681" s="310" t="s">
        <v>6238</v>
      </c>
      <c r="G2681" s="310" t="s">
        <v>1281</v>
      </c>
      <c r="H2681" s="309" t="s">
        <v>8676</v>
      </c>
    </row>
    <row r="2682" spans="1:8">
      <c r="A2682" s="309" t="s">
        <v>3803</v>
      </c>
      <c r="B2682" s="309" t="s">
        <v>7515</v>
      </c>
      <c r="C2682" s="309" t="s">
        <v>4882</v>
      </c>
      <c r="D2682" s="309" t="s">
        <v>6241</v>
      </c>
      <c r="E2682" s="309" t="s">
        <v>3832</v>
      </c>
      <c r="F2682" s="310" t="s">
        <v>6240</v>
      </c>
      <c r="G2682" s="310" t="s">
        <v>1273</v>
      </c>
      <c r="H2682" s="309" t="s">
        <v>8651</v>
      </c>
    </row>
    <row r="2683" spans="1:8">
      <c r="A2683" s="309" t="s">
        <v>3803</v>
      </c>
      <c r="B2683" s="309" t="s">
        <v>7515</v>
      </c>
      <c r="C2683" s="309" t="s">
        <v>3036</v>
      </c>
      <c r="D2683" s="309" t="s">
        <v>1620</v>
      </c>
      <c r="E2683" s="309" t="s">
        <v>3833</v>
      </c>
      <c r="F2683" s="310" t="s">
        <v>6242</v>
      </c>
      <c r="G2683" s="310" t="s">
        <v>1275</v>
      </c>
      <c r="H2683" s="309" t="s">
        <v>7605</v>
      </c>
    </row>
    <row r="2684" spans="1:8">
      <c r="A2684" s="309" t="s">
        <v>3803</v>
      </c>
      <c r="B2684" s="309" t="s">
        <v>7515</v>
      </c>
      <c r="C2684" s="309" t="s">
        <v>3044</v>
      </c>
      <c r="D2684" s="309" t="s">
        <v>1621</v>
      </c>
      <c r="E2684" s="309" t="s">
        <v>3834</v>
      </c>
      <c r="F2684" s="310" t="s">
        <v>6243</v>
      </c>
      <c r="G2684" s="310" t="s">
        <v>1281</v>
      </c>
      <c r="H2684" s="309" t="s">
        <v>8676</v>
      </c>
    </row>
    <row r="2685" spans="1:8">
      <c r="A2685" s="309" t="s">
        <v>3803</v>
      </c>
      <c r="B2685" s="309" t="s">
        <v>7515</v>
      </c>
      <c r="C2685" s="309" t="s">
        <v>4889</v>
      </c>
      <c r="D2685" s="309" t="s">
        <v>6245</v>
      </c>
      <c r="E2685" s="309" t="s">
        <v>3835</v>
      </c>
      <c r="F2685" s="310" t="s">
        <v>6244</v>
      </c>
      <c r="G2685" s="310" t="s">
        <v>1275</v>
      </c>
      <c r="H2685" s="309" t="s">
        <v>7605</v>
      </c>
    </row>
    <row r="2686" spans="1:8">
      <c r="A2686" s="309" t="s">
        <v>3803</v>
      </c>
      <c r="B2686" s="309" t="s">
        <v>7515</v>
      </c>
      <c r="C2686" s="309" t="s">
        <v>8028</v>
      </c>
      <c r="D2686" s="309" t="s">
        <v>1351</v>
      </c>
      <c r="E2686" s="309" t="s">
        <v>3836</v>
      </c>
      <c r="F2686" s="310" t="s">
        <v>6246</v>
      </c>
      <c r="G2686" s="310" t="s">
        <v>1274</v>
      </c>
      <c r="H2686" s="309" t="s">
        <v>7537</v>
      </c>
    </row>
    <row r="2687" spans="1:8">
      <c r="A2687" s="309" t="s">
        <v>3803</v>
      </c>
      <c r="B2687" s="309" t="s">
        <v>7515</v>
      </c>
      <c r="C2687" s="309" t="s">
        <v>3054</v>
      </c>
      <c r="D2687" s="309" t="s">
        <v>1353</v>
      </c>
      <c r="E2687" s="309" t="s">
        <v>3837</v>
      </c>
      <c r="F2687" s="310" t="s">
        <v>1352</v>
      </c>
      <c r="G2687" s="310" t="s">
        <v>1279</v>
      </c>
      <c r="H2687" s="309" t="s">
        <v>526</v>
      </c>
    </row>
    <row r="2688" spans="1:8">
      <c r="A2688" s="309" t="s">
        <v>3803</v>
      </c>
      <c r="B2688" s="309" t="s">
        <v>7515</v>
      </c>
      <c r="C2688" s="309" t="s">
        <v>3058</v>
      </c>
      <c r="D2688" s="309" t="s">
        <v>567</v>
      </c>
      <c r="E2688" s="309" t="s">
        <v>3838</v>
      </c>
      <c r="F2688" s="310" t="s">
        <v>1354</v>
      </c>
      <c r="G2688" s="310" t="s">
        <v>1280</v>
      </c>
      <c r="H2688" s="309" t="s">
        <v>8675</v>
      </c>
    </row>
    <row r="2689" spans="1:8">
      <c r="A2689" s="309" t="s">
        <v>3803</v>
      </c>
      <c r="B2689" s="309" t="s">
        <v>7515</v>
      </c>
      <c r="C2689" s="309" t="s">
        <v>1833</v>
      </c>
      <c r="D2689" s="309" t="s">
        <v>3839</v>
      </c>
      <c r="E2689" s="309" t="s">
        <v>3840</v>
      </c>
      <c r="F2689" s="310" t="s">
        <v>3841</v>
      </c>
      <c r="G2689" s="310" t="s">
        <v>1280</v>
      </c>
      <c r="H2689" s="309" t="s">
        <v>8675</v>
      </c>
    </row>
    <row r="2690" spans="1:8">
      <c r="A2690" s="309" t="s">
        <v>3803</v>
      </c>
      <c r="B2690" s="309" t="s">
        <v>7515</v>
      </c>
      <c r="C2690" s="309" t="s">
        <v>8072</v>
      </c>
      <c r="D2690" s="309" t="s">
        <v>1622</v>
      </c>
      <c r="E2690" s="309" t="s">
        <v>3842</v>
      </c>
      <c r="F2690" s="310" t="s">
        <v>1355</v>
      </c>
      <c r="G2690" s="310" t="s">
        <v>1280</v>
      </c>
      <c r="H2690" s="309" t="s">
        <v>8675</v>
      </c>
    </row>
    <row r="2691" spans="1:8">
      <c r="A2691" s="309" t="s">
        <v>3803</v>
      </c>
      <c r="B2691" s="309" t="s">
        <v>7515</v>
      </c>
      <c r="C2691" s="309" t="s">
        <v>3062</v>
      </c>
      <c r="D2691" s="309" t="s">
        <v>3843</v>
      </c>
      <c r="E2691" s="309" t="s">
        <v>3844</v>
      </c>
      <c r="F2691" s="310" t="s">
        <v>1356</v>
      </c>
      <c r="G2691" s="310" t="s">
        <v>1281</v>
      </c>
      <c r="H2691" s="309" t="s">
        <v>8676</v>
      </c>
    </row>
    <row r="2692" spans="1:8">
      <c r="A2692" s="309" t="s">
        <v>3803</v>
      </c>
      <c r="B2692" s="309" t="s">
        <v>7515</v>
      </c>
      <c r="C2692" s="309" t="s">
        <v>6620</v>
      </c>
      <c r="D2692" s="309" t="s">
        <v>1358</v>
      </c>
      <c r="E2692" s="309" t="s">
        <v>3845</v>
      </c>
      <c r="F2692" s="310" t="s">
        <v>1357</v>
      </c>
      <c r="G2692" s="310" t="s">
        <v>1273</v>
      </c>
      <c r="H2692" s="309" t="s">
        <v>8651</v>
      </c>
    </row>
    <row r="2693" spans="1:8">
      <c r="A2693" s="309" t="s">
        <v>3803</v>
      </c>
      <c r="B2693" s="309" t="s">
        <v>7515</v>
      </c>
      <c r="C2693" s="309" t="s">
        <v>6626</v>
      </c>
      <c r="D2693" s="309" t="s">
        <v>1360</v>
      </c>
      <c r="E2693" s="309" t="s">
        <v>3846</v>
      </c>
      <c r="F2693" s="310" t="s">
        <v>1359</v>
      </c>
      <c r="G2693" s="310" t="s">
        <v>1275</v>
      </c>
      <c r="H2693" s="309" t="s">
        <v>7605</v>
      </c>
    </row>
    <row r="2694" spans="1:8">
      <c r="A2694" s="309" t="s">
        <v>3803</v>
      </c>
      <c r="B2694" s="309" t="s">
        <v>7515</v>
      </c>
      <c r="C2694" s="309" t="s">
        <v>6628</v>
      </c>
      <c r="D2694" s="309" t="s">
        <v>1362</v>
      </c>
      <c r="E2694" s="309" t="s">
        <v>3847</v>
      </c>
      <c r="F2694" s="310" t="s">
        <v>1361</v>
      </c>
      <c r="G2694" s="310" t="s">
        <v>1274</v>
      </c>
      <c r="H2694" s="309" t="s">
        <v>7537</v>
      </c>
    </row>
    <row r="2695" spans="1:8">
      <c r="A2695" s="309" t="s">
        <v>3803</v>
      </c>
      <c r="B2695" s="309" t="s">
        <v>7515</v>
      </c>
      <c r="C2695" s="309" t="s">
        <v>6630</v>
      </c>
      <c r="D2695" s="309" t="s">
        <v>1364</v>
      </c>
      <c r="E2695" s="309" t="s">
        <v>3848</v>
      </c>
      <c r="F2695" s="310" t="s">
        <v>1363</v>
      </c>
      <c r="G2695" s="310" t="s">
        <v>1275</v>
      </c>
      <c r="H2695" s="309" t="s">
        <v>7605</v>
      </c>
    </row>
    <row r="2696" spans="1:8">
      <c r="A2696" s="309" t="s">
        <v>3803</v>
      </c>
      <c r="B2696" s="309" t="s">
        <v>7515</v>
      </c>
      <c r="C2696" s="309" t="s">
        <v>1845</v>
      </c>
      <c r="D2696" s="309" t="s">
        <v>1366</v>
      </c>
      <c r="E2696" s="309" t="s">
        <v>3849</v>
      </c>
      <c r="F2696" s="310" t="s">
        <v>1365</v>
      </c>
      <c r="G2696" s="310" t="s">
        <v>1282</v>
      </c>
      <c r="H2696" s="309" t="s">
        <v>4507</v>
      </c>
    </row>
    <row r="2697" spans="1:8">
      <c r="A2697" s="309" t="s">
        <v>3803</v>
      </c>
      <c r="B2697" s="309" t="s">
        <v>7515</v>
      </c>
      <c r="C2697" s="309" t="s">
        <v>6632</v>
      </c>
      <c r="D2697" s="309" t="s">
        <v>1368</v>
      </c>
      <c r="E2697" s="309" t="s">
        <v>3850</v>
      </c>
      <c r="F2697" s="310" t="s">
        <v>1367</v>
      </c>
      <c r="G2697" s="310" t="s">
        <v>1278</v>
      </c>
      <c r="H2697" s="309" t="s">
        <v>8674</v>
      </c>
    </row>
    <row r="2698" spans="1:8">
      <c r="A2698" s="309" t="s">
        <v>3803</v>
      </c>
      <c r="B2698" s="309" t="s">
        <v>7515</v>
      </c>
      <c r="C2698" s="309" t="s">
        <v>6634</v>
      </c>
      <c r="D2698" s="309" t="s">
        <v>8543</v>
      </c>
      <c r="E2698" s="309" t="s">
        <v>3851</v>
      </c>
      <c r="F2698" s="310" t="s">
        <v>1369</v>
      </c>
      <c r="G2698" s="310" t="s">
        <v>1274</v>
      </c>
      <c r="H2698" s="309" t="s">
        <v>7537</v>
      </c>
    </row>
    <row r="2699" spans="1:8">
      <c r="A2699" s="309" t="s">
        <v>3803</v>
      </c>
      <c r="B2699" s="309" t="s">
        <v>7515</v>
      </c>
      <c r="C2699" s="309" t="s">
        <v>6636</v>
      </c>
      <c r="D2699" s="309" t="s">
        <v>8545</v>
      </c>
      <c r="E2699" s="309" t="s">
        <v>3852</v>
      </c>
      <c r="F2699" s="310" t="s">
        <v>8544</v>
      </c>
      <c r="G2699" s="310" t="s">
        <v>1274</v>
      </c>
      <c r="H2699" s="309" t="s">
        <v>7537</v>
      </c>
    </row>
    <row r="2700" spans="1:8">
      <c r="A2700" s="309" t="s">
        <v>3803</v>
      </c>
      <c r="B2700" s="309" t="s">
        <v>7515</v>
      </c>
      <c r="C2700" s="309" t="s">
        <v>1847</v>
      </c>
      <c r="D2700" s="309" t="s">
        <v>8547</v>
      </c>
      <c r="E2700" s="309" t="s">
        <v>3853</v>
      </c>
      <c r="F2700" s="310" t="s">
        <v>8546</v>
      </c>
      <c r="G2700" s="310" t="s">
        <v>1275</v>
      </c>
      <c r="H2700" s="309" t="s">
        <v>7605</v>
      </c>
    </row>
    <row r="2701" spans="1:8">
      <c r="A2701" s="309" t="s">
        <v>3803</v>
      </c>
      <c r="B2701" s="309" t="s">
        <v>7515</v>
      </c>
      <c r="C2701" s="309" t="s">
        <v>6637</v>
      </c>
      <c r="D2701" s="309" t="s">
        <v>4918</v>
      </c>
      <c r="E2701" s="309" t="s">
        <v>3854</v>
      </c>
      <c r="F2701" s="310" t="s">
        <v>8548</v>
      </c>
      <c r="G2701" s="310" t="s">
        <v>1274</v>
      </c>
      <c r="H2701" s="309" t="s">
        <v>7537</v>
      </c>
    </row>
    <row r="2702" spans="1:8">
      <c r="A2702" s="309" t="s">
        <v>3803</v>
      </c>
      <c r="B2702" s="309" t="s">
        <v>7515</v>
      </c>
      <c r="C2702" s="309" t="s">
        <v>6639</v>
      </c>
      <c r="D2702" s="309" t="s">
        <v>4920</v>
      </c>
      <c r="E2702" s="309" t="s">
        <v>3855</v>
      </c>
      <c r="F2702" s="310" t="s">
        <v>4919</v>
      </c>
      <c r="G2702" s="310" t="s">
        <v>1274</v>
      </c>
      <c r="H2702" s="309" t="s">
        <v>7537</v>
      </c>
    </row>
    <row r="2703" spans="1:8">
      <c r="A2703" s="309" t="s">
        <v>3803</v>
      </c>
      <c r="B2703" s="309" t="s">
        <v>7515</v>
      </c>
      <c r="C2703" s="309" t="s">
        <v>6641</v>
      </c>
      <c r="D2703" s="309" t="s">
        <v>4922</v>
      </c>
      <c r="E2703" s="309" t="s">
        <v>3856</v>
      </c>
      <c r="F2703" s="310" t="s">
        <v>4921</v>
      </c>
      <c r="G2703" s="310" t="s">
        <v>1274</v>
      </c>
      <c r="H2703" s="309" t="s">
        <v>7537</v>
      </c>
    </row>
    <row r="2704" spans="1:8">
      <c r="A2704" s="309" t="s">
        <v>3803</v>
      </c>
      <c r="B2704" s="309" t="s">
        <v>7515</v>
      </c>
      <c r="C2704" s="309" t="s">
        <v>6643</v>
      </c>
      <c r="D2704" s="309" t="s">
        <v>4924</v>
      </c>
      <c r="E2704" s="309" t="s">
        <v>3857</v>
      </c>
      <c r="F2704" s="310" t="s">
        <v>4923</v>
      </c>
      <c r="G2704" s="310" t="s">
        <v>1274</v>
      </c>
      <c r="H2704" s="309" t="s">
        <v>7537</v>
      </c>
    </row>
    <row r="2705" spans="1:8">
      <c r="A2705" s="309" t="s">
        <v>3803</v>
      </c>
      <c r="B2705" s="309" t="s">
        <v>7515</v>
      </c>
      <c r="C2705" s="309" t="s">
        <v>6645</v>
      </c>
      <c r="D2705" s="309" t="s">
        <v>4926</v>
      </c>
      <c r="E2705" s="309" t="s">
        <v>3858</v>
      </c>
      <c r="F2705" s="310" t="s">
        <v>4925</v>
      </c>
      <c r="G2705" s="310" t="s">
        <v>1274</v>
      </c>
      <c r="H2705" s="309" t="s">
        <v>7537</v>
      </c>
    </row>
    <row r="2706" spans="1:8">
      <c r="A2706" s="309" t="s">
        <v>3803</v>
      </c>
      <c r="B2706" s="309" t="s">
        <v>7515</v>
      </c>
      <c r="C2706" s="309" t="s">
        <v>6649</v>
      </c>
      <c r="D2706" s="309" t="s">
        <v>1623</v>
      </c>
      <c r="E2706" s="309" t="s">
        <v>3859</v>
      </c>
      <c r="F2706" s="310" t="s">
        <v>1624</v>
      </c>
      <c r="G2706" s="310" t="s">
        <v>1280</v>
      </c>
      <c r="H2706" s="309" t="s">
        <v>8675</v>
      </c>
    </row>
    <row r="2707" spans="1:8">
      <c r="A2707" s="309" t="s">
        <v>3803</v>
      </c>
      <c r="B2707" s="309" t="s">
        <v>7515</v>
      </c>
      <c r="C2707" s="309" t="s">
        <v>6651</v>
      </c>
      <c r="D2707" s="309" t="s">
        <v>1625</v>
      </c>
      <c r="E2707" s="309" t="s">
        <v>3860</v>
      </c>
      <c r="F2707" s="310" t="s">
        <v>1626</v>
      </c>
      <c r="G2707" s="310" t="s">
        <v>1274</v>
      </c>
      <c r="H2707" s="309" t="s">
        <v>7537</v>
      </c>
    </row>
    <row r="2708" spans="1:8">
      <c r="A2708" s="309" t="s">
        <v>3803</v>
      </c>
      <c r="B2708" s="309" t="s">
        <v>7515</v>
      </c>
      <c r="C2708" s="309" t="s">
        <v>6653</v>
      </c>
      <c r="D2708" s="309" t="s">
        <v>1627</v>
      </c>
      <c r="E2708" s="309" t="s">
        <v>3861</v>
      </c>
      <c r="F2708" s="310" t="s">
        <v>1628</v>
      </c>
      <c r="G2708" s="310" t="s">
        <v>1275</v>
      </c>
      <c r="H2708" s="309" t="s">
        <v>7605</v>
      </c>
    </row>
    <row r="2709" spans="1:8">
      <c r="A2709" s="309" t="s">
        <v>3803</v>
      </c>
      <c r="B2709" s="309" t="s">
        <v>7515</v>
      </c>
      <c r="C2709" s="309" t="s">
        <v>1854</v>
      </c>
      <c r="D2709" s="309" t="s">
        <v>4928</v>
      </c>
      <c r="E2709" s="309" t="s">
        <v>3862</v>
      </c>
      <c r="F2709" s="310" t="s">
        <v>4927</v>
      </c>
      <c r="G2709" s="310" t="s">
        <v>1274</v>
      </c>
      <c r="H2709" s="309" t="s">
        <v>7537</v>
      </c>
    </row>
    <row r="2710" spans="1:8">
      <c r="A2710" s="309" t="s">
        <v>3803</v>
      </c>
      <c r="B2710" s="309" t="s">
        <v>7515</v>
      </c>
      <c r="C2710" s="309" t="s">
        <v>6655</v>
      </c>
      <c r="D2710" s="309" t="s">
        <v>1629</v>
      </c>
      <c r="E2710" s="309" t="s">
        <v>3863</v>
      </c>
      <c r="F2710" s="310" t="s">
        <v>1630</v>
      </c>
      <c r="G2710" s="310" t="s">
        <v>1283</v>
      </c>
      <c r="H2710" s="309" t="s">
        <v>8677</v>
      </c>
    </row>
    <row r="2711" spans="1:8">
      <c r="A2711" s="309" t="s">
        <v>3803</v>
      </c>
      <c r="B2711" s="309" t="s">
        <v>7515</v>
      </c>
      <c r="C2711" s="309" t="s">
        <v>6657</v>
      </c>
      <c r="D2711" s="309" t="s">
        <v>1631</v>
      </c>
      <c r="E2711" s="309" t="s">
        <v>3864</v>
      </c>
      <c r="F2711" s="310" t="s">
        <v>1632</v>
      </c>
      <c r="G2711" s="310" t="s">
        <v>1280</v>
      </c>
      <c r="H2711" s="309" t="s">
        <v>8675</v>
      </c>
    </row>
    <row r="2712" spans="1:8">
      <c r="A2712" s="309" t="s">
        <v>3803</v>
      </c>
      <c r="B2712" s="309" t="s">
        <v>7515</v>
      </c>
      <c r="C2712" s="309" t="s">
        <v>6659</v>
      </c>
      <c r="D2712" s="309" t="s">
        <v>1633</v>
      </c>
      <c r="E2712" s="309" t="s">
        <v>3865</v>
      </c>
      <c r="F2712" s="310" t="s">
        <v>1634</v>
      </c>
      <c r="G2712" s="310" t="s">
        <v>1282</v>
      </c>
      <c r="H2712" s="309" t="s">
        <v>4507</v>
      </c>
    </row>
    <row r="2713" spans="1:8">
      <c r="A2713" s="309" t="s">
        <v>3803</v>
      </c>
      <c r="B2713" s="309" t="s">
        <v>7515</v>
      </c>
      <c r="C2713" s="309" t="s">
        <v>1049</v>
      </c>
      <c r="D2713" s="309" t="s">
        <v>1635</v>
      </c>
      <c r="E2713" s="309" t="s">
        <v>3866</v>
      </c>
      <c r="F2713" s="310" t="s">
        <v>1636</v>
      </c>
      <c r="G2713" s="310" t="s">
        <v>1283</v>
      </c>
      <c r="H2713" s="309" t="s">
        <v>8677</v>
      </c>
    </row>
    <row r="2714" spans="1:8">
      <c r="A2714" s="309" t="s">
        <v>3803</v>
      </c>
      <c r="B2714" s="309" t="s">
        <v>7515</v>
      </c>
      <c r="C2714" s="309" t="s">
        <v>6663</v>
      </c>
      <c r="D2714" s="309" t="s">
        <v>1637</v>
      </c>
      <c r="E2714" s="309" t="s">
        <v>3867</v>
      </c>
      <c r="F2714" s="310" t="s">
        <v>1638</v>
      </c>
      <c r="G2714" s="310" t="s">
        <v>1284</v>
      </c>
      <c r="H2714" s="309" t="s">
        <v>8715</v>
      </c>
    </row>
    <row r="2715" spans="1:8">
      <c r="A2715" s="309" t="s">
        <v>3803</v>
      </c>
      <c r="B2715" s="309" t="s">
        <v>7515</v>
      </c>
      <c r="C2715" s="309" t="s">
        <v>6665</v>
      </c>
      <c r="D2715" s="309" t="s">
        <v>1639</v>
      </c>
      <c r="E2715" s="309" t="s">
        <v>3868</v>
      </c>
      <c r="F2715" s="310" t="s">
        <v>1640</v>
      </c>
      <c r="G2715" s="310" t="s">
        <v>1282</v>
      </c>
      <c r="H2715" s="309" t="s">
        <v>4507</v>
      </c>
    </row>
    <row r="2716" spans="1:8">
      <c r="A2716" s="309" t="s">
        <v>3803</v>
      </c>
      <c r="B2716" s="309" t="s">
        <v>7515</v>
      </c>
      <c r="C2716" s="309" t="s">
        <v>448</v>
      </c>
      <c r="D2716" s="309" t="s">
        <v>3869</v>
      </c>
      <c r="E2716" s="309" t="s">
        <v>3870</v>
      </c>
      <c r="F2716" s="310" t="s">
        <v>3871</v>
      </c>
      <c r="G2716" s="310" t="s">
        <v>1282</v>
      </c>
      <c r="H2716" s="309" t="s">
        <v>4507</v>
      </c>
    </row>
    <row r="2717" spans="1:8">
      <c r="A2717" s="309" t="s">
        <v>3803</v>
      </c>
      <c r="B2717" s="309" t="s">
        <v>7515</v>
      </c>
      <c r="C2717" s="309" t="s">
        <v>450</v>
      </c>
      <c r="D2717" s="309" t="s">
        <v>3872</v>
      </c>
      <c r="E2717" s="309" t="s">
        <v>3873</v>
      </c>
      <c r="F2717" s="310" t="s">
        <v>3874</v>
      </c>
      <c r="G2717" s="310" t="s">
        <v>1280</v>
      </c>
      <c r="H2717" s="309" t="s">
        <v>8675</v>
      </c>
    </row>
    <row r="2718" spans="1:8">
      <c r="A2718" s="309" t="s">
        <v>3803</v>
      </c>
      <c r="B2718" s="309" t="s">
        <v>7515</v>
      </c>
      <c r="C2718" s="309" t="s">
        <v>454</v>
      </c>
      <c r="D2718" s="309" t="s">
        <v>9167</v>
      </c>
      <c r="E2718" s="309" t="s">
        <v>9168</v>
      </c>
      <c r="F2718" s="310" t="s">
        <v>9169</v>
      </c>
      <c r="G2718" s="310" t="s">
        <v>1273</v>
      </c>
      <c r="H2718" s="309" t="s">
        <v>8651</v>
      </c>
    </row>
    <row r="2719" spans="1:8">
      <c r="A2719" s="309" t="s">
        <v>3803</v>
      </c>
      <c r="B2719" s="309" t="s">
        <v>7515</v>
      </c>
      <c r="C2719" s="309" t="s">
        <v>1062</v>
      </c>
      <c r="D2719" s="309" t="s">
        <v>9170</v>
      </c>
      <c r="E2719" s="309" t="s">
        <v>9171</v>
      </c>
      <c r="F2719" s="310" t="s">
        <v>9172</v>
      </c>
      <c r="G2719" s="310" t="s">
        <v>1283</v>
      </c>
      <c r="H2719" s="309" t="s">
        <v>8677</v>
      </c>
    </row>
    <row r="2720" spans="1:8">
      <c r="A2720" s="309" t="s">
        <v>3803</v>
      </c>
      <c r="B2720" s="309" t="s">
        <v>7515</v>
      </c>
      <c r="C2720" s="309" t="s">
        <v>456</v>
      </c>
      <c r="D2720" s="309" t="s">
        <v>9173</v>
      </c>
      <c r="E2720" s="309" t="s">
        <v>9174</v>
      </c>
      <c r="F2720" s="310" t="s">
        <v>9175</v>
      </c>
      <c r="G2720" s="310" t="s">
        <v>1282</v>
      </c>
      <c r="H2720" s="309" t="s">
        <v>4507</v>
      </c>
    </row>
    <row r="2721" spans="1:8">
      <c r="A2721" s="309" t="s">
        <v>3803</v>
      </c>
      <c r="B2721" s="309" t="s">
        <v>7515</v>
      </c>
      <c r="C2721" s="309" t="s">
        <v>458</v>
      </c>
      <c r="D2721" s="309" t="s">
        <v>9176</v>
      </c>
      <c r="E2721" s="309" t="s">
        <v>9177</v>
      </c>
      <c r="F2721" s="310" t="s">
        <v>9178</v>
      </c>
      <c r="G2721" s="310" t="s">
        <v>1282</v>
      </c>
      <c r="H2721" s="309" t="s">
        <v>4507</v>
      </c>
    </row>
    <row r="2722" spans="1:8">
      <c r="D2722" s="309" t="s">
        <v>6184</v>
      </c>
    </row>
    <row r="2723" spans="1:8">
      <c r="A2723" s="309" t="s">
        <v>3875</v>
      </c>
      <c r="B2723" s="309" t="s">
        <v>7516</v>
      </c>
      <c r="C2723" s="309" t="s">
        <v>7530</v>
      </c>
      <c r="D2723" s="309" t="s">
        <v>4930</v>
      </c>
      <c r="E2723" s="309" t="s">
        <v>3876</v>
      </c>
      <c r="F2723" s="310" t="s">
        <v>4929</v>
      </c>
      <c r="G2723" s="310" t="s">
        <v>1273</v>
      </c>
      <c r="H2723" s="309" t="s">
        <v>8651</v>
      </c>
    </row>
    <row r="2724" spans="1:8">
      <c r="A2724" s="309" t="s">
        <v>3875</v>
      </c>
      <c r="B2724" s="309" t="s">
        <v>7516</v>
      </c>
      <c r="C2724" s="309" t="s">
        <v>7533</v>
      </c>
      <c r="D2724" s="309" t="s">
        <v>4932</v>
      </c>
      <c r="E2724" s="309" t="s">
        <v>3877</v>
      </c>
      <c r="F2724" s="310" t="s">
        <v>4931</v>
      </c>
      <c r="G2724" s="310" t="s">
        <v>1274</v>
      </c>
      <c r="H2724" s="309" t="s">
        <v>7537</v>
      </c>
    </row>
    <row r="2725" spans="1:8">
      <c r="A2725" s="309" t="s">
        <v>3875</v>
      </c>
      <c r="B2725" s="309" t="s">
        <v>7516</v>
      </c>
      <c r="C2725" s="309" t="s">
        <v>7540</v>
      </c>
      <c r="D2725" s="309" t="s">
        <v>4934</v>
      </c>
      <c r="E2725" s="309" t="s">
        <v>3878</v>
      </c>
      <c r="F2725" s="310" t="s">
        <v>4933</v>
      </c>
      <c r="G2725" s="310" t="s">
        <v>1274</v>
      </c>
      <c r="H2725" s="309" t="s">
        <v>7537</v>
      </c>
    </row>
    <row r="2726" spans="1:8">
      <c r="A2726" s="309" t="s">
        <v>3875</v>
      </c>
      <c r="B2726" s="309" t="s">
        <v>7516</v>
      </c>
      <c r="C2726" s="309" t="s">
        <v>7542</v>
      </c>
      <c r="D2726" s="309" t="s">
        <v>4936</v>
      </c>
      <c r="E2726" s="309" t="s">
        <v>1404</v>
      </c>
      <c r="F2726" s="310" t="s">
        <v>4935</v>
      </c>
      <c r="G2726" s="310" t="s">
        <v>1275</v>
      </c>
      <c r="H2726" s="309" t="s">
        <v>7605</v>
      </c>
    </row>
    <row r="2727" spans="1:8">
      <c r="A2727" s="309" t="s">
        <v>3875</v>
      </c>
      <c r="B2727" s="309" t="s">
        <v>7516</v>
      </c>
      <c r="C2727" s="309" t="s">
        <v>7544</v>
      </c>
      <c r="D2727" s="309" t="s">
        <v>4938</v>
      </c>
      <c r="E2727" s="309" t="s">
        <v>1405</v>
      </c>
      <c r="F2727" s="310" t="s">
        <v>4937</v>
      </c>
      <c r="G2727" s="310" t="s">
        <v>1275</v>
      </c>
      <c r="H2727" s="309" t="s">
        <v>7605</v>
      </c>
    </row>
    <row r="2728" spans="1:8">
      <c r="A2728" s="309" t="s">
        <v>3875</v>
      </c>
      <c r="B2728" s="309" t="s">
        <v>7516</v>
      </c>
      <c r="C2728" s="309" t="s">
        <v>7546</v>
      </c>
      <c r="D2728" s="309" t="s">
        <v>4940</v>
      </c>
      <c r="E2728" s="309" t="s">
        <v>1406</v>
      </c>
      <c r="F2728" s="310" t="s">
        <v>4939</v>
      </c>
      <c r="G2728" s="310" t="s">
        <v>1275</v>
      </c>
      <c r="H2728" s="309" t="s">
        <v>7605</v>
      </c>
    </row>
    <row r="2729" spans="1:8">
      <c r="A2729" s="309" t="s">
        <v>3875</v>
      </c>
      <c r="B2729" s="309" t="s">
        <v>7516</v>
      </c>
      <c r="C2729" s="309" t="s">
        <v>7548</v>
      </c>
      <c r="D2729" s="309" t="s">
        <v>4942</v>
      </c>
      <c r="E2729" s="309" t="s">
        <v>1407</v>
      </c>
      <c r="F2729" s="310" t="s">
        <v>4941</v>
      </c>
      <c r="G2729" s="310" t="s">
        <v>1274</v>
      </c>
      <c r="H2729" s="309" t="s">
        <v>7537</v>
      </c>
    </row>
    <row r="2730" spans="1:8">
      <c r="A2730" s="309" t="s">
        <v>3875</v>
      </c>
      <c r="B2730" s="309" t="s">
        <v>7516</v>
      </c>
      <c r="C2730" s="309" t="s">
        <v>7550</v>
      </c>
      <c r="D2730" s="309" t="s">
        <v>4944</v>
      </c>
      <c r="E2730" s="309" t="s">
        <v>1408</v>
      </c>
      <c r="F2730" s="310" t="s">
        <v>4943</v>
      </c>
      <c r="G2730" s="310" t="s">
        <v>1274</v>
      </c>
      <c r="H2730" s="309" t="s">
        <v>7537</v>
      </c>
    </row>
    <row r="2731" spans="1:8">
      <c r="A2731" s="309" t="s">
        <v>3875</v>
      </c>
      <c r="B2731" s="309" t="s">
        <v>7516</v>
      </c>
      <c r="C2731" s="309" t="s">
        <v>7552</v>
      </c>
      <c r="D2731" s="309" t="s">
        <v>4946</v>
      </c>
      <c r="E2731" s="309" t="s">
        <v>1409</v>
      </c>
      <c r="F2731" s="310" t="s">
        <v>4945</v>
      </c>
      <c r="G2731" s="310" t="s">
        <v>1275</v>
      </c>
      <c r="H2731" s="309" t="s">
        <v>7605</v>
      </c>
    </row>
    <row r="2732" spans="1:8">
      <c r="A2732" s="309" t="s">
        <v>3875</v>
      </c>
      <c r="B2732" s="309" t="s">
        <v>7516</v>
      </c>
      <c r="C2732" s="309" t="s">
        <v>7554</v>
      </c>
      <c r="D2732" s="309" t="s">
        <v>4948</v>
      </c>
      <c r="E2732" s="309" t="s">
        <v>1410</v>
      </c>
      <c r="F2732" s="310" t="s">
        <v>4947</v>
      </c>
      <c r="G2732" s="310" t="s">
        <v>1275</v>
      </c>
      <c r="H2732" s="309" t="s">
        <v>7605</v>
      </c>
    </row>
    <row r="2733" spans="1:8">
      <c r="A2733" s="309" t="s">
        <v>3875</v>
      </c>
      <c r="B2733" s="309" t="s">
        <v>7516</v>
      </c>
      <c r="C2733" s="309" t="s">
        <v>7556</v>
      </c>
      <c r="D2733" s="309" t="s">
        <v>4950</v>
      </c>
      <c r="E2733" s="309" t="s">
        <v>1411</v>
      </c>
      <c r="F2733" s="310" t="s">
        <v>4949</v>
      </c>
      <c r="G2733" s="310" t="s">
        <v>1274</v>
      </c>
      <c r="H2733" s="309" t="s">
        <v>7537</v>
      </c>
    </row>
    <row r="2734" spans="1:8">
      <c r="A2734" s="309" t="s">
        <v>3875</v>
      </c>
      <c r="B2734" s="309" t="s">
        <v>7516</v>
      </c>
      <c r="C2734" s="309" t="s">
        <v>7558</v>
      </c>
      <c r="D2734" s="309" t="s">
        <v>4952</v>
      </c>
      <c r="E2734" s="309" t="s">
        <v>1412</v>
      </c>
      <c r="F2734" s="310" t="s">
        <v>4951</v>
      </c>
      <c r="G2734" s="310" t="s">
        <v>1274</v>
      </c>
      <c r="H2734" s="309" t="s">
        <v>7537</v>
      </c>
    </row>
    <row r="2735" spans="1:8">
      <c r="A2735" s="309" t="s">
        <v>3875</v>
      </c>
      <c r="B2735" s="309" t="s">
        <v>7516</v>
      </c>
      <c r="C2735" s="309" t="s">
        <v>7568</v>
      </c>
      <c r="D2735" s="309" t="s">
        <v>4954</v>
      </c>
      <c r="E2735" s="309" t="s">
        <v>1413</v>
      </c>
      <c r="F2735" s="310" t="s">
        <v>4953</v>
      </c>
      <c r="G2735" s="310" t="s">
        <v>1275</v>
      </c>
      <c r="H2735" s="309" t="s">
        <v>7605</v>
      </c>
    </row>
    <row r="2736" spans="1:8">
      <c r="A2736" s="309" t="s">
        <v>3875</v>
      </c>
      <c r="B2736" s="309" t="s">
        <v>7516</v>
      </c>
      <c r="C2736" s="309" t="s">
        <v>7572</v>
      </c>
      <c r="D2736" s="309" t="s">
        <v>4956</v>
      </c>
      <c r="E2736" s="309" t="s">
        <v>1414</v>
      </c>
      <c r="F2736" s="310" t="s">
        <v>4955</v>
      </c>
      <c r="G2736" s="310" t="s">
        <v>1275</v>
      </c>
      <c r="H2736" s="309" t="s">
        <v>7605</v>
      </c>
    </row>
    <row r="2737" spans="1:8">
      <c r="A2737" s="309" t="s">
        <v>3875</v>
      </c>
      <c r="B2737" s="309" t="s">
        <v>7516</v>
      </c>
      <c r="C2737" s="309" t="s">
        <v>7575</v>
      </c>
      <c r="D2737" s="309" t="s">
        <v>4958</v>
      </c>
      <c r="E2737" s="309" t="s">
        <v>1415</v>
      </c>
      <c r="F2737" s="310" t="s">
        <v>4957</v>
      </c>
      <c r="G2737" s="310" t="s">
        <v>1275</v>
      </c>
      <c r="H2737" s="309" t="s">
        <v>7605</v>
      </c>
    </row>
    <row r="2738" spans="1:8">
      <c r="A2738" s="309" t="s">
        <v>3875</v>
      </c>
      <c r="B2738" s="309" t="s">
        <v>7516</v>
      </c>
      <c r="C2738" s="309" t="s">
        <v>7577</v>
      </c>
      <c r="D2738" s="309" t="s">
        <v>1641</v>
      </c>
      <c r="E2738" s="309" t="s">
        <v>1416</v>
      </c>
      <c r="F2738" s="310" t="s">
        <v>4959</v>
      </c>
      <c r="G2738" s="310" t="s">
        <v>1275</v>
      </c>
      <c r="H2738" s="309" t="s">
        <v>7605</v>
      </c>
    </row>
    <row r="2739" spans="1:8">
      <c r="A2739" s="309" t="s">
        <v>3875</v>
      </c>
      <c r="B2739" s="309" t="s">
        <v>7516</v>
      </c>
      <c r="C2739" s="309" t="s">
        <v>7579</v>
      </c>
      <c r="D2739" s="309" t="s">
        <v>4961</v>
      </c>
      <c r="E2739" s="309" t="s">
        <v>1417</v>
      </c>
      <c r="F2739" s="310" t="s">
        <v>4960</v>
      </c>
      <c r="G2739" s="310" t="s">
        <v>1274</v>
      </c>
      <c r="H2739" s="309" t="s">
        <v>7537</v>
      </c>
    </row>
    <row r="2740" spans="1:8">
      <c r="A2740" s="309" t="s">
        <v>3875</v>
      </c>
      <c r="B2740" s="309" t="s">
        <v>7516</v>
      </c>
      <c r="C2740" s="309" t="s">
        <v>7581</v>
      </c>
      <c r="D2740" s="309" t="s">
        <v>4963</v>
      </c>
      <c r="E2740" s="309" t="s">
        <v>1418</v>
      </c>
      <c r="F2740" s="310" t="s">
        <v>4962</v>
      </c>
      <c r="G2740" s="310" t="s">
        <v>1275</v>
      </c>
      <c r="H2740" s="309" t="s">
        <v>7605</v>
      </c>
    </row>
    <row r="2741" spans="1:8">
      <c r="A2741" s="309" t="s">
        <v>3875</v>
      </c>
      <c r="B2741" s="309" t="s">
        <v>7516</v>
      </c>
      <c r="C2741" s="309" t="s">
        <v>7585</v>
      </c>
      <c r="D2741" s="309" t="s">
        <v>4965</v>
      </c>
      <c r="E2741" s="309" t="s">
        <v>1419</v>
      </c>
      <c r="F2741" s="310" t="s">
        <v>4964</v>
      </c>
      <c r="G2741" s="310" t="s">
        <v>1274</v>
      </c>
      <c r="H2741" s="309" t="s">
        <v>7537</v>
      </c>
    </row>
    <row r="2742" spans="1:8">
      <c r="A2742" s="309" t="s">
        <v>3875</v>
      </c>
      <c r="B2742" s="309" t="s">
        <v>7516</v>
      </c>
      <c r="C2742" s="309" t="s">
        <v>7587</v>
      </c>
      <c r="D2742" s="309" t="s">
        <v>4967</v>
      </c>
      <c r="E2742" s="309" t="s">
        <v>1420</v>
      </c>
      <c r="F2742" s="310" t="s">
        <v>4966</v>
      </c>
      <c r="G2742" s="310" t="s">
        <v>1274</v>
      </c>
      <c r="H2742" s="309" t="s">
        <v>7537</v>
      </c>
    </row>
    <row r="2743" spans="1:8">
      <c r="A2743" s="309" t="s">
        <v>3875</v>
      </c>
      <c r="B2743" s="309" t="s">
        <v>7516</v>
      </c>
      <c r="C2743" s="309" t="s">
        <v>7589</v>
      </c>
      <c r="D2743" s="309" t="s">
        <v>4969</v>
      </c>
      <c r="E2743" s="309" t="s">
        <v>1421</v>
      </c>
      <c r="F2743" s="310" t="s">
        <v>4968</v>
      </c>
      <c r="G2743" s="310" t="s">
        <v>1275</v>
      </c>
      <c r="H2743" s="309" t="s">
        <v>7605</v>
      </c>
    </row>
    <row r="2744" spans="1:8">
      <c r="A2744" s="309" t="s">
        <v>3875</v>
      </c>
      <c r="B2744" s="309" t="s">
        <v>7516</v>
      </c>
      <c r="C2744" s="309" t="s">
        <v>7590</v>
      </c>
      <c r="D2744" s="309" t="s">
        <v>4971</v>
      </c>
      <c r="E2744" s="309" t="s">
        <v>1422</v>
      </c>
      <c r="F2744" s="310" t="s">
        <v>4970</v>
      </c>
      <c r="G2744" s="310" t="s">
        <v>1277</v>
      </c>
      <c r="H2744" s="309" t="s">
        <v>8680</v>
      </c>
    </row>
    <row r="2745" spans="1:8">
      <c r="A2745" s="309" t="s">
        <v>3875</v>
      </c>
      <c r="B2745" s="309" t="s">
        <v>7516</v>
      </c>
      <c r="C2745" s="309" t="s">
        <v>7593</v>
      </c>
      <c r="D2745" s="309" t="s">
        <v>1642</v>
      </c>
      <c r="E2745" s="309" t="s">
        <v>1423</v>
      </c>
      <c r="F2745" s="310" t="s">
        <v>4972</v>
      </c>
      <c r="G2745" s="310" t="s">
        <v>1275</v>
      </c>
      <c r="H2745" s="309" t="s">
        <v>7605</v>
      </c>
    </row>
    <row r="2746" spans="1:8">
      <c r="A2746" s="309" t="s">
        <v>3875</v>
      </c>
      <c r="B2746" s="309" t="s">
        <v>7516</v>
      </c>
      <c r="C2746" s="309" t="s">
        <v>7597</v>
      </c>
      <c r="D2746" s="309" t="s">
        <v>4974</v>
      </c>
      <c r="E2746" s="309" t="s">
        <v>1424</v>
      </c>
      <c r="F2746" s="310" t="s">
        <v>4973</v>
      </c>
      <c r="G2746" s="310" t="s">
        <v>1275</v>
      </c>
      <c r="H2746" s="309" t="s">
        <v>7605</v>
      </c>
    </row>
    <row r="2747" spans="1:8">
      <c r="A2747" s="309" t="s">
        <v>3875</v>
      </c>
      <c r="B2747" s="309" t="s">
        <v>7516</v>
      </c>
      <c r="C2747" s="309" t="s">
        <v>7599</v>
      </c>
      <c r="D2747" s="309" t="s">
        <v>1425</v>
      </c>
      <c r="E2747" s="309" t="s">
        <v>1426</v>
      </c>
      <c r="F2747" s="310" t="s">
        <v>5076</v>
      </c>
      <c r="G2747" s="310" t="s">
        <v>1272</v>
      </c>
      <c r="H2747" s="309" t="s">
        <v>7532</v>
      </c>
    </row>
    <row r="2748" spans="1:8">
      <c r="A2748" s="309" t="s">
        <v>3875</v>
      </c>
      <c r="B2748" s="309" t="s">
        <v>7516</v>
      </c>
      <c r="C2748" s="309" t="s">
        <v>7603</v>
      </c>
      <c r="D2748" s="309" t="s">
        <v>5078</v>
      </c>
      <c r="E2748" s="309" t="s">
        <v>1427</v>
      </c>
      <c r="F2748" s="310" t="s">
        <v>5077</v>
      </c>
      <c r="G2748" s="310" t="s">
        <v>1277</v>
      </c>
      <c r="H2748" s="309" t="s">
        <v>8680</v>
      </c>
    </row>
    <row r="2749" spans="1:8">
      <c r="A2749" s="309" t="s">
        <v>3875</v>
      </c>
      <c r="B2749" s="309" t="s">
        <v>7516</v>
      </c>
      <c r="C2749" s="309" t="s">
        <v>7606</v>
      </c>
      <c r="D2749" s="309" t="s">
        <v>5080</v>
      </c>
      <c r="E2749" s="309" t="s">
        <v>1428</v>
      </c>
      <c r="F2749" s="310" t="s">
        <v>5079</v>
      </c>
      <c r="G2749" s="310" t="s">
        <v>1275</v>
      </c>
      <c r="H2749" s="309" t="s">
        <v>7605</v>
      </c>
    </row>
    <row r="2750" spans="1:8">
      <c r="A2750" s="309" t="s">
        <v>3875</v>
      </c>
      <c r="B2750" s="309" t="s">
        <v>7516</v>
      </c>
      <c r="C2750" s="309" t="s">
        <v>7608</v>
      </c>
      <c r="D2750" s="309" t="s">
        <v>5082</v>
      </c>
      <c r="E2750" s="309" t="s">
        <v>1429</v>
      </c>
      <c r="F2750" s="310" t="s">
        <v>5081</v>
      </c>
      <c r="G2750" s="310" t="s">
        <v>1275</v>
      </c>
      <c r="H2750" s="309" t="s">
        <v>7605</v>
      </c>
    </row>
    <row r="2751" spans="1:8">
      <c r="A2751" s="309" t="s">
        <v>3875</v>
      </c>
      <c r="B2751" s="309" t="s">
        <v>7516</v>
      </c>
      <c r="C2751" s="309" t="s">
        <v>7610</v>
      </c>
      <c r="D2751" s="309" t="s">
        <v>5084</v>
      </c>
      <c r="E2751" s="309" t="s">
        <v>1430</v>
      </c>
      <c r="F2751" s="310" t="s">
        <v>5083</v>
      </c>
      <c r="G2751" s="310" t="s">
        <v>1275</v>
      </c>
      <c r="H2751" s="309" t="s">
        <v>7605</v>
      </c>
    </row>
    <row r="2752" spans="1:8">
      <c r="A2752" s="309" t="s">
        <v>3875</v>
      </c>
      <c r="B2752" s="309" t="s">
        <v>7516</v>
      </c>
      <c r="C2752" s="309" t="s">
        <v>7612</v>
      </c>
      <c r="D2752" s="309" t="s">
        <v>5086</v>
      </c>
      <c r="E2752" s="309" t="s">
        <v>1431</v>
      </c>
      <c r="F2752" s="310" t="s">
        <v>5085</v>
      </c>
      <c r="G2752" s="310" t="s">
        <v>1275</v>
      </c>
      <c r="H2752" s="309" t="s">
        <v>7605</v>
      </c>
    </row>
    <row r="2753" spans="1:8">
      <c r="A2753" s="309" t="s">
        <v>3875</v>
      </c>
      <c r="B2753" s="309" t="s">
        <v>7516</v>
      </c>
      <c r="C2753" s="309" t="s">
        <v>7618</v>
      </c>
      <c r="D2753" s="309" t="s">
        <v>5088</v>
      </c>
      <c r="E2753" s="309" t="s">
        <v>1432</v>
      </c>
      <c r="F2753" s="310" t="s">
        <v>5087</v>
      </c>
      <c r="G2753" s="310" t="s">
        <v>1275</v>
      </c>
      <c r="H2753" s="309" t="s">
        <v>7605</v>
      </c>
    </row>
    <row r="2754" spans="1:8">
      <c r="A2754" s="309" t="s">
        <v>3875</v>
      </c>
      <c r="B2754" s="309" t="s">
        <v>7516</v>
      </c>
      <c r="C2754" s="309" t="s">
        <v>7620</v>
      </c>
      <c r="D2754" s="309" t="s">
        <v>5090</v>
      </c>
      <c r="E2754" s="309" t="s">
        <v>1433</v>
      </c>
      <c r="F2754" s="310" t="s">
        <v>5089</v>
      </c>
      <c r="G2754" s="310" t="s">
        <v>1276</v>
      </c>
      <c r="H2754" s="309" t="s">
        <v>8669</v>
      </c>
    </row>
    <row r="2755" spans="1:8">
      <c r="A2755" s="309" t="s">
        <v>3875</v>
      </c>
      <c r="B2755" s="309" t="s">
        <v>7516</v>
      </c>
      <c r="C2755" s="309" t="s">
        <v>7622</v>
      </c>
      <c r="D2755" s="309" t="s">
        <v>5092</v>
      </c>
      <c r="E2755" s="309" t="s">
        <v>1434</v>
      </c>
      <c r="F2755" s="310" t="s">
        <v>5091</v>
      </c>
      <c r="G2755" s="310" t="s">
        <v>1281</v>
      </c>
      <c r="H2755" s="309" t="s">
        <v>8676</v>
      </c>
    </row>
    <row r="2756" spans="1:8">
      <c r="A2756" s="309" t="s">
        <v>3875</v>
      </c>
      <c r="B2756" s="309" t="s">
        <v>7516</v>
      </c>
      <c r="C2756" s="309" t="s">
        <v>7624</v>
      </c>
      <c r="D2756" s="309" t="s">
        <v>5094</v>
      </c>
      <c r="E2756" s="309" t="s">
        <v>1435</v>
      </c>
      <c r="F2756" s="310" t="s">
        <v>5093</v>
      </c>
      <c r="G2756" s="310" t="s">
        <v>1281</v>
      </c>
      <c r="H2756" s="309" t="s">
        <v>8676</v>
      </c>
    </row>
    <row r="2757" spans="1:8">
      <c r="A2757" s="309" t="s">
        <v>3875</v>
      </c>
      <c r="B2757" s="309" t="s">
        <v>7516</v>
      </c>
      <c r="C2757" s="309" t="s">
        <v>7626</v>
      </c>
      <c r="D2757" s="309" t="s">
        <v>5096</v>
      </c>
      <c r="E2757" s="309" t="s">
        <v>1436</v>
      </c>
      <c r="F2757" s="310" t="s">
        <v>5095</v>
      </c>
      <c r="G2757" s="310" t="s">
        <v>1274</v>
      </c>
      <c r="H2757" s="309" t="s">
        <v>7537</v>
      </c>
    </row>
    <row r="2758" spans="1:8">
      <c r="A2758" s="309" t="s">
        <v>3875</v>
      </c>
      <c r="B2758" s="309" t="s">
        <v>7516</v>
      </c>
      <c r="C2758" s="309" t="s">
        <v>7628</v>
      </c>
      <c r="D2758" s="309" t="s">
        <v>1437</v>
      </c>
      <c r="E2758" s="309" t="s">
        <v>1438</v>
      </c>
      <c r="F2758" s="310" t="s">
        <v>5097</v>
      </c>
      <c r="G2758" s="310" t="s">
        <v>1277</v>
      </c>
      <c r="H2758" s="309" t="s">
        <v>8680</v>
      </c>
    </row>
    <row r="2759" spans="1:8">
      <c r="A2759" s="309" t="s">
        <v>3875</v>
      </c>
      <c r="B2759" s="309" t="s">
        <v>7516</v>
      </c>
      <c r="C2759" s="309" t="s">
        <v>7634</v>
      </c>
      <c r="D2759" s="309" t="s">
        <v>5099</v>
      </c>
      <c r="E2759" s="309" t="s">
        <v>1439</v>
      </c>
      <c r="F2759" s="310" t="s">
        <v>5098</v>
      </c>
      <c r="G2759" s="310" t="s">
        <v>1279</v>
      </c>
      <c r="H2759" s="309" t="s">
        <v>526</v>
      </c>
    </row>
    <row r="2760" spans="1:8">
      <c r="A2760" s="309" t="s">
        <v>3875</v>
      </c>
      <c r="B2760" s="309" t="s">
        <v>7516</v>
      </c>
      <c r="C2760" s="309" t="s">
        <v>4618</v>
      </c>
      <c r="D2760" s="309" t="s">
        <v>9179</v>
      </c>
      <c r="E2760" s="309" t="s">
        <v>9180</v>
      </c>
      <c r="F2760" s="310" t="s">
        <v>5100</v>
      </c>
      <c r="G2760" s="310" t="s">
        <v>1277</v>
      </c>
      <c r="H2760" s="309" t="s">
        <v>8680</v>
      </c>
    </row>
    <row r="2761" spans="1:8">
      <c r="A2761" s="309" t="s">
        <v>3875</v>
      </c>
      <c r="B2761" s="309" t="s">
        <v>7516</v>
      </c>
      <c r="C2761" s="309" t="s">
        <v>7638</v>
      </c>
      <c r="D2761" s="309" t="s">
        <v>5102</v>
      </c>
      <c r="E2761" s="309" t="s">
        <v>1440</v>
      </c>
      <c r="F2761" s="310" t="s">
        <v>5101</v>
      </c>
      <c r="G2761" s="310" t="s">
        <v>1281</v>
      </c>
      <c r="H2761" s="309" t="s">
        <v>8676</v>
      </c>
    </row>
    <row r="2762" spans="1:8">
      <c r="A2762" s="309" t="s">
        <v>3875</v>
      </c>
      <c r="B2762" s="309" t="s">
        <v>7516</v>
      </c>
      <c r="C2762" s="309" t="s">
        <v>6671</v>
      </c>
      <c r="D2762" s="309" t="s">
        <v>9181</v>
      </c>
      <c r="E2762" s="309" t="s">
        <v>9182</v>
      </c>
      <c r="F2762" s="310" t="s">
        <v>5103</v>
      </c>
      <c r="G2762" s="310" t="s">
        <v>1281</v>
      </c>
      <c r="H2762" s="309" t="s">
        <v>8676</v>
      </c>
    </row>
    <row r="2763" spans="1:8">
      <c r="A2763" s="309" t="s">
        <v>3875</v>
      </c>
      <c r="B2763" s="309" t="s">
        <v>7516</v>
      </c>
      <c r="C2763" s="309" t="s">
        <v>4626</v>
      </c>
      <c r="D2763" s="309" t="s">
        <v>5105</v>
      </c>
      <c r="E2763" s="309" t="s">
        <v>7185</v>
      </c>
      <c r="F2763" s="310" t="s">
        <v>5104</v>
      </c>
      <c r="G2763" s="310" t="s">
        <v>1280</v>
      </c>
      <c r="H2763" s="309" t="s">
        <v>8675</v>
      </c>
    </row>
    <row r="2764" spans="1:8">
      <c r="A2764" s="309" t="s">
        <v>3875</v>
      </c>
      <c r="B2764" s="309" t="s">
        <v>7516</v>
      </c>
      <c r="C2764" s="309" t="s">
        <v>6675</v>
      </c>
      <c r="D2764" s="309" t="s">
        <v>5107</v>
      </c>
      <c r="E2764" s="309" t="s">
        <v>7186</v>
      </c>
      <c r="F2764" s="310" t="s">
        <v>5106</v>
      </c>
      <c r="G2764" s="310" t="s">
        <v>1282</v>
      </c>
      <c r="H2764" s="309" t="s">
        <v>4507</v>
      </c>
    </row>
    <row r="2765" spans="1:8">
      <c r="A2765" s="309" t="s">
        <v>3875</v>
      </c>
      <c r="B2765" s="309" t="s">
        <v>7516</v>
      </c>
      <c r="C2765" s="309" t="s">
        <v>6676</v>
      </c>
      <c r="D2765" s="309" t="s">
        <v>5109</v>
      </c>
      <c r="E2765" s="309" t="s">
        <v>7187</v>
      </c>
      <c r="F2765" s="310" t="s">
        <v>5108</v>
      </c>
      <c r="G2765" s="310" t="s">
        <v>1280</v>
      </c>
      <c r="H2765" s="309" t="s">
        <v>8675</v>
      </c>
    </row>
    <row r="2766" spans="1:8">
      <c r="A2766" s="309" t="s">
        <v>3875</v>
      </c>
      <c r="B2766" s="309" t="s">
        <v>7516</v>
      </c>
      <c r="C2766" s="309" t="s">
        <v>6678</v>
      </c>
      <c r="D2766" s="309" t="s">
        <v>5111</v>
      </c>
      <c r="E2766" s="309" t="s">
        <v>7188</v>
      </c>
      <c r="F2766" s="310" t="s">
        <v>5110</v>
      </c>
      <c r="G2766" s="310" t="s">
        <v>1275</v>
      </c>
      <c r="H2766" s="309" t="s">
        <v>7605</v>
      </c>
    </row>
    <row r="2767" spans="1:8">
      <c r="A2767" s="309" t="s">
        <v>3875</v>
      </c>
      <c r="B2767" s="309" t="s">
        <v>7516</v>
      </c>
      <c r="C2767" s="309" t="s">
        <v>6684</v>
      </c>
      <c r="D2767" s="309" t="s">
        <v>5113</v>
      </c>
      <c r="E2767" s="309" t="s">
        <v>7189</v>
      </c>
      <c r="F2767" s="310" t="s">
        <v>5112</v>
      </c>
      <c r="G2767" s="310" t="s">
        <v>1280</v>
      </c>
      <c r="H2767" s="309" t="s">
        <v>8675</v>
      </c>
    </row>
    <row r="2768" spans="1:8">
      <c r="A2768" s="309" t="s">
        <v>3875</v>
      </c>
      <c r="B2768" s="309" t="s">
        <v>7516</v>
      </c>
      <c r="C2768" s="309" t="s">
        <v>4629</v>
      </c>
      <c r="D2768" s="309" t="s">
        <v>5115</v>
      </c>
      <c r="E2768" s="309" t="s">
        <v>7190</v>
      </c>
      <c r="F2768" s="310" t="s">
        <v>5114</v>
      </c>
      <c r="G2768" s="310" t="s">
        <v>1280</v>
      </c>
      <c r="H2768" s="309" t="s">
        <v>8675</v>
      </c>
    </row>
    <row r="2769" spans="1:8">
      <c r="A2769" s="309" t="s">
        <v>3875</v>
      </c>
      <c r="B2769" s="309" t="s">
        <v>7516</v>
      </c>
      <c r="C2769" s="309" t="s">
        <v>6693</v>
      </c>
      <c r="D2769" s="309" t="s">
        <v>5117</v>
      </c>
      <c r="E2769" s="309" t="s">
        <v>7191</v>
      </c>
      <c r="F2769" s="310" t="s">
        <v>5116</v>
      </c>
      <c r="G2769" s="310" t="s">
        <v>1280</v>
      </c>
      <c r="H2769" s="309" t="s">
        <v>8675</v>
      </c>
    </row>
    <row r="2770" spans="1:8">
      <c r="A2770" s="309" t="s">
        <v>3875</v>
      </c>
      <c r="B2770" s="309" t="s">
        <v>7516</v>
      </c>
      <c r="C2770" s="309" t="s">
        <v>4754</v>
      </c>
      <c r="D2770" s="309" t="s">
        <v>5119</v>
      </c>
      <c r="E2770" s="309" t="s">
        <v>7192</v>
      </c>
      <c r="F2770" s="310" t="s">
        <v>5118</v>
      </c>
      <c r="G2770" s="310" t="s">
        <v>1275</v>
      </c>
      <c r="H2770" s="309" t="s">
        <v>7605</v>
      </c>
    </row>
    <row r="2771" spans="1:8">
      <c r="A2771" s="309" t="s">
        <v>3875</v>
      </c>
      <c r="B2771" s="309" t="s">
        <v>7516</v>
      </c>
      <c r="C2771" s="309" t="s">
        <v>6697</v>
      </c>
      <c r="D2771" s="309" t="s">
        <v>1643</v>
      </c>
      <c r="E2771" s="309" t="s">
        <v>7193</v>
      </c>
      <c r="F2771" s="310" t="s">
        <v>5120</v>
      </c>
      <c r="G2771" s="310" t="s">
        <v>1280</v>
      </c>
      <c r="H2771" s="309" t="s">
        <v>8675</v>
      </c>
    </row>
    <row r="2772" spans="1:8">
      <c r="A2772" s="309" t="s">
        <v>3875</v>
      </c>
      <c r="B2772" s="309" t="s">
        <v>7516</v>
      </c>
      <c r="C2772" s="309" t="s">
        <v>3012</v>
      </c>
      <c r="D2772" s="309" t="s">
        <v>5122</v>
      </c>
      <c r="E2772" s="309" t="s">
        <v>7194</v>
      </c>
      <c r="F2772" s="310" t="s">
        <v>5121</v>
      </c>
      <c r="G2772" s="310" t="s">
        <v>1280</v>
      </c>
      <c r="H2772" s="309" t="s">
        <v>8675</v>
      </c>
    </row>
    <row r="2773" spans="1:8">
      <c r="A2773" s="309" t="s">
        <v>3875</v>
      </c>
      <c r="B2773" s="309" t="s">
        <v>7516</v>
      </c>
      <c r="C2773" s="309" t="s">
        <v>4667</v>
      </c>
      <c r="D2773" s="309" t="s">
        <v>9183</v>
      </c>
      <c r="E2773" s="309" t="s">
        <v>9184</v>
      </c>
      <c r="F2773" s="310" t="s">
        <v>5123</v>
      </c>
      <c r="G2773" s="310" t="s">
        <v>1280</v>
      </c>
      <c r="H2773" s="309" t="s">
        <v>8675</v>
      </c>
    </row>
    <row r="2774" spans="1:8">
      <c r="A2774" s="309" t="s">
        <v>3875</v>
      </c>
      <c r="B2774" s="309" t="s">
        <v>7516</v>
      </c>
      <c r="C2774" s="309" t="s">
        <v>4760</v>
      </c>
      <c r="D2774" s="309" t="s">
        <v>9185</v>
      </c>
      <c r="E2774" s="309" t="s">
        <v>9186</v>
      </c>
      <c r="F2774" s="310" t="s">
        <v>5124</v>
      </c>
      <c r="G2774" s="310" t="s">
        <v>1280</v>
      </c>
      <c r="H2774" s="309" t="s">
        <v>8675</v>
      </c>
    </row>
    <row r="2775" spans="1:8">
      <c r="A2775" s="309" t="s">
        <v>3875</v>
      </c>
      <c r="B2775" s="309" t="s">
        <v>7516</v>
      </c>
      <c r="C2775" s="309" t="s">
        <v>3016</v>
      </c>
      <c r="D2775" s="309" t="s">
        <v>1644</v>
      </c>
      <c r="E2775" s="309" t="s">
        <v>7195</v>
      </c>
      <c r="F2775" s="310" t="s">
        <v>5125</v>
      </c>
      <c r="G2775" s="310" t="s">
        <v>1281</v>
      </c>
      <c r="H2775" s="309" t="s">
        <v>8676</v>
      </c>
    </row>
    <row r="2776" spans="1:8">
      <c r="A2776" s="309" t="s">
        <v>3875</v>
      </c>
      <c r="B2776" s="309" t="s">
        <v>7516</v>
      </c>
      <c r="C2776" s="309" t="s">
        <v>4672</v>
      </c>
      <c r="D2776" s="309" t="s">
        <v>5127</v>
      </c>
      <c r="E2776" s="309" t="s">
        <v>7196</v>
      </c>
      <c r="F2776" s="310" t="s">
        <v>5126</v>
      </c>
      <c r="G2776" s="310" t="s">
        <v>1280</v>
      </c>
      <c r="H2776" s="309" t="s">
        <v>8675</v>
      </c>
    </row>
    <row r="2777" spans="1:8">
      <c r="A2777" s="309" t="s">
        <v>3875</v>
      </c>
      <c r="B2777" s="309" t="s">
        <v>7516</v>
      </c>
      <c r="C2777" s="309" t="s">
        <v>3019</v>
      </c>
      <c r="D2777" s="309" t="s">
        <v>616</v>
      </c>
      <c r="E2777" s="309" t="s">
        <v>7197</v>
      </c>
      <c r="F2777" s="310" t="s">
        <v>617</v>
      </c>
      <c r="G2777" s="310" t="s">
        <v>1278</v>
      </c>
      <c r="H2777" s="309" t="s">
        <v>8674</v>
      </c>
    </row>
    <row r="2778" spans="1:8">
      <c r="A2778" s="309" t="s">
        <v>3875</v>
      </c>
      <c r="B2778" s="309" t="s">
        <v>7516</v>
      </c>
      <c r="C2778" s="309" t="s">
        <v>3021</v>
      </c>
      <c r="D2778" s="309" t="s">
        <v>7198</v>
      </c>
      <c r="E2778" s="309" t="s">
        <v>7199</v>
      </c>
      <c r="F2778" s="310" t="s">
        <v>7200</v>
      </c>
      <c r="G2778" s="310" t="s">
        <v>1280</v>
      </c>
      <c r="H2778" s="309" t="s">
        <v>8675</v>
      </c>
    </row>
    <row r="2779" spans="1:8">
      <c r="A2779" s="309" t="s">
        <v>3875</v>
      </c>
      <c r="B2779" s="309" t="s">
        <v>7516</v>
      </c>
      <c r="C2779" s="309" t="s">
        <v>3023</v>
      </c>
      <c r="D2779" s="309" t="s">
        <v>7201</v>
      </c>
      <c r="E2779" s="309" t="s">
        <v>7202</v>
      </c>
      <c r="F2779" s="310" t="s">
        <v>7203</v>
      </c>
      <c r="G2779" s="310" t="s">
        <v>1280</v>
      </c>
      <c r="H2779" s="309" t="s">
        <v>8675</v>
      </c>
    </row>
    <row r="2780" spans="1:8">
      <c r="D2780" s="309" t="s">
        <v>6184</v>
      </c>
    </row>
    <row r="2781" spans="1:8">
      <c r="A2781" s="309" t="s">
        <v>7204</v>
      </c>
      <c r="B2781" s="309" t="s">
        <v>7517</v>
      </c>
      <c r="C2781" s="309" t="s">
        <v>7530</v>
      </c>
      <c r="D2781" s="309" t="s">
        <v>9187</v>
      </c>
      <c r="E2781" s="309" t="s">
        <v>9188</v>
      </c>
      <c r="F2781" s="310" t="s">
        <v>8208</v>
      </c>
      <c r="G2781" s="310" t="s">
        <v>1280</v>
      </c>
      <c r="H2781" s="309" t="s">
        <v>8675</v>
      </c>
    </row>
  </sheetData>
  <sheetProtection password="CEAE" sheet="1" objects="1" scenarios="1" selectLockedCells="1"/>
  <autoFilter ref="A1:H2789"/>
  <phoneticPr fontId="3"/>
  <pageMargins left="0.75" right="0.75" top="1" bottom="1" header="0.51200000000000001" footer="0.5120000000000000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T4"/>
  <sheetViews>
    <sheetView topLeftCell="EF1" workbookViewId="0">
      <selection activeCell="FM26" sqref="FM26"/>
    </sheetView>
  </sheetViews>
  <sheetFormatPr defaultRowHeight="10.5"/>
  <cols>
    <col min="1" max="2" width="10.875" style="298" bestFit="1" customWidth="1"/>
    <col min="3" max="3" width="7" style="298" bestFit="1" customWidth="1"/>
    <col min="4" max="4" width="5.625" style="298" bestFit="1" customWidth="1"/>
    <col min="5" max="5" width="6.125" style="298" bestFit="1" customWidth="1"/>
    <col min="6" max="7" width="10.375" style="298" customWidth="1"/>
    <col min="8" max="36" width="3.75" style="298" customWidth="1"/>
    <col min="37" max="40" width="4.125" style="298" customWidth="1"/>
    <col min="41" max="48" width="3.875" style="298" customWidth="1"/>
    <col min="49" max="55" width="3.5" style="298" customWidth="1"/>
    <col min="56" max="67" width="3.625" style="298" customWidth="1"/>
    <col min="68" max="77" width="3.125" style="298" customWidth="1"/>
    <col min="78" max="84" width="3.75" style="298" customWidth="1"/>
    <col min="85" max="88" width="4" style="298" customWidth="1"/>
    <col min="89" max="95" width="3.875" style="298" customWidth="1"/>
    <col min="96" max="106" width="3.75" style="298" customWidth="1"/>
    <col min="107" max="112" width="3.625" style="298" customWidth="1"/>
    <col min="113" max="116" width="4" style="298" customWidth="1"/>
    <col min="117" max="124" width="4.125" style="298" customWidth="1"/>
    <col min="125" max="156" width="3.75" style="298" customWidth="1"/>
    <col min="157" max="166" width="3.5" style="298" customWidth="1"/>
    <col min="167" max="175" width="3.875" style="298" customWidth="1"/>
    <col min="176" max="176" width="3.5" style="298" customWidth="1"/>
    <col min="177" max="16384" width="9" style="298"/>
  </cols>
  <sheetData>
    <row r="1" spans="1:176">
      <c r="A1" s="372" t="s">
        <v>3368</v>
      </c>
      <c r="B1" s="372"/>
      <c r="C1" s="372"/>
      <c r="D1" s="372"/>
      <c r="E1" s="372"/>
      <c r="F1" s="372"/>
      <c r="G1" s="372"/>
      <c r="H1" s="373" t="s">
        <v>3369</v>
      </c>
      <c r="I1" s="373"/>
      <c r="J1" s="373"/>
      <c r="K1" s="373"/>
      <c r="L1" s="373"/>
      <c r="M1" s="373"/>
      <c r="N1" s="372" t="s">
        <v>3370</v>
      </c>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t="s">
        <v>3371</v>
      </c>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t="s">
        <v>3372</v>
      </c>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2"/>
      <c r="CY1" s="372"/>
      <c r="CZ1" s="372"/>
      <c r="DA1" s="372"/>
      <c r="DB1" s="372"/>
      <c r="DC1" s="373" t="s">
        <v>3373</v>
      </c>
      <c r="DD1" s="373"/>
      <c r="DE1" s="373"/>
      <c r="DF1" s="373"/>
      <c r="DG1" s="373"/>
      <c r="DH1" s="373"/>
      <c r="DI1" s="373"/>
      <c r="DJ1" s="373"/>
      <c r="DK1" s="373"/>
      <c r="DL1" s="373"/>
      <c r="DM1" s="373"/>
      <c r="DN1" s="373"/>
      <c r="DO1" s="373"/>
      <c r="DP1" s="373"/>
      <c r="DQ1" s="373"/>
      <c r="DR1" s="373"/>
      <c r="DT1" s="374"/>
      <c r="DU1" s="372"/>
      <c r="DV1" s="372"/>
      <c r="DW1" s="374" t="s">
        <v>3374</v>
      </c>
      <c r="DX1" s="372"/>
      <c r="DY1" s="372"/>
      <c r="DZ1" s="372"/>
      <c r="EA1" s="372"/>
      <c r="EB1" s="372"/>
      <c r="EC1" s="372"/>
      <c r="ED1" s="372"/>
      <c r="EE1" s="372" t="s">
        <v>8634</v>
      </c>
      <c r="EF1" s="372"/>
      <c r="EG1" s="372"/>
      <c r="EH1" s="373"/>
      <c r="EI1" s="373"/>
      <c r="EJ1" s="386"/>
      <c r="EK1" s="373"/>
      <c r="EL1" s="373"/>
      <c r="EM1" s="386"/>
      <c r="EN1" s="373" t="s">
        <v>8644</v>
      </c>
      <c r="EO1" s="373"/>
      <c r="EP1" s="373"/>
      <c r="EQ1" s="373"/>
      <c r="ER1" s="373"/>
      <c r="ES1" s="373"/>
      <c r="EU1" s="374"/>
      <c r="EV1" s="374"/>
      <c r="EW1" s="374"/>
      <c r="EX1" s="374"/>
      <c r="EY1" s="374"/>
      <c r="EZ1" s="386" t="s">
        <v>6306</v>
      </c>
      <c r="FA1" s="388"/>
      <c r="FB1" s="386"/>
      <c r="FC1" s="386"/>
      <c r="FD1" s="386"/>
      <c r="FE1" s="386"/>
      <c r="FF1" s="386"/>
      <c r="FG1" s="386"/>
      <c r="FH1" s="386"/>
      <c r="FI1" s="386"/>
      <c r="FJ1" s="386"/>
      <c r="FK1" s="386"/>
      <c r="FL1" s="386"/>
      <c r="FM1" s="386"/>
      <c r="FN1" s="386"/>
      <c r="FO1" s="386"/>
      <c r="FP1" s="386"/>
      <c r="FQ1" s="386"/>
      <c r="FR1" s="386"/>
      <c r="FS1" s="386"/>
      <c r="FT1" s="386"/>
    </row>
    <row r="2" spans="1:176">
      <c r="A2" s="372"/>
      <c r="B2" s="372"/>
      <c r="C2" s="372"/>
      <c r="D2" s="372"/>
      <c r="E2" s="372"/>
      <c r="F2" s="372"/>
      <c r="G2" s="372"/>
      <c r="H2" s="373" t="s">
        <v>1654</v>
      </c>
      <c r="I2" s="373"/>
      <c r="J2" s="373" t="s">
        <v>2744</v>
      </c>
      <c r="K2" s="373"/>
      <c r="L2" s="373"/>
      <c r="M2" s="373"/>
      <c r="N2" s="372" t="s">
        <v>1739</v>
      </c>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t="s">
        <v>1736</v>
      </c>
      <c r="AX2" s="372"/>
      <c r="AY2" s="372"/>
      <c r="AZ2" s="372"/>
      <c r="BA2" s="372"/>
      <c r="BB2" s="372"/>
      <c r="BC2" s="372"/>
      <c r="BD2" s="372"/>
      <c r="BE2" s="372"/>
      <c r="BF2" s="372"/>
      <c r="BG2" s="372"/>
      <c r="BH2" s="372"/>
      <c r="BI2" s="372"/>
      <c r="BJ2" s="372"/>
      <c r="BK2" s="372"/>
      <c r="BL2" s="372"/>
      <c r="BM2" s="372"/>
      <c r="BN2" s="372"/>
      <c r="BO2" s="372"/>
      <c r="BP2" s="372" t="s">
        <v>1738</v>
      </c>
      <c r="BQ2" s="372"/>
      <c r="BR2" s="372"/>
      <c r="BS2" s="372"/>
      <c r="BT2" s="372"/>
      <c r="BU2" s="372"/>
      <c r="BV2" s="372"/>
      <c r="BW2" s="372"/>
      <c r="BX2" s="372"/>
      <c r="BY2" s="372" t="s">
        <v>8555</v>
      </c>
      <c r="BZ2" s="372" t="s">
        <v>8619</v>
      </c>
      <c r="CA2" s="372"/>
      <c r="CB2" s="372"/>
      <c r="CC2" s="372"/>
      <c r="CD2" s="372"/>
      <c r="CE2" s="372"/>
      <c r="CF2" s="372" t="s">
        <v>1740</v>
      </c>
      <c r="CG2" s="372"/>
      <c r="CH2" s="372"/>
      <c r="CI2" s="372"/>
      <c r="CJ2" s="372"/>
      <c r="CK2" s="372"/>
      <c r="CL2" s="372"/>
      <c r="CM2" s="372"/>
      <c r="CN2" s="372"/>
      <c r="CO2" s="372"/>
      <c r="CP2" s="372"/>
      <c r="CQ2" s="372"/>
      <c r="CR2" s="372"/>
      <c r="CS2" s="372"/>
      <c r="CT2" s="372"/>
      <c r="CU2" s="372"/>
      <c r="CV2" s="372"/>
      <c r="CW2" s="372"/>
      <c r="CX2" s="372"/>
      <c r="CY2" s="372"/>
      <c r="CZ2" s="372"/>
      <c r="DA2" s="372"/>
      <c r="DB2" s="372"/>
      <c r="DC2" s="373" t="s">
        <v>8628</v>
      </c>
      <c r="DD2" s="373"/>
      <c r="DE2" s="373"/>
      <c r="DF2" s="373"/>
      <c r="DG2" s="373"/>
      <c r="DH2" s="373"/>
      <c r="DI2" s="373" t="s">
        <v>8583</v>
      </c>
      <c r="DJ2" s="373"/>
      <c r="DK2" s="373"/>
      <c r="DL2" s="373"/>
      <c r="DM2" s="373"/>
      <c r="DN2" s="373"/>
      <c r="DO2" s="373"/>
      <c r="DP2" s="373"/>
      <c r="DQ2" s="373"/>
      <c r="DR2" s="373"/>
      <c r="DS2" s="374" t="s">
        <v>8584</v>
      </c>
      <c r="DT2" s="374"/>
      <c r="DU2" s="372"/>
      <c r="DV2" s="372"/>
      <c r="DW2" s="374"/>
      <c r="DX2" s="372"/>
      <c r="DY2" s="372"/>
      <c r="DZ2" s="372" t="s">
        <v>8633</v>
      </c>
      <c r="EA2" s="372"/>
      <c r="EB2" s="372"/>
      <c r="EC2" s="372" t="s">
        <v>8640</v>
      </c>
      <c r="ED2" s="372"/>
      <c r="EE2" s="372"/>
      <c r="EF2" s="372"/>
      <c r="EG2" s="372"/>
      <c r="EH2" s="373" t="s">
        <v>8643</v>
      </c>
      <c r="EI2" s="373" t="s">
        <v>8645</v>
      </c>
      <c r="EJ2" s="386"/>
      <c r="EK2" s="373"/>
      <c r="EL2" s="373"/>
      <c r="EM2" s="386"/>
      <c r="EN2" s="373"/>
      <c r="EO2" s="373"/>
      <c r="EP2" s="373"/>
      <c r="EQ2" s="373"/>
      <c r="ER2" s="373"/>
      <c r="ES2" s="373"/>
      <c r="ET2" s="374" t="s">
        <v>8646</v>
      </c>
      <c r="EU2" s="374"/>
      <c r="EV2" s="374"/>
      <c r="EW2" s="374"/>
      <c r="EX2" s="374"/>
      <c r="EY2" s="374" t="s">
        <v>8647</v>
      </c>
      <c r="EZ2" s="386" t="s">
        <v>2100</v>
      </c>
      <c r="FA2" s="386" t="s">
        <v>6708</v>
      </c>
      <c r="FB2" s="386"/>
      <c r="FC2" s="386"/>
      <c r="FD2" s="386"/>
      <c r="FE2" s="386"/>
      <c r="FF2" s="386"/>
      <c r="FG2" s="386"/>
      <c r="FH2" s="386"/>
      <c r="FI2" s="386"/>
      <c r="FJ2" s="386"/>
      <c r="FK2" s="386" t="s">
        <v>6709</v>
      </c>
      <c r="FL2" s="386"/>
      <c r="FM2" s="386"/>
      <c r="FN2" s="386"/>
      <c r="FO2" s="386"/>
      <c r="FP2" s="386"/>
      <c r="FQ2" s="386"/>
      <c r="FR2" s="386"/>
      <c r="FS2" s="386"/>
      <c r="FT2" s="386"/>
    </row>
    <row r="3" spans="1:176" s="385" customFormat="1" ht="120.75" customHeight="1">
      <c r="A3" s="382" t="s">
        <v>1370</v>
      </c>
      <c r="B3" s="382" t="s">
        <v>1371</v>
      </c>
      <c r="C3" s="382" t="s">
        <v>1372</v>
      </c>
      <c r="D3" s="382" t="s">
        <v>6707</v>
      </c>
      <c r="E3" s="382" t="s">
        <v>1379</v>
      </c>
      <c r="F3" s="382" t="s">
        <v>1373</v>
      </c>
      <c r="G3" s="382" t="s">
        <v>1904</v>
      </c>
      <c r="H3" s="383" t="s">
        <v>1374</v>
      </c>
      <c r="I3" s="383" t="s">
        <v>2743</v>
      </c>
      <c r="J3" s="383" t="s">
        <v>1375</v>
      </c>
      <c r="K3" s="387" t="s">
        <v>1376</v>
      </c>
      <c r="L3" s="383" t="s">
        <v>1377</v>
      </c>
      <c r="M3" s="383" t="s">
        <v>1378</v>
      </c>
      <c r="N3" s="384" t="s">
        <v>6328</v>
      </c>
      <c r="O3" s="384" t="s">
        <v>1380</v>
      </c>
      <c r="P3" s="384" t="s">
        <v>1381</v>
      </c>
      <c r="Q3" s="384" t="s">
        <v>1382</v>
      </c>
      <c r="R3" s="384" t="s">
        <v>1383</v>
      </c>
      <c r="S3" s="384" t="s">
        <v>1384</v>
      </c>
      <c r="T3" s="384" t="s">
        <v>1385</v>
      </c>
      <c r="U3" s="384" t="s">
        <v>1386</v>
      </c>
      <c r="V3" s="384" t="s">
        <v>1387</v>
      </c>
      <c r="W3" s="384" t="s">
        <v>1388</v>
      </c>
      <c r="X3" s="384" t="s">
        <v>1389</v>
      </c>
      <c r="Y3" s="384" t="s">
        <v>1390</v>
      </c>
      <c r="Z3" s="384" t="s">
        <v>1387</v>
      </c>
      <c r="AA3" s="384" t="s">
        <v>1388</v>
      </c>
      <c r="AB3" s="384" t="s">
        <v>1389</v>
      </c>
      <c r="AC3" s="384" t="s">
        <v>1391</v>
      </c>
      <c r="AD3" s="384" t="s">
        <v>1387</v>
      </c>
      <c r="AE3" s="384" t="s">
        <v>1388</v>
      </c>
      <c r="AF3" s="384" t="s">
        <v>1389</v>
      </c>
      <c r="AG3" s="384" t="s">
        <v>1392</v>
      </c>
      <c r="AH3" s="384" t="s">
        <v>1387</v>
      </c>
      <c r="AI3" s="384" t="s">
        <v>1388</v>
      </c>
      <c r="AJ3" s="384" t="s">
        <v>1389</v>
      </c>
      <c r="AK3" s="384" t="s">
        <v>1475</v>
      </c>
      <c r="AL3" s="384" t="s">
        <v>1476</v>
      </c>
      <c r="AM3" s="384" t="s">
        <v>1477</v>
      </c>
      <c r="AN3" s="384" t="s">
        <v>1478</v>
      </c>
      <c r="AO3" s="382" t="s">
        <v>6165</v>
      </c>
      <c r="AP3" s="382" t="s">
        <v>6166</v>
      </c>
      <c r="AQ3" s="382" t="s">
        <v>1476</v>
      </c>
      <c r="AR3" s="384" t="s">
        <v>6167</v>
      </c>
      <c r="AS3" s="384" t="s">
        <v>6168</v>
      </c>
      <c r="AT3" s="384" t="s">
        <v>1476</v>
      </c>
      <c r="AU3" s="384" t="s">
        <v>6169</v>
      </c>
      <c r="AV3" s="384" t="s">
        <v>1478</v>
      </c>
      <c r="AW3" s="383" t="s">
        <v>6329</v>
      </c>
      <c r="AX3" s="383" t="s">
        <v>1380</v>
      </c>
      <c r="AY3" s="383" t="s">
        <v>1381</v>
      </c>
      <c r="AZ3" s="383" t="s">
        <v>1382</v>
      </c>
      <c r="BA3" s="383" t="s">
        <v>1383</v>
      </c>
      <c r="BB3" s="383" t="s">
        <v>1384</v>
      </c>
      <c r="BC3" s="383" t="s">
        <v>1385</v>
      </c>
      <c r="BD3" s="383" t="s">
        <v>1475</v>
      </c>
      <c r="BE3" s="383" t="s">
        <v>1476</v>
      </c>
      <c r="BF3" s="383" t="s">
        <v>1477</v>
      </c>
      <c r="BG3" s="383" t="s">
        <v>1478</v>
      </c>
      <c r="BH3" s="383" t="s">
        <v>6165</v>
      </c>
      <c r="BI3" s="383" t="s">
        <v>6166</v>
      </c>
      <c r="BJ3" s="383" t="s">
        <v>1476</v>
      </c>
      <c r="BK3" s="383" t="s">
        <v>6167</v>
      </c>
      <c r="BL3" s="383" t="s">
        <v>6168</v>
      </c>
      <c r="BM3" s="383" t="s">
        <v>1476</v>
      </c>
      <c r="BN3" s="383" t="s">
        <v>6169</v>
      </c>
      <c r="BO3" s="383" t="s">
        <v>1478</v>
      </c>
      <c r="BP3" s="383" t="s">
        <v>6330</v>
      </c>
      <c r="BQ3" s="383" t="s">
        <v>1476</v>
      </c>
      <c r="BR3" s="383" t="s">
        <v>1477</v>
      </c>
      <c r="BS3" s="383" t="s">
        <v>1478</v>
      </c>
      <c r="BT3" s="383" t="s">
        <v>5328</v>
      </c>
      <c r="BU3" s="383" t="s">
        <v>6168</v>
      </c>
      <c r="BV3" s="383" t="s">
        <v>1476</v>
      </c>
      <c r="BW3" s="383" t="s">
        <v>6169</v>
      </c>
      <c r="BX3" s="383" t="s">
        <v>1478</v>
      </c>
      <c r="BY3" s="382" t="s">
        <v>8618</v>
      </c>
      <c r="BZ3" s="384" t="s">
        <v>6327</v>
      </c>
      <c r="CA3" s="384" t="s">
        <v>5329</v>
      </c>
      <c r="CB3" s="384" t="s">
        <v>5330</v>
      </c>
      <c r="CC3" s="384" t="s">
        <v>5331</v>
      </c>
      <c r="CD3" s="384" t="s">
        <v>8620</v>
      </c>
      <c r="CE3" s="384" t="s">
        <v>8562</v>
      </c>
      <c r="CF3" s="384" t="s">
        <v>6324</v>
      </c>
      <c r="CG3" s="384" t="s">
        <v>5332</v>
      </c>
      <c r="CH3" s="384" t="s">
        <v>1698</v>
      </c>
      <c r="CI3" s="384" t="s">
        <v>1699</v>
      </c>
      <c r="CJ3" s="384" t="s">
        <v>5282</v>
      </c>
      <c r="CK3" s="384" t="s">
        <v>6325</v>
      </c>
      <c r="CL3" s="384" t="s">
        <v>5333</v>
      </c>
      <c r="CM3" s="384" t="s">
        <v>5334</v>
      </c>
      <c r="CN3" s="384" t="s">
        <v>7214</v>
      </c>
      <c r="CO3" s="384" t="s">
        <v>3375</v>
      </c>
      <c r="CP3" s="384" t="s">
        <v>5335</v>
      </c>
      <c r="CQ3" s="384" t="s">
        <v>8621</v>
      </c>
      <c r="CR3" s="384" t="s">
        <v>8622</v>
      </c>
      <c r="CS3" s="384" t="s">
        <v>5336</v>
      </c>
      <c r="CT3" s="384" t="s">
        <v>8623</v>
      </c>
      <c r="CU3" s="384" t="s">
        <v>8624</v>
      </c>
      <c r="CV3" s="384" t="s">
        <v>6326</v>
      </c>
      <c r="CW3" s="384" t="s">
        <v>5337</v>
      </c>
      <c r="CX3" s="384" t="s">
        <v>8625</v>
      </c>
      <c r="CY3" s="384" t="s">
        <v>8626</v>
      </c>
      <c r="CZ3" s="384" t="s">
        <v>8627</v>
      </c>
      <c r="DA3" s="384" t="s">
        <v>8623</v>
      </c>
      <c r="DB3" s="384" t="s">
        <v>8624</v>
      </c>
      <c r="DC3" s="383" t="s">
        <v>8629</v>
      </c>
      <c r="DD3" s="383" t="s">
        <v>7134</v>
      </c>
      <c r="DE3" s="383" t="s">
        <v>8630</v>
      </c>
      <c r="DF3" s="383" t="s">
        <v>7134</v>
      </c>
      <c r="DG3" s="383" t="s">
        <v>8631</v>
      </c>
      <c r="DH3" s="383" t="s">
        <v>7134</v>
      </c>
      <c r="DI3" s="383" t="s">
        <v>6316</v>
      </c>
      <c r="DJ3" s="383" t="s">
        <v>5338</v>
      </c>
      <c r="DK3" s="383" t="s">
        <v>5339</v>
      </c>
      <c r="DL3" s="383" t="s">
        <v>5338</v>
      </c>
      <c r="DM3" s="383" t="s">
        <v>5340</v>
      </c>
      <c r="DN3" s="383" t="s">
        <v>5341</v>
      </c>
      <c r="DO3" s="383" t="s">
        <v>5976</v>
      </c>
      <c r="DP3" s="383" t="s">
        <v>5977</v>
      </c>
      <c r="DQ3" s="383" t="s">
        <v>5341</v>
      </c>
      <c r="DR3" s="383" t="s">
        <v>5976</v>
      </c>
      <c r="DS3" s="382" t="s">
        <v>7642</v>
      </c>
      <c r="DT3" s="382" t="s">
        <v>8637</v>
      </c>
      <c r="DU3" s="384" t="s">
        <v>2749</v>
      </c>
      <c r="DV3" s="384" t="s">
        <v>2750</v>
      </c>
      <c r="DW3" s="382" t="s">
        <v>8638</v>
      </c>
      <c r="DX3" s="384" t="s">
        <v>2747</v>
      </c>
      <c r="DY3" s="384" t="s">
        <v>2748</v>
      </c>
      <c r="DZ3" s="384" t="s">
        <v>6317</v>
      </c>
      <c r="EA3" s="384" t="s">
        <v>2751</v>
      </c>
      <c r="EB3" s="384" t="s">
        <v>8635</v>
      </c>
      <c r="EC3" s="384" t="s">
        <v>6318</v>
      </c>
      <c r="ED3" s="384" t="s">
        <v>8636</v>
      </c>
      <c r="EE3" s="384" t="s">
        <v>3376</v>
      </c>
      <c r="EF3" s="384" t="s">
        <v>8641</v>
      </c>
      <c r="EG3" s="384" t="s">
        <v>8642</v>
      </c>
      <c r="EH3" s="383" t="s">
        <v>6319</v>
      </c>
      <c r="EI3" s="383" t="s">
        <v>4480</v>
      </c>
      <c r="EJ3" s="387" t="s">
        <v>6160</v>
      </c>
      <c r="EK3" s="383" t="s">
        <v>6320</v>
      </c>
      <c r="EL3" s="383" t="s">
        <v>6321</v>
      </c>
      <c r="EM3" s="387" t="s">
        <v>6160</v>
      </c>
      <c r="EN3" s="383" t="s">
        <v>6304</v>
      </c>
      <c r="EO3" s="383" t="s">
        <v>4481</v>
      </c>
      <c r="EP3" s="383" t="s">
        <v>4482</v>
      </c>
      <c r="EQ3" s="383" t="s">
        <v>4483</v>
      </c>
      <c r="ER3" s="383" t="s">
        <v>4484</v>
      </c>
      <c r="ES3" s="383" t="s">
        <v>4485</v>
      </c>
      <c r="ET3" s="382" t="s">
        <v>6322</v>
      </c>
      <c r="EU3" s="382" t="s">
        <v>2752</v>
      </c>
      <c r="EV3" s="382" t="s">
        <v>2753</v>
      </c>
      <c r="EW3" s="382" t="s">
        <v>1655</v>
      </c>
      <c r="EX3" s="382" t="s">
        <v>1656</v>
      </c>
      <c r="EY3" s="382" t="s">
        <v>6323</v>
      </c>
      <c r="EZ3" s="387" t="s">
        <v>2101</v>
      </c>
      <c r="FA3" s="387" t="s">
        <v>6307</v>
      </c>
      <c r="FB3" s="387" t="s">
        <v>6308</v>
      </c>
      <c r="FC3" s="387" t="s">
        <v>6309</v>
      </c>
      <c r="FD3" s="387" t="s">
        <v>6310</v>
      </c>
      <c r="FE3" s="387" t="s">
        <v>6311</v>
      </c>
      <c r="FF3" s="387" t="s">
        <v>6312</v>
      </c>
      <c r="FG3" s="387" t="s">
        <v>6313</v>
      </c>
      <c r="FH3" s="387" t="s">
        <v>6314</v>
      </c>
      <c r="FI3" s="387" t="s">
        <v>6315</v>
      </c>
      <c r="FJ3" s="387" t="s">
        <v>8648</v>
      </c>
      <c r="FK3" s="387" t="s">
        <v>6307</v>
      </c>
      <c r="FL3" s="387" t="s">
        <v>6308</v>
      </c>
      <c r="FM3" s="387" t="s">
        <v>6309</v>
      </c>
      <c r="FN3" s="387" t="s">
        <v>6310</v>
      </c>
      <c r="FO3" s="387" t="s">
        <v>6311</v>
      </c>
      <c r="FP3" s="387" t="s">
        <v>6312</v>
      </c>
      <c r="FQ3" s="387" t="s">
        <v>6313</v>
      </c>
      <c r="FR3" s="387" t="s">
        <v>6314</v>
      </c>
      <c r="FS3" s="387" t="s">
        <v>6315</v>
      </c>
      <c r="FT3" s="387" t="s">
        <v>8648</v>
      </c>
    </row>
    <row r="4" spans="1:176">
      <c r="A4" s="298" t="str">
        <f>調査票!J39</f>
        <v>選択してください</v>
      </c>
      <c r="B4" s="298" t="str">
        <f>調査票!J43</f>
        <v>選択してください</v>
      </c>
      <c r="C4" s="298" t="str">
        <f>調査票!J46</f>
        <v/>
      </c>
      <c r="D4" s="298" t="str">
        <f>IF(ISBLANK(調査票!J49),"",調査票!J49)</f>
        <v/>
      </c>
      <c r="E4" s="298" t="str">
        <f>IF(ISBLANK(調査票!J52),"",調査票!J52)</f>
        <v/>
      </c>
      <c r="F4" s="359" t="str">
        <f>IF(LEN(調査票!J55)+LEN(調査票!O55)+LEN(調査票!T55)&gt;0,調査票!J55&amp;"-"&amp;調査票!O55&amp;"-"&amp;調査票!T55,"")</f>
        <v/>
      </c>
      <c r="G4" s="298" t="str">
        <f>IF(ISBLANK(調査票!AD51),"",調査票!AD51)</f>
        <v/>
      </c>
      <c r="H4" s="298" t="str">
        <f>IF(調査票!AN66=0,"",調査票!AN66)</f>
        <v/>
      </c>
      <c r="I4" s="298" t="str">
        <f>IF(調査票!AN73="","",調査票!AN73)</f>
        <v/>
      </c>
      <c r="J4" s="298" t="str">
        <f>IF(調査票!AN81="","",調査票!AN81)</f>
        <v/>
      </c>
      <c r="K4" s="298" t="str">
        <f>IF(ISBLANK(調査票!E89),"",調査票!E89)</f>
        <v/>
      </c>
      <c r="L4" s="298" t="str">
        <f>IF(ISBLANK(調査票!E97),"",調査票!E97)</f>
        <v/>
      </c>
      <c r="M4" s="298" t="str">
        <f>IF(調査票!AN95="","",調査票!AN95)</f>
        <v/>
      </c>
      <c r="N4" s="298" t="str">
        <f>IF(ISBLANK(調査票!$D107),"",調査票!$D107)</f>
        <v/>
      </c>
      <c r="O4" s="298" t="str">
        <f>IF(ISBLANK(調査票!$K107),"",調査票!$K107)</f>
        <v/>
      </c>
      <c r="P4" s="298" t="str">
        <f>IF(ISBLANK(調査票!$H117),"",調査票!$H117)</f>
        <v/>
      </c>
      <c r="Q4" s="298" t="str">
        <f>IF(ISBLANK(調査票!$O117),"",調査票!$O117)</f>
        <v/>
      </c>
      <c r="R4" s="298" t="str">
        <f>IF(ISBLANK(調査票!$V117),"",調査票!$V117)</f>
        <v/>
      </c>
      <c r="S4" s="298" t="str">
        <f>IF(ISBLANK(調査票!$AC117),"",調査票!$AC117)</f>
        <v/>
      </c>
      <c r="T4" s="298" t="str">
        <f>IF(ISBLANK(調査票!$AL117),"",調査票!$AL117)</f>
        <v/>
      </c>
      <c r="U4" s="298" t="str">
        <f>IF(ISBLANK(調査票!$Q125),"",調査票!$Q125)</f>
        <v/>
      </c>
      <c r="V4" s="298" t="str">
        <f>IF(ISBLANK(調査票!$W125),"",調査票!$W125)</f>
        <v/>
      </c>
      <c r="W4" s="298" t="str">
        <f>IF(ISBLANK(調査票!$AF125),"",調査票!$AF125)</f>
        <v/>
      </c>
      <c r="X4" s="298" t="str">
        <f>IF(ISBLANK(調査票!$AL125),"",調査票!$AL125)</f>
        <v/>
      </c>
      <c r="Y4" s="298" t="str">
        <f>IF(ISBLANK(調査票!$Q128),"",調査票!$Q128)</f>
        <v/>
      </c>
      <c r="Z4" s="298" t="str">
        <f>IF(ISBLANK(調査票!$W128),"",調査票!$W128)</f>
        <v/>
      </c>
      <c r="AA4" s="298" t="str">
        <f>IF(ISBLANK(調査票!$AF128),"",調査票!$AF128)</f>
        <v/>
      </c>
      <c r="AB4" s="298" t="str">
        <f>IF(ISBLANK(調査票!$AL128),"",調査票!$AL128)</f>
        <v/>
      </c>
      <c r="AC4" s="298" t="str">
        <f>IF(ISBLANK(調査票!$Q131),"",調査票!$Q131)</f>
        <v/>
      </c>
      <c r="AD4" s="298" t="str">
        <f>IF(ISBLANK(調査票!$W131),"",調査票!$W131)</f>
        <v/>
      </c>
      <c r="AE4" s="298" t="str">
        <f>IF(ISBLANK(調査票!$AF131),"",調査票!$AF131)</f>
        <v/>
      </c>
      <c r="AF4" s="298" t="str">
        <f>IF(ISBLANK(調査票!$AL131),"",調査票!$AL131)</f>
        <v/>
      </c>
      <c r="AG4" s="298" t="str">
        <f>IF(ISBLANK(調査票!$Q134),"",調査票!$Q134)</f>
        <v/>
      </c>
      <c r="AH4" s="298" t="str">
        <f>IF(ISBLANK(調査票!$W134),"",調査票!$W134)</f>
        <v/>
      </c>
      <c r="AI4" s="298" t="str">
        <f>IF(ISBLANK(調査票!$AF134),"",調査票!$AF134)</f>
        <v/>
      </c>
      <c r="AJ4" s="298" t="str">
        <f>IF(ISBLANK(調査票!$AL134),"",調査票!$AL134)</f>
        <v/>
      </c>
      <c r="AK4" s="298" t="str">
        <f>IF(ISBLANK(調査票!$H144),"",調査票!$H144)</f>
        <v/>
      </c>
      <c r="AL4" s="298" t="str">
        <f>IF(ISBLANK(調査票!$O144),"",調査票!$O144)</f>
        <v/>
      </c>
      <c r="AM4" s="298" t="str">
        <f>IF(ISBLANK(調査票!$Y144),"",調査票!$Y144)</f>
        <v/>
      </c>
      <c r="AN4" s="298" t="str">
        <f>IF(ISBLANK(調査票!$AF144),"",調査票!$AF144)</f>
        <v/>
      </c>
      <c r="AO4" s="298" t="str">
        <f>IF(調査票!Q159=0,"",調査票!Q159)</f>
        <v/>
      </c>
      <c r="AP4" s="298" t="str">
        <f>IF(ISBLANK(調査票!$X159),"",調査票!$X159)</f>
        <v/>
      </c>
      <c r="AQ4" s="298" t="str">
        <f>IF(ISBLANK(調査票!$AE159),"",調査票!$AE159)</f>
        <v/>
      </c>
      <c r="AR4" s="298" t="str">
        <f>IF(調査票!Q167=0,"",調査票!Q167)</f>
        <v/>
      </c>
      <c r="AS4" s="298" t="str">
        <f>IF(ISBLANK(調査票!$X167),"",調査票!$X167)</f>
        <v/>
      </c>
      <c r="AT4" s="298" t="str">
        <f>IF(ISBLANK(調査票!$AC167),"",調査票!$AC167)</f>
        <v/>
      </c>
      <c r="AU4" s="298" t="str">
        <f>IF(ISBLANK(調査票!$AH167),"",調査票!$AH167)</f>
        <v/>
      </c>
      <c r="AV4" s="298" t="str">
        <f>IF(ISBLANK(調査票!$AM167),"",調査票!$AM167)</f>
        <v/>
      </c>
      <c r="AW4" s="298" t="str">
        <f>IF(ISBLANK(調査票!$D178),"",調査票!$D178)</f>
        <v/>
      </c>
      <c r="AX4" s="298" t="str">
        <f>IF(ISBLANK(調査票!$K178),"",調査票!$K178)</f>
        <v/>
      </c>
      <c r="AY4" s="298" t="str">
        <f>IF(ISBLANK(調査票!$H188),"",調査票!$H188)</f>
        <v/>
      </c>
      <c r="AZ4" s="298" t="str">
        <f>IF(ISBLANK(調査票!$O188),"",調査票!$O188)</f>
        <v/>
      </c>
      <c r="BA4" s="298" t="str">
        <f>IF(ISBLANK(調査票!$V188),"",調査票!$V188)</f>
        <v/>
      </c>
      <c r="BB4" s="298" t="str">
        <f>IF(ISBLANK(調査票!$AC188),"",調査票!$AC188)</f>
        <v/>
      </c>
      <c r="BC4" s="298" t="str">
        <f>IF(ISBLANK(調査票!$AL188),"",調査票!$AL188)</f>
        <v/>
      </c>
      <c r="BD4" s="298" t="str">
        <f>IF(ISBLANK(調査票!$H197),"",調査票!$H197)</f>
        <v/>
      </c>
      <c r="BE4" s="298" t="str">
        <f>IF(ISBLANK(調査票!$O197),"",調査票!$O197)</f>
        <v/>
      </c>
      <c r="BF4" s="298" t="str">
        <f>IF(ISBLANK(調査票!$Y197),"",調査票!$Y197)</f>
        <v/>
      </c>
      <c r="BG4" s="298" t="str">
        <f>IF(ISBLANK(調査票!$AF197),"",調査票!$AF197)</f>
        <v/>
      </c>
      <c r="BH4" s="298" t="str">
        <f>IF(調査票!Q213=0,"",調査票!Q213)</f>
        <v/>
      </c>
      <c r="BI4" s="298" t="str">
        <f>IF(ISBLANK(調査票!$X213),"",調査票!$X213)</f>
        <v/>
      </c>
      <c r="BJ4" s="298" t="str">
        <f>IF(ISBLANK(調査票!$AE213),"",調査票!$AE213)</f>
        <v/>
      </c>
      <c r="BK4" s="298" t="str">
        <f>IF(調査票!Q221=0,"",調査票!Q221)</f>
        <v/>
      </c>
      <c r="BL4" s="298" t="str">
        <f>IF(ISBLANK(調査票!$X221),"",調査票!$X221)</f>
        <v/>
      </c>
      <c r="BM4" s="298" t="str">
        <f>IF(ISBLANK(調査票!$AC221),"",調査票!$AC221)</f>
        <v/>
      </c>
      <c r="BN4" s="298" t="str">
        <f>IF(ISBLANK(調査票!$AH221),"",調査票!$AH221)</f>
        <v/>
      </c>
      <c r="BO4" s="298" t="str">
        <f>IF(ISBLANK(調査票!$AM221),"",調査票!$AM221)</f>
        <v/>
      </c>
      <c r="BP4" s="298" t="str">
        <f>IF(ISBLANK(調査票!$H232),"",調査票!$H232)</f>
        <v/>
      </c>
      <c r="BQ4" s="298" t="str">
        <f>IF(ISBLANK(調査票!$O232),"",調査票!$O232)</f>
        <v/>
      </c>
      <c r="BR4" s="298" t="str">
        <f>IF(ISBLANK(調査票!$Y232),"",調査票!$Y232)</f>
        <v/>
      </c>
      <c r="BS4" s="298" t="str">
        <f>IF(ISBLANK(調査票!$AF232),"",調査票!$AF232)</f>
        <v/>
      </c>
      <c r="BT4" s="298" t="str">
        <f>IF(調査票!Q248=0,"",調査票!Q248:Q248)</f>
        <v/>
      </c>
      <c r="BU4" s="298" t="str">
        <f>IF(ISBLANK(調査票!$X248),"",調査票!$X248)</f>
        <v/>
      </c>
      <c r="BV4" s="298" t="str">
        <f>IF(ISBLANK(調査票!$AC248),"",調査票!$AC248)</f>
        <v/>
      </c>
      <c r="BW4" s="298" t="str">
        <f>IF(ISBLANK(調査票!$AH248),"",調査票!$AH248)</f>
        <v/>
      </c>
      <c r="BX4" s="298" t="str">
        <f>IF(ISBLANK(調査票!$AM248),"",調査票!$AM248)</f>
        <v/>
      </c>
      <c r="BY4" s="298" t="str">
        <f>IF(調査票!AN260="","",調査票!AN260)</f>
        <v/>
      </c>
      <c r="BZ4" s="298" t="str">
        <f>IF(調査票!AN269="","",調査票!AN269)</f>
        <v/>
      </c>
      <c r="CA4" s="298" t="str">
        <f>IF(調査票!AN273="","",調査票!AN273)</f>
        <v/>
      </c>
      <c r="CB4" s="298" t="str">
        <f>IF(調査票!AN277="","",調査票!AN277)</f>
        <v/>
      </c>
      <c r="CC4" s="298" t="str">
        <f>IF(調査票!AN281="","",調査票!AN281)</f>
        <v/>
      </c>
      <c r="CD4" s="298" t="str">
        <f>IF(調査票!AN286="","",調査票!AN286)</f>
        <v/>
      </c>
      <c r="CE4" s="298" t="str">
        <f>IF(調査票!AN290="","",調査票!AN290)</f>
        <v/>
      </c>
      <c r="CF4" s="298" t="str">
        <f>IF(ISBLANK(調査票!$G306),"",調査票!$G306)</f>
        <v/>
      </c>
      <c r="CG4" s="298" t="str">
        <f>IF(ISBLANK(調査票!N306),"",調査票!N306)</f>
        <v/>
      </c>
      <c r="CH4" s="298" t="str">
        <f>IF(ISBLANK(調査票!U306),"",調査票!U306)</f>
        <v/>
      </c>
      <c r="CI4" s="298" t="str">
        <f>IF(ISBLANK(調査票!AB306),"",調査票!AB306)</f>
        <v/>
      </c>
      <c r="CJ4" s="298" t="str">
        <f>IF(ISBLANK(調査票!AI306),"",調査票!AI306)</f>
        <v/>
      </c>
      <c r="CK4" s="298" t="str">
        <f>IF(ISBLANK(調査票!$G318),"",調査票!$G318)</f>
        <v/>
      </c>
      <c r="CL4" s="298" t="str">
        <f>IF(ISBLANK(調査票!N318),"",調査票!N318)</f>
        <v/>
      </c>
      <c r="CM4" s="298" t="str">
        <f>IF(ISBLANK(調査票!T318),"",調査票!T318)</f>
        <v/>
      </c>
      <c r="CN4" s="298" t="str">
        <f>IF(ISBLANK(調査票!Z318),"",調査票!Z318)</f>
        <v/>
      </c>
      <c r="CO4" s="298" t="str">
        <f>IF(ISBLANK(調査票!AF318),"",調査票!AF318)</f>
        <v/>
      </c>
      <c r="CP4" s="298" t="str">
        <f>IF(ISBLANK(調査票!AL318),"",調査票!AL318)</f>
        <v/>
      </c>
      <c r="CQ4" s="298" t="str">
        <f>IF(ISBLANK(調査票!G329),"",調査票!G329)</f>
        <v/>
      </c>
      <c r="CR4" s="298" t="str">
        <f>IF(ISBLANK(調査票!P329),"",調査票!P329)</f>
        <v/>
      </c>
      <c r="CS4" s="298" t="str">
        <f>IF(ISBLANK(調査票!W329),"",調査票!W329)</f>
        <v/>
      </c>
      <c r="CT4" s="298" t="str">
        <f>IF(ISBLANK(調査票!AD329),"",調査票!AD329)</f>
        <v/>
      </c>
      <c r="CU4" s="298" t="str">
        <f>IF(ISBLANK(調査票!AK329),"",調査票!AK329)</f>
        <v/>
      </c>
      <c r="CV4" s="298" t="str">
        <f>IF(ISBLANK(調査票!G339),"",調査票!G339)</f>
        <v/>
      </c>
      <c r="CW4" s="298" t="str">
        <f>IF(ISBLANK(調査票!N339),"",調査票!N339)</f>
        <v/>
      </c>
      <c r="CX4" s="298" t="str">
        <f>IF(ISBLANK(調査票!S339),"",調査票!S339)</f>
        <v/>
      </c>
      <c r="CY4" s="298" t="str">
        <f>IF(ISBLANK(調査票!X339),"",調査票!X339)</f>
        <v/>
      </c>
      <c r="CZ4" s="298" t="str">
        <f>IF(ISBLANK(調査票!AC339),"",調査票!AC339)</f>
        <v/>
      </c>
      <c r="DA4" s="298" t="str">
        <f>IF(ISBLANK(調査票!AH339),"",調査票!AH339)</f>
        <v/>
      </c>
      <c r="DB4" s="298" t="str">
        <f>IF(ISBLANK(調査票!AM339),"",調査票!AM339)</f>
        <v/>
      </c>
      <c r="DC4" s="298" t="str">
        <f>IF(ISBLANK(調査票!$G351),"",調査票!$G351)</f>
        <v/>
      </c>
      <c r="DD4" s="298" t="str">
        <f>IF(ISBLANK(調査票!M351),"",調査票!M351)</f>
        <v/>
      </c>
      <c r="DE4" s="298" t="str">
        <f>IF(ISBLANK(調査票!S351),"",調査票!S351)</f>
        <v/>
      </c>
      <c r="DF4" s="298" t="str">
        <f>IF(ISBLANK(調査票!Y351),"",調査票!Y351)</f>
        <v/>
      </c>
      <c r="DG4" s="298" t="str">
        <f>IF(ISBLANK(調査票!AE351),"",調査票!AE351)</f>
        <v/>
      </c>
      <c r="DH4" s="298" t="str">
        <f>IF(ISBLANK(調査票!AK351),"",調査票!AK351)</f>
        <v/>
      </c>
      <c r="DI4" s="298" t="str">
        <f>IF(ISBLANK(調査票!P361),"",調査票!P361)</f>
        <v/>
      </c>
      <c r="DJ4" s="298" t="str">
        <f>IF(ISBLANK(調査票!P364),"",調査票!P364)</f>
        <v/>
      </c>
      <c r="DK4" s="298" t="str">
        <f>IF(ISBLANK(調査票!AL361),"",調査票!AL361)</f>
        <v/>
      </c>
      <c r="DL4" s="298" t="str">
        <f>IF(ISBLANK(調査票!AL364),"",調査票!AL364)</f>
        <v/>
      </c>
      <c r="DM4" s="298" t="str">
        <f>IF(調査票!U371="","",調査票!U371)</f>
        <v/>
      </c>
      <c r="DN4" s="298" t="str">
        <f>IF(ISBLANK(調査票!$Y371),"",調査票!$Y371)</f>
        <v/>
      </c>
      <c r="DO4" s="298" t="str">
        <f>IF(調査票!AN371="","",調査票!AN371)</f>
        <v/>
      </c>
      <c r="DP4" s="298" t="str">
        <f>IF(調査票!U374="","",調査票!U374)</f>
        <v/>
      </c>
      <c r="DQ4" s="298" t="str">
        <f>IF(ISBLANK(調査票!$Y374),"",調査票!$Y374)</f>
        <v/>
      </c>
      <c r="DR4" s="298" t="str">
        <f>IF(調査票!AN374="","",調査票!AN374)</f>
        <v/>
      </c>
      <c r="DS4" s="299" t="str">
        <f>IF(調査票!AN382="","",調査票!AN382)</f>
        <v/>
      </c>
      <c r="DT4" s="299" t="str">
        <f>IF(調査票!AN389="","",調査票!AN389)</f>
        <v/>
      </c>
      <c r="DU4" s="298" t="str">
        <f>IF(調査票!$AN395="","",調査票!$AN395)</f>
        <v/>
      </c>
      <c r="DV4" s="298" t="str">
        <f>IF(調査票!$AK403="","",調査票!$AK403)</f>
        <v/>
      </c>
      <c r="DW4" s="298" t="str">
        <f>IF(調査票!AN411="","",調査票!AN411)</f>
        <v/>
      </c>
      <c r="DX4" s="298" t="str">
        <f>IF(調査票!$AN418="","",調査票!$AN418)</f>
        <v/>
      </c>
      <c r="DY4" s="298" t="str">
        <f>IF(調査票!$AK423="","",調査票!$AK423)</f>
        <v/>
      </c>
      <c r="DZ4" s="298" t="str">
        <f>IF(調査票!$AN432="","",調査票!$AN432)</f>
        <v/>
      </c>
      <c r="EA4" s="298" t="str">
        <f>IF(調査票!$AN438="","",調査票!$AN438)</f>
        <v/>
      </c>
      <c r="EB4" s="298" t="str">
        <f>IF(調査票!AK443="","",調査票!AK443)</f>
        <v/>
      </c>
      <c r="EC4" s="298" t="str">
        <f>IF(調査票!$AN450="","",調査票!$AN450)</f>
        <v/>
      </c>
      <c r="ED4" s="298" t="str">
        <f>IF(調査票!AK454="","",調査票!AK454)</f>
        <v/>
      </c>
      <c r="EE4" s="298" t="str">
        <f>IF(調査票!$AN460="","",調査票!$AN460)</f>
        <v/>
      </c>
      <c r="EF4" s="298" t="str">
        <f>IF(調査票!AN467="","",調査票!AN467)</f>
        <v/>
      </c>
      <c r="EG4" s="298" t="str">
        <f>IF(調査票!AN473="","",調査票!AN473)</f>
        <v/>
      </c>
      <c r="EH4" s="298" t="str">
        <f>IF(調査票!$AN481="","",調査票!$AN481)</f>
        <v/>
      </c>
      <c r="EI4" s="298" t="str">
        <f>IF(調査票!$AN488="","",調査票!$AN488)</f>
        <v/>
      </c>
      <c r="EJ4" s="298" t="str">
        <f>IF(調査票!AB491="","",調査票!AB491)</f>
        <v/>
      </c>
      <c r="EK4" s="298" t="str">
        <f>IF(調査票!$AN498="","",調査票!$AN498)</f>
        <v/>
      </c>
      <c r="EL4" s="298" t="str">
        <f>IF(調査票!$AN503="","",調査票!$AN503)</f>
        <v/>
      </c>
      <c r="EM4" s="298" t="str">
        <f>IF(調査票!AB506="","",調査票!AB506)</f>
        <v/>
      </c>
      <c r="EN4" s="298" t="str">
        <f>IF(調査票!$AN513="","",調査票!$AN513)</f>
        <v/>
      </c>
      <c r="EO4" s="298" t="str">
        <f>IF(調査票!AN515="","",調査票!AN515)</f>
        <v/>
      </c>
      <c r="EP4" s="298" t="str">
        <f>IF(調査票!AN519="","",調査票!AN519)</f>
        <v/>
      </c>
      <c r="EQ4" s="298" t="str">
        <f>IF(調査票!AN522="","",調査票!AN522)</f>
        <v/>
      </c>
      <c r="ER4" s="298" t="str">
        <f>IF(調査票!AN525="","",調査票!AN525)</f>
        <v/>
      </c>
      <c r="ES4" s="298" t="str">
        <f>IF(調査票!AN528="","",調査票!AN528)</f>
        <v/>
      </c>
      <c r="ET4" s="298" t="str">
        <f>IF(調査票!$AN539="","",調査票!$AN539)</f>
        <v/>
      </c>
      <c r="EU4" s="298" t="str">
        <f>IF(調査票!$AN543="","",調査票!$AN543)</f>
        <v/>
      </c>
      <c r="EV4" s="298" t="str">
        <f>IF(調査票!$AN547="","",調査票!$AN547)</f>
        <v/>
      </c>
      <c r="EW4" s="298" t="str">
        <f>IF(調査票!$AN552="","",調査票!$AN552)</f>
        <v/>
      </c>
      <c r="EX4" s="298" t="str">
        <f>IF(調査票!$AN557="","",調査票!$AN557)</f>
        <v/>
      </c>
      <c r="EY4" s="298" t="str">
        <f>IF(調査票!$AN564="","",調査票!$AN564)</f>
        <v/>
      </c>
      <c r="EZ4" s="298" t="str">
        <f>IF(G4&lt;&gt;"",1,"")</f>
        <v/>
      </c>
      <c r="FA4" s="299">
        <f>IF(調査票!X575="","",調査票!X575)</f>
        <v>5</v>
      </c>
      <c r="FB4" s="299">
        <f>IF(調査票!Z575="","",調査票!Z575)</f>
        <v>2</v>
      </c>
      <c r="FC4" s="299">
        <f>IF(調査票!AB575="","",調査票!AB575)</f>
        <v>0</v>
      </c>
      <c r="FD4" s="299">
        <f>IF(調査票!AD575="","",調査票!AD575)</f>
        <v>0</v>
      </c>
      <c r="FE4" s="299">
        <f>IF(調査票!AF575="","",調査票!AF575)</f>
        <v>6</v>
      </c>
      <c r="FF4" s="299">
        <f>IF(調査票!AH575="","",調査票!AH575)</f>
        <v>23</v>
      </c>
      <c r="FG4" s="299">
        <f>IF(調査票!AJ575="","",調査票!AJ575)</f>
        <v>19</v>
      </c>
      <c r="FH4" s="299">
        <f>IF(調査票!AL575="","",調査票!AL575)</f>
        <v>6</v>
      </c>
      <c r="FI4" s="299">
        <f>IF(調査票!AN575="","",調査票!AN575)</f>
        <v>5</v>
      </c>
      <c r="FJ4" s="299">
        <f>IF(調査票!AP575="","",調査票!AP575)</f>
        <v>6</v>
      </c>
      <c r="FK4" s="299">
        <f>IF(調査票!X577="","",調査票!X577)</f>
        <v>0</v>
      </c>
      <c r="FL4" s="299">
        <f>IF(調査票!Z577="","",調査票!Z577)</f>
        <v>0</v>
      </c>
      <c r="FM4" s="299">
        <f>IF(調査票!AB577="","",調査票!AB577)</f>
        <v>0</v>
      </c>
      <c r="FN4" s="299">
        <f>IF(調査票!AD577="","",調査票!AD577)</f>
        <v>0</v>
      </c>
      <c r="FO4" s="299">
        <f>IF(調査票!AF577="","",調査票!AF577)</f>
        <v>0</v>
      </c>
      <c r="FP4" s="299">
        <f>IF(調査票!AH577="","",調査票!AH577)</f>
        <v>0</v>
      </c>
      <c r="FQ4" s="299">
        <f>IF(調査票!AJ577="","",調査票!AJ577)</f>
        <v>0</v>
      </c>
      <c r="FR4" s="299">
        <f>IF(調査票!AL577="","",調査票!AL577)</f>
        <v>0</v>
      </c>
      <c r="FS4" s="299">
        <f>IF(調査票!AN577="","",調査票!AN577)</f>
        <v>0</v>
      </c>
      <c r="FT4" s="299">
        <f>IF(調査票!AP577="","",調査票!AP577)</f>
        <v>0</v>
      </c>
    </row>
  </sheetData>
  <sheetProtection password="CEAE" sheet="1" objects="1" scenarios="1"/>
  <phoneticPr fontId="3"/>
  <conditionalFormatting sqref="FA4:FT4">
    <cfRule type="cellIs" dxfId="1" priority="2" stopIfTrue="1" operator="greaterThanOrEqual">
      <formula>1</formula>
    </cfRule>
  </conditionalFormatting>
  <conditionalFormatting sqref="EZ4">
    <cfRule type="cellIs" dxfId="0" priority="3" stopIfTrue="1" operator="equal">
      <formula>1</formula>
    </cfRule>
  </conditionalFormatting>
  <pageMargins left="0.75" right="0.75" top="1" bottom="1" header="0.51200000000000001" footer="0.51200000000000001"/>
  <pageSetup paperSize="9" orientation="portrait" r:id="rId1"/>
  <headerFooter alignWithMargins="0"/>
  <ignoredErrors>
    <ignoredError sqref="CT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53</vt:i4>
      </vt:variant>
    </vt:vector>
  </HeadingPairs>
  <TitlesOfParts>
    <vt:vector size="57" baseType="lpstr">
      <vt:lpstr>調査票</vt:lpstr>
      <vt:lpstr>区分</vt:lpstr>
      <vt:lpstr>単組</vt:lpstr>
      <vt:lpstr>読取データ</vt:lpstr>
      <vt:lpstr>調査票!Print_Area</vt:lpstr>
      <vt:lpstr>愛知県本部</vt:lpstr>
      <vt:lpstr>愛媛県本部</vt:lpstr>
      <vt:lpstr>茨城県本部</vt:lpstr>
      <vt:lpstr>岡山県本部</vt:lpstr>
      <vt:lpstr>沖縄県本部</vt:lpstr>
      <vt:lpstr>岩手県本部</vt:lpstr>
      <vt:lpstr>岐阜県本部</vt:lpstr>
      <vt:lpstr>宮崎県本部</vt:lpstr>
      <vt:lpstr>宮城県本部</vt:lpstr>
      <vt:lpstr>京都府本部</vt:lpstr>
      <vt:lpstr>業種</vt:lpstr>
      <vt:lpstr>熊本県本部</vt:lpstr>
      <vt:lpstr>群馬県本部</vt:lpstr>
      <vt:lpstr>広島県本部</vt:lpstr>
      <vt:lpstr>香川県本部</vt:lpstr>
      <vt:lpstr>高知県本部</vt:lpstr>
      <vt:lpstr>佐賀県本部</vt:lpstr>
      <vt:lpstr>埼玉県本部</vt:lpstr>
      <vt:lpstr>三重県本部</vt:lpstr>
      <vt:lpstr>山形県本部</vt:lpstr>
      <vt:lpstr>山口県本部</vt:lpstr>
      <vt:lpstr>山梨県本部</vt:lpstr>
      <vt:lpstr>滋賀県本部</vt:lpstr>
      <vt:lpstr>鹿児島県本部</vt:lpstr>
      <vt:lpstr>社保労組</vt:lpstr>
      <vt:lpstr>秋田県本部</vt:lpstr>
      <vt:lpstr>上部団体</vt:lpstr>
      <vt:lpstr>新潟県本部</vt:lpstr>
      <vt:lpstr>神奈川県本部</vt:lpstr>
      <vt:lpstr>青森県本部</vt:lpstr>
      <vt:lpstr>静岡県本部</vt:lpstr>
      <vt:lpstr>石川県本部</vt:lpstr>
      <vt:lpstr>千葉県本部</vt:lpstr>
      <vt:lpstr>大阪府本部</vt:lpstr>
      <vt:lpstr>大分県本部</vt:lpstr>
      <vt:lpstr>団体区分選択肢</vt:lpstr>
      <vt:lpstr>長崎県本部</vt:lpstr>
      <vt:lpstr>長野県本部</vt:lpstr>
      <vt:lpstr>鳥取県本部</vt:lpstr>
      <vt:lpstr>都道府県</vt:lpstr>
      <vt:lpstr>島根県本部</vt:lpstr>
      <vt:lpstr>東京都本部</vt:lpstr>
      <vt:lpstr>徳島県本部</vt:lpstr>
      <vt:lpstr>栃木県本部</vt:lpstr>
      <vt:lpstr>奈良県本部</vt:lpstr>
      <vt:lpstr>富山県本部</vt:lpstr>
      <vt:lpstr>福井県本部</vt:lpstr>
      <vt:lpstr>福岡県本部</vt:lpstr>
      <vt:lpstr>福島県本部</vt:lpstr>
      <vt:lpstr>兵庫県本部</vt:lpstr>
      <vt:lpstr>北海道本部</vt:lpstr>
      <vt:lpstr>和歌山県本部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Dosv9</dc:creator>
  <cp:lastModifiedBy>自治労県本支部</cp:lastModifiedBy>
  <cp:lastPrinted>2015-06-08T07:56:23Z</cp:lastPrinted>
  <dcterms:created xsi:type="dcterms:W3CDTF">2009-04-14T01:42:02Z</dcterms:created>
  <dcterms:modified xsi:type="dcterms:W3CDTF">2015-06-11T02:37:58Z</dcterms:modified>
</cp:coreProperties>
</file>