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0260" windowHeight="7950" firstSheet="6" activeTab="6"/>
  </bookViews>
  <sheets>
    <sheet name="Sheet5" sheetId="9" state="hidden" r:id="rId1"/>
    <sheet name="Sheet1" sheetId="3" state="hidden" r:id="rId2"/>
    <sheet name="Sheet4" sheetId="6" state="hidden" r:id="rId3"/>
    <sheet name="Sheet2" sheetId="4" state="hidden" r:id="rId4"/>
    <sheet name="Sheet3" sheetId="5" state="hidden" r:id="rId5"/>
    <sheet name="Sheet1 (2)" sheetId="10" state="hidden" r:id="rId6"/>
    <sheet name="参考例" sheetId="27" r:id="rId7"/>
    <sheet name="Sheet1 (3)" sheetId="11" state="hidden" r:id="rId8"/>
  </sheets>
  <definedNames>
    <definedName name="返済期間">#REF!</definedName>
    <definedName name="返済期間_年">#REF!</definedName>
  </definedNames>
  <calcPr calcId="145621" calcOnSave="0"/>
</workbook>
</file>

<file path=xl/calcChain.xml><?xml version="1.0" encoding="utf-8"?>
<calcChain xmlns="http://schemas.openxmlformats.org/spreadsheetml/2006/main">
  <c r="H21" i="11" l="1"/>
  <c r="H19" i="11"/>
  <c r="L19" i="11" s="1"/>
  <c r="D7" i="11"/>
  <c r="G21" i="10"/>
  <c r="I21" i="10" s="1"/>
  <c r="D7" i="10"/>
  <c r="G19" i="10"/>
  <c r="I19" i="10" s="1"/>
  <c r="D19" i="9"/>
  <c r="C19" i="9"/>
  <c r="G16" i="9"/>
  <c r="I16" i="9" s="1"/>
  <c r="G14" i="9"/>
  <c r="I14" i="9" s="1"/>
  <c r="D12" i="9"/>
  <c r="D14" i="9"/>
  <c r="D20" i="9" s="1"/>
  <c r="C12" i="9"/>
  <c r="C14" i="9" s="1"/>
  <c r="C20" i="9" s="1"/>
  <c r="F8" i="9"/>
  <c r="F9" i="9" s="1"/>
  <c r="F6" i="9" s="1"/>
  <c r="F7" i="9" s="1"/>
  <c r="D25" i="3"/>
  <c r="G7" i="4"/>
  <c r="G26" i="4" s="1"/>
  <c r="G17" i="6"/>
  <c r="I17" i="6" s="1"/>
  <c r="E25" i="6"/>
  <c r="D25" i="6"/>
  <c r="G19" i="6"/>
  <c r="K19" i="6" s="1"/>
  <c r="H46" i="5"/>
  <c r="G20" i="3"/>
  <c r="K20" i="3" s="1"/>
  <c r="G18" i="3"/>
  <c r="I18" i="3" s="1"/>
  <c r="C13" i="5"/>
  <c r="H25" i="5"/>
  <c r="J25" i="5" s="1"/>
  <c r="J26" i="5" s="1"/>
  <c r="J27" i="5" s="1"/>
  <c r="J28" i="5" s="1"/>
  <c r="J29" i="5" s="1"/>
  <c r="J30" i="5" s="1"/>
  <c r="D26" i="5"/>
  <c r="D25" i="5"/>
  <c r="D10" i="5"/>
  <c r="C10" i="5"/>
  <c r="C25" i="5" s="1"/>
  <c r="E25" i="5" s="1"/>
  <c r="C135" i="5"/>
  <c r="E135" i="5" s="1"/>
  <c r="D150" i="5"/>
  <c r="D149" i="5"/>
  <c r="D148" i="5"/>
  <c r="D147" i="5"/>
  <c r="D146" i="5"/>
  <c r="D145" i="5"/>
  <c r="D144" i="5"/>
  <c r="D143" i="5"/>
  <c r="D142" i="5"/>
  <c r="D141" i="5"/>
  <c r="D140" i="5"/>
  <c r="D139" i="5"/>
  <c r="D138" i="5"/>
  <c r="D137" i="5"/>
  <c r="D136"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H45" i="5"/>
  <c r="D45" i="5"/>
  <c r="H44" i="5"/>
  <c r="D44" i="5"/>
  <c r="H43" i="5"/>
  <c r="D43" i="5"/>
  <c r="H42" i="5"/>
  <c r="D42" i="5"/>
  <c r="H41" i="5"/>
  <c r="D41" i="5"/>
  <c r="H40" i="5"/>
  <c r="D40" i="5"/>
  <c r="H39" i="5"/>
  <c r="D39" i="5"/>
  <c r="H38" i="5"/>
  <c r="D38" i="5"/>
  <c r="H37" i="5"/>
  <c r="D37" i="5"/>
  <c r="H36" i="5"/>
  <c r="D36" i="5"/>
  <c r="H35" i="5"/>
  <c r="D35" i="5"/>
  <c r="H34" i="5"/>
  <c r="D34" i="5"/>
  <c r="H33" i="5"/>
  <c r="D33" i="5"/>
  <c r="H32" i="5"/>
  <c r="D32" i="5"/>
  <c r="H31" i="5"/>
  <c r="D31" i="5"/>
  <c r="H30" i="5"/>
  <c r="D30" i="5"/>
  <c r="H29" i="5"/>
  <c r="D29" i="5"/>
  <c r="H28" i="5"/>
  <c r="D28" i="5"/>
  <c r="H27" i="5"/>
  <c r="D27" i="5"/>
  <c r="H26" i="5"/>
  <c r="I17" i="5"/>
  <c r="G17" i="5"/>
  <c r="E17" i="5"/>
  <c r="D13" i="5"/>
  <c r="J4" i="5"/>
  <c r="E7" i="4"/>
  <c r="E18" i="4" s="1"/>
  <c r="G8" i="4"/>
  <c r="E26" i="4"/>
  <c r="E22" i="4"/>
  <c r="E16" i="4"/>
  <c r="K7" i="4"/>
  <c r="J7" i="4" s="1"/>
  <c r="I7" i="4"/>
  <c r="H7" i="4"/>
  <c r="H8" i="4" s="1"/>
  <c r="C7" i="4"/>
  <c r="C18" i="4" s="1"/>
  <c r="G10" i="4"/>
  <c r="K10" i="4"/>
  <c r="G12" i="4"/>
  <c r="G14" i="4"/>
  <c r="K14" i="4"/>
  <c r="G16" i="4"/>
  <c r="G18" i="4"/>
  <c r="K18" i="4"/>
  <c r="K24" i="4"/>
  <c r="C133" i="5"/>
  <c r="E133" i="5"/>
  <c r="C132" i="5"/>
  <c r="E132" i="5" s="1"/>
  <c r="C131" i="5"/>
  <c r="E131" i="5"/>
  <c r="C130" i="5"/>
  <c r="C129" i="5"/>
  <c r="E129" i="5" s="1"/>
  <c r="C128" i="5"/>
  <c r="C127" i="5"/>
  <c r="E127" i="5"/>
  <c r="C126" i="5"/>
  <c r="E126" i="5" s="1"/>
  <c r="C125" i="5"/>
  <c r="E125" i="5"/>
  <c r="C124" i="5"/>
  <c r="E124" i="5" s="1"/>
  <c r="C123" i="5"/>
  <c r="E123" i="5"/>
  <c r="C122" i="5"/>
  <c r="E122" i="5" s="1"/>
  <c r="C121" i="5"/>
  <c r="E121" i="5"/>
  <c r="C120" i="5"/>
  <c r="E120" i="5" s="1"/>
  <c r="C119" i="5"/>
  <c r="E119" i="5"/>
  <c r="C118" i="5"/>
  <c r="E118" i="5" s="1"/>
  <c r="C117" i="5"/>
  <c r="E117" i="5"/>
  <c r="C116" i="5"/>
  <c r="E116" i="5" s="1"/>
  <c r="C115" i="5"/>
  <c r="E115" i="5"/>
  <c r="C114" i="5"/>
  <c r="C113" i="5"/>
  <c r="E113" i="5" s="1"/>
  <c r="C112" i="5"/>
  <c r="E112" i="5" s="1"/>
  <c r="C111" i="5"/>
  <c r="E111" i="5" s="1"/>
  <c r="C110" i="5"/>
  <c r="E110" i="5" s="1"/>
  <c r="C109" i="5"/>
  <c r="E109" i="5" s="1"/>
  <c r="C108" i="5"/>
  <c r="E108" i="5" s="1"/>
  <c r="C107" i="5"/>
  <c r="E107" i="5" s="1"/>
  <c r="C106" i="5"/>
  <c r="E106" i="5" s="1"/>
  <c r="C105" i="5"/>
  <c r="C104" i="5"/>
  <c r="E104" i="5" s="1"/>
  <c r="C103" i="5"/>
  <c r="E103" i="5" s="1"/>
  <c r="C102" i="5"/>
  <c r="E102" i="5" s="1"/>
  <c r="C101" i="5"/>
  <c r="C100" i="5"/>
  <c r="E100" i="5" s="1"/>
  <c r="C99" i="5"/>
  <c r="E99" i="5" s="1"/>
  <c r="C98" i="5"/>
  <c r="E98" i="5" s="1"/>
  <c r="C97" i="5"/>
  <c r="E97" i="5"/>
  <c r="C96" i="5"/>
  <c r="E96" i="5" s="1"/>
  <c r="C95" i="5"/>
  <c r="E95" i="5"/>
  <c r="C94" i="5"/>
  <c r="E94" i="5" s="1"/>
  <c r="C93" i="5"/>
  <c r="E93" i="5"/>
  <c r="C92" i="5"/>
  <c r="E92" i="5" s="1"/>
  <c r="C91" i="5"/>
  <c r="E91" i="5"/>
  <c r="C90" i="5"/>
  <c r="E90" i="5" s="1"/>
  <c r="C89" i="5"/>
  <c r="E89" i="5"/>
  <c r="C88" i="5"/>
  <c r="E88" i="5" s="1"/>
  <c r="C87" i="5"/>
  <c r="E87" i="5"/>
  <c r="C86" i="5"/>
  <c r="E86" i="5" s="1"/>
  <c r="C85" i="5"/>
  <c r="E85" i="5"/>
  <c r="C84" i="5"/>
  <c r="E84" i="5" s="1"/>
  <c r="C83" i="5"/>
  <c r="E83" i="5"/>
  <c r="C82" i="5"/>
  <c r="C81" i="5"/>
  <c r="E81" i="5" s="1"/>
  <c r="C80" i="5"/>
  <c r="E80" i="5" s="1"/>
  <c r="C79" i="5"/>
  <c r="E79" i="5" s="1"/>
  <c r="C78" i="5"/>
  <c r="E78" i="5" s="1"/>
  <c r="C77" i="5"/>
  <c r="E77" i="5" s="1"/>
  <c r="C76" i="5"/>
  <c r="E76" i="5" s="1"/>
  <c r="C75" i="5"/>
  <c r="E75" i="5" s="1"/>
  <c r="C74" i="5"/>
  <c r="E74" i="5" s="1"/>
  <c r="C73" i="5"/>
  <c r="E73" i="5" s="1"/>
  <c r="C72" i="5"/>
  <c r="E72" i="5" s="1"/>
  <c r="C71" i="5"/>
  <c r="E71" i="5" s="1"/>
  <c r="C70" i="5"/>
  <c r="E70" i="5" s="1"/>
  <c r="C69" i="5"/>
  <c r="C68" i="5"/>
  <c r="E68" i="5" s="1"/>
  <c r="C67" i="5"/>
  <c r="E67" i="5" s="1"/>
  <c r="C66" i="5"/>
  <c r="C65" i="5"/>
  <c r="E65" i="5" s="1"/>
  <c r="C64" i="5"/>
  <c r="E64" i="5" s="1"/>
  <c r="C63" i="5"/>
  <c r="E63" i="5" s="1"/>
  <c r="C62" i="5"/>
  <c r="E62" i="5" s="1"/>
  <c r="C61" i="5"/>
  <c r="E61" i="5" s="1"/>
  <c r="C60" i="5"/>
  <c r="E60" i="5" s="1"/>
  <c r="C59" i="5"/>
  <c r="E59" i="5" s="1"/>
  <c r="C58" i="5"/>
  <c r="E58" i="5"/>
  <c r="C57" i="5"/>
  <c r="E57" i="5" s="1"/>
  <c r="C56" i="5"/>
  <c r="E56" i="5"/>
  <c r="C55" i="5"/>
  <c r="E55" i="5" s="1"/>
  <c r="C54" i="5"/>
  <c r="E54" i="5"/>
  <c r="C53" i="5"/>
  <c r="E53" i="5" s="1"/>
  <c r="C52" i="5"/>
  <c r="E52" i="5"/>
  <c r="C51" i="5"/>
  <c r="E51" i="5" s="1"/>
  <c r="C50" i="5"/>
  <c r="E50" i="5" s="1"/>
  <c r="C49" i="5"/>
  <c r="E49" i="5" s="1"/>
  <c r="C48" i="5"/>
  <c r="E48" i="5" s="1"/>
  <c r="C47" i="5"/>
  <c r="E47" i="5" s="1"/>
  <c r="C46" i="5"/>
  <c r="E46" i="5" s="1"/>
  <c r="C45" i="5"/>
  <c r="E45" i="5" s="1"/>
  <c r="C44" i="5"/>
  <c r="E44" i="5" s="1"/>
  <c r="C43" i="5"/>
  <c r="E43" i="5" s="1"/>
  <c r="C42" i="5"/>
  <c r="E42" i="5" s="1"/>
  <c r="C41" i="5"/>
  <c r="E41" i="5" s="1"/>
  <c r="C40" i="5"/>
  <c r="E40" i="5" s="1"/>
  <c r="C39" i="5"/>
  <c r="E39" i="5" s="1"/>
  <c r="C38" i="5"/>
  <c r="E38" i="5" s="1"/>
  <c r="C37" i="5"/>
  <c r="E37" i="5" s="1"/>
  <c r="C36" i="5"/>
  <c r="E36" i="5" s="1"/>
  <c r="C35" i="5"/>
  <c r="E35" i="5" s="1"/>
  <c r="C34" i="5"/>
  <c r="E34" i="5" s="1"/>
  <c r="C33" i="5"/>
  <c r="E33" i="5" s="1"/>
  <c r="C32" i="5"/>
  <c r="E32" i="5" s="1"/>
  <c r="C31" i="5"/>
  <c r="E31" i="5" s="1"/>
  <c r="C30" i="5"/>
  <c r="E30" i="5" s="1"/>
  <c r="C29" i="5"/>
  <c r="E29" i="5" s="1"/>
  <c r="C27" i="5"/>
  <c r="E27" i="5" s="1"/>
  <c r="C26" i="5"/>
  <c r="E26" i="5" s="1"/>
  <c r="C149" i="5"/>
  <c r="E149" i="5" s="1"/>
  <c r="C148" i="5"/>
  <c r="C147" i="5"/>
  <c r="E147" i="5" s="1"/>
  <c r="C146" i="5"/>
  <c r="E146" i="5"/>
  <c r="C145" i="5"/>
  <c r="E145" i="5" s="1"/>
  <c r="C144" i="5"/>
  <c r="E144" i="5" s="1"/>
  <c r="C143" i="5"/>
  <c r="E143" i="5" s="1"/>
  <c r="C142" i="5"/>
  <c r="E142" i="5" s="1"/>
  <c r="C141" i="5"/>
  <c r="E141" i="5" s="1"/>
  <c r="C140" i="5"/>
  <c r="E140" i="5" s="1"/>
  <c r="C139" i="5"/>
  <c r="E139" i="5" s="1"/>
  <c r="C138" i="5"/>
  <c r="E138" i="5" s="1"/>
  <c r="C137" i="5"/>
  <c r="E137" i="5"/>
  <c r="C136" i="5"/>
  <c r="E136" i="5" s="1"/>
  <c r="C150" i="5"/>
  <c r="E150" i="5" s="1"/>
  <c r="G31" i="5"/>
  <c r="I31" i="5" s="1"/>
  <c r="G39" i="5"/>
  <c r="I39" i="5" s="1"/>
  <c r="G35" i="5"/>
  <c r="G30" i="5"/>
  <c r="I30" i="5" s="1"/>
  <c r="G41" i="5"/>
  <c r="I41" i="5" s="1"/>
  <c r="G36" i="5"/>
  <c r="I36" i="5" s="1"/>
  <c r="E66" i="5"/>
  <c r="E82" i="5"/>
  <c r="E114" i="5"/>
  <c r="C134" i="5"/>
  <c r="E134" i="5" s="1"/>
  <c r="E148" i="5"/>
  <c r="C28" i="5"/>
  <c r="E28" i="5" s="1"/>
  <c r="E25" i="3"/>
  <c r="H16" i="4"/>
  <c r="G25" i="5"/>
  <c r="I25" i="5" s="1"/>
  <c r="G29" i="5"/>
  <c r="G32" i="5"/>
  <c r="I32" i="5" s="1"/>
  <c r="G37" i="5"/>
  <c r="I37" i="5" s="1"/>
  <c r="G40" i="5"/>
  <c r="I40" i="5" s="1"/>
  <c r="G45" i="5"/>
  <c r="I45" i="5" s="1"/>
  <c r="G38" i="5"/>
  <c r="I38" i="5" s="1"/>
  <c r="G46" i="5"/>
  <c r="I46" i="5" s="1"/>
  <c r="G26" i="5"/>
  <c r="I26" i="5" s="1"/>
  <c r="G42" i="5"/>
  <c r="I42" i="5" s="1"/>
  <c r="G27" i="5"/>
  <c r="G28" i="5"/>
  <c r="I28" i="5" s="1"/>
  <c r="G34" i="5"/>
  <c r="I34" i="5" s="1"/>
  <c r="G44" i="5"/>
  <c r="I44" i="5" s="1"/>
  <c r="G33" i="5"/>
  <c r="G43" i="5"/>
  <c r="I43" i="5" s="1"/>
  <c r="C16" i="4"/>
  <c r="I26" i="4"/>
  <c r="I24" i="4"/>
  <c r="I22" i="4"/>
  <c r="I20" i="4"/>
  <c r="I18" i="4"/>
  <c r="I16" i="4"/>
  <c r="I14" i="4"/>
  <c r="I12" i="4"/>
  <c r="I10" i="4"/>
  <c r="I8" i="4"/>
  <c r="E128" i="5"/>
  <c r="K17" i="6"/>
  <c r="K18" i="3"/>
  <c r="I20" i="3"/>
  <c r="K19" i="10"/>
  <c r="J19" i="11"/>
  <c r="J21" i="11"/>
  <c r="L21" i="11"/>
  <c r="D6" i="3"/>
  <c r="D6" i="6"/>
  <c r="D6" i="10"/>
  <c r="D6" i="11"/>
  <c r="D9" i="10"/>
  <c r="O30" i="10" s="1"/>
  <c r="D20" i="11"/>
  <c r="D9" i="11"/>
  <c r="D8" i="3"/>
  <c r="D8" i="6"/>
  <c r="H40" i="6" s="1"/>
  <c r="O29" i="10"/>
  <c r="H35" i="6"/>
  <c r="H43" i="6"/>
  <c r="H41" i="6"/>
  <c r="H30" i="6"/>
  <c r="H28" i="6"/>
  <c r="H33" i="6"/>
  <c r="D19" i="11"/>
  <c r="J26" i="4" l="1"/>
  <c r="J24" i="4"/>
  <c r="J25" i="4" s="1"/>
  <c r="K25" i="4" s="1"/>
  <c r="J22" i="4"/>
  <c r="J23" i="4" s="1"/>
  <c r="K23" i="4" s="1"/>
  <c r="H44" i="6"/>
  <c r="H27" i="6"/>
  <c r="J27" i="6" s="1"/>
  <c r="H48" i="6"/>
  <c r="H43" i="3"/>
  <c r="K22" i="4"/>
  <c r="E8" i="4"/>
  <c r="H36" i="6"/>
  <c r="H31" i="6"/>
  <c r="H38" i="6"/>
  <c r="D15" i="6"/>
  <c r="G48" i="6" s="1"/>
  <c r="I48" i="6" s="1"/>
  <c r="H37" i="6"/>
  <c r="H46" i="6"/>
  <c r="H35" i="3"/>
  <c r="O33" i="10"/>
  <c r="C22" i="4"/>
  <c r="I33" i="5"/>
  <c r="I27" i="5"/>
  <c r="I35" i="5"/>
  <c r="E69" i="5"/>
  <c r="E101" i="5"/>
  <c r="E105" i="5"/>
  <c r="K20" i="4"/>
  <c r="K16" i="4"/>
  <c r="K12" i="4"/>
  <c r="K8" i="4"/>
  <c r="E12" i="4"/>
  <c r="E20" i="4"/>
  <c r="E24" i="4"/>
  <c r="H39" i="6"/>
  <c r="H42" i="6"/>
  <c r="D17" i="6"/>
  <c r="D17" i="3"/>
  <c r="H45" i="6"/>
  <c r="H29" i="6"/>
  <c r="D16" i="6"/>
  <c r="H34" i="6"/>
  <c r="H32" i="6"/>
  <c r="H47" i="6"/>
  <c r="H41" i="3"/>
  <c r="G32" i="10"/>
  <c r="C26" i="4"/>
  <c r="C8" i="4"/>
  <c r="I29" i="5"/>
  <c r="K26" i="4"/>
  <c r="C20" i="4"/>
  <c r="E14" i="4"/>
  <c r="D7" i="4"/>
  <c r="D12" i="4" s="1"/>
  <c r="D13" i="4" s="1"/>
  <c r="E13" i="4" s="1"/>
  <c r="C10" i="9"/>
  <c r="D151" i="5"/>
  <c r="K14" i="9"/>
  <c r="H17" i="4"/>
  <c r="I17" i="4" s="1"/>
  <c r="H9" i="4"/>
  <c r="I9" i="4" s="1"/>
  <c r="E10" i="4"/>
  <c r="E130" i="5"/>
  <c r="D12" i="5"/>
  <c r="J18" i="5" s="1"/>
  <c r="J31" i="5"/>
  <c r="J32" i="5" s="1"/>
  <c r="J33" i="5" s="1"/>
  <c r="J34" i="5" s="1"/>
  <c r="J35" i="5" s="1"/>
  <c r="J36" i="5" s="1"/>
  <c r="J37" i="5" s="1"/>
  <c r="J38" i="5" s="1"/>
  <c r="J39" i="5" s="1"/>
  <c r="J40" i="5" s="1"/>
  <c r="J41" i="5" s="1"/>
  <c r="J42" i="5" s="1"/>
  <c r="J43" i="5" s="1"/>
  <c r="J44" i="5" s="1"/>
  <c r="J45" i="5" s="1"/>
  <c r="J46" i="5" s="1"/>
  <c r="G46" i="6"/>
  <c r="I46" i="6" s="1"/>
  <c r="G41" i="6"/>
  <c r="I41" i="6" s="1"/>
  <c r="G42" i="6"/>
  <c r="I42" i="6" s="1"/>
  <c r="G36" i="6"/>
  <c r="I36" i="6" s="1"/>
  <c r="G32" i="6"/>
  <c r="I32" i="6" s="1"/>
  <c r="G27" i="6"/>
  <c r="I27" i="6" s="1"/>
  <c r="G28" i="6"/>
  <c r="G45" i="6"/>
  <c r="I45" i="6" s="1"/>
  <c r="G39" i="6"/>
  <c r="I39" i="6" s="1"/>
  <c r="G37" i="6"/>
  <c r="I37" i="6" s="1"/>
  <c r="G35" i="6"/>
  <c r="I35" i="6" s="1"/>
  <c r="G30" i="6"/>
  <c r="I30" i="6" s="1"/>
  <c r="D18" i="11"/>
  <c r="I20" i="11" s="1"/>
  <c r="D17" i="11"/>
  <c r="G29" i="10"/>
  <c r="G30" i="10"/>
  <c r="G31" i="10"/>
  <c r="J14" i="4"/>
  <c r="J15" i="4" s="1"/>
  <c r="K15" i="4" s="1"/>
  <c r="H22" i="4"/>
  <c r="H23" i="4" s="1"/>
  <c r="I23" i="4" s="1"/>
  <c r="H18" i="4"/>
  <c r="H19" i="4" s="1"/>
  <c r="I19" i="4" s="1"/>
  <c r="H26" i="4"/>
  <c r="H27" i="4" s="1"/>
  <c r="I27" i="4" s="1"/>
  <c r="H38" i="3"/>
  <c r="H47" i="3"/>
  <c r="D17" i="10"/>
  <c r="O32" i="10"/>
  <c r="J10" i="4"/>
  <c r="J11" i="4" s="1"/>
  <c r="K11" i="4" s="1"/>
  <c r="F25" i="5"/>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C12" i="4"/>
  <c r="C24" i="4"/>
  <c r="H14" i="4"/>
  <c r="H15" i="4" s="1"/>
  <c r="I15" i="4" s="1"/>
  <c r="H24" i="4"/>
  <c r="H25" i="4" s="1"/>
  <c r="I25" i="4" s="1"/>
  <c r="G22" i="4"/>
  <c r="C10" i="4"/>
  <c r="J12" i="4"/>
  <c r="J13" i="4" s="1"/>
  <c r="K13" i="4" s="1"/>
  <c r="J20" i="4"/>
  <c r="B7" i="4"/>
  <c r="H20" i="4"/>
  <c r="H21" i="4" s="1"/>
  <c r="I21" i="4" s="1"/>
  <c r="K16" i="9"/>
  <c r="H10" i="4"/>
  <c r="H11" i="4" s="1"/>
  <c r="I11" i="4" s="1"/>
  <c r="G28" i="10"/>
  <c r="I28" i="10" s="1"/>
  <c r="I29" i="10" s="1"/>
  <c r="I30" i="10" s="1"/>
  <c r="D16" i="10"/>
  <c r="O28" i="10"/>
  <c r="Q28" i="10" s="1"/>
  <c r="D16" i="11"/>
  <c r="H45" i="3"/>
  <c r="K21" i="10"/>
  <c r="J18" i="4"/>
  <c r="J19" i="4" s="1"/>
  <c r="K19" i="4" s="1"/>
  <c r="C14" i="4"/>
  <c r="H12" i="4"/>
  <c r="H13" i="4" s="1"/>
  <c r="I13" i="4" s="1"/>
  <c r="G24" i="4"/>
  <c r="G20" i="4"/>
  <c r="F7" i="4"/>
  <c r="J8" i="4"/>
  <c r="J9" i="4" s="1"/>
  <c r="K9" i="4" s="1"/>
  <c r="J16" i="4"/>
  <c r="J17" i="4" s="1"/>
  <c r="K17" i="4" s="1"/>
  <c r="D14" i="4"/>
  <c r="D15" i="4" s="1"/>
  <c r="E15" i="4" s="1"/>
  <c r="D16" i="4"/>
  <c r="D17" i="4" s="1"/>
  <c r="E17" i="4" s="1"/>
  <c r="D18" i="4"/>
  <c r="D19" i="4" s="1"/>
  <c r="E19" i="4" s="1"/>
  <c r="I19" i="6"/>
  <c r="K22" i="11"/>
  <c r="H31" i="3"/>
  <c r="H34" i="3"/>
  <c r="H33" i="3"/>
  <c r="H42" i="3"/>
  <c r="D16" i="3"/>
  <c r="H29" i="3"/>
  <c r="H48" i="3"/>
  <c r="Q29" i="10"/>
  <c r="Q30" i="10" s="1"/>
  <c r="D5" i="3"/>
  <c r="D5" i="11"/>
  <c r="D10" i="11" s="1"/>
  <c r="M20" i="11"/>
  <c r="H46" i="3"/>
  <c r="H40" i="3"/>
  <c r="H39" i="3"/>
  <c r="H44" i="3"/>
  <c r="H36" i="3"/>
  <c r="H32" i="3"/>
  <c r="H27" i="3"/>
  <c r="J27" i="3" s="1"/>
  <c r="H30" i="3"/>
  <c r="D15" i="3"/>
  <c r="I28" i="6"/>
  <c r="H37" i="3"/>
  <c r="J28" i="6"/>
  <c r="J29" i="6" s="1"/>
  <c r="J30" i="6" s="1"/>
  <c r="J31" i="6" s="1"/>
  <c r="J32" i="6" s="1"/>
  <c r="D18" i="6" s="1"/>
  <c r="H28" i="3"/>
  <c r="J33" i="6"/>
  <c r="J34" i="6" s="1"/>
  <c r="J35" i="6" s="1"/>
  <c r="J36" i="6" s="1"/>
  <c r="J37" i="6" s="1"/>
  <c r="J38" i="6" s="1"/>
  <c r="J39" i="6" s="1"/>
  <c r="J40" i="6" s="1"/>
  <c r="J41" i="6" s="1"/>
  <c r="J42" i="6" s="1"/>
  <c r="J43" i="6" s="1"/>
  <c r="J44" i="6" s="1"/>
  <c r="J45" i="6" s="1"/>
  <c r="J46" i="6" s="1"/>
  <c r="J47" i="6" s="1"/>
  <c r="J48" i="6" s="1"/>
  <c r="O31" i="10"/>
  <c r="D18" i="10"/>
  <c r="G33" i="10"/>
  <c r="D8" i="10"/>
  <c r="D7" i="3"/>
  <c r="D8" i="11"/>
  <c r="D7" i="6"/>
  <c r="D10" i="4" l="1"/>
  <c r="D11" i="4" s="1"/>
  <c r="E11" i="4" s="1"/>
  <c r="D20" i="4"/>
  <c r="D21" i="4" s="1"/>
  <c r="E21" i="4" s="1"/>
  <c r="J21" i="4"/>
  <c r="K21" i="4" s="1"/>
  <c r="G34" i="6"/>
  <c r="I34" i="6" s="1"/>
  <c r="G29" i="6"/>
  <c r="I29" i="6" s="1"/>
  <c r="G31" i="6"/>
  <c r="I31" i="6" s="1"/>
  <c r="G44" i="6"/>
  <c r="I44" i="6" s="1"/>
  <c r="D8" i="4"/>
  <c r="D9" i="4" s="1"/>
  <c r="E9" i="4" s="1"/>
  <c r="D24" i="4"/>
  <c r="D25" i="4" s="1"/>
  <c r="E25" i="4" s="1"/>
  <c r="D26" i="4"/>
  <c r="D27" i="4" s="1"/>
  <c r="E27" i="4" s="1"/>
  <c r="D22" i="4"/>
  <c r="D23" i="4" s="1"/>
  <c r="E23" i="4" s="1"/>
  <c r="G43" i="6"/>
  <c r="I43" i="6" s="1"/>
  <c r="G47" i="6"/>
  <c r="I47" i="6" s="1"/>
  <c r="G33" i="6"/>
  <c r="I33" i="6" s="1"/>
  <c r="G38" i="6"/>
  <c r="I38" i="6" s="1"/>
  <c r="G40" i="6"/>
  <c r="I40" i="6" s="1"/>
  <c r="J27" i="4"/>
  <c r="K27" i="4" s="1"/>
  <c r="D5" i="6"/>
  <c r="D72" i="6" s="1"/>
  <c r="F20" i="4"/>
  <c r="F21" i="4" s="1"/>
  <c r="G21" i="4" s="1"/>
  <c r="F8" i="4"/>
  <c r="F9" i="4" s="1"/>
  <c r="G9" i="4" s="1"/>
  <c r="F26" i="4"/>
  <c r="F27" i="4" s="1"/>
  <c r="G27" i="4" s="1"/>
  <c r="F18" i="4"/>
  <c r="F19" i="4" s="1"/>
  <c r="G19" i="4" s="1"/>
  <c r="F24" i="4"/>
  <c r="F25" i="4" s="1"/>
  <c r="G25" i="4" s="1"/>
  <c r="F16" i="4"/>
  <c r="F17" i="4" s="1"/>
  <c r="G17" i="4" s="1"/>
  <c r="F12" i="4"/>
  <c r="F13" i="4" s="1"/>
  <c r="G13" i="4" s="1"/>
  <c r="F22" i="4"/>
  <c r="F23" i="4" s="1"/>
  <c r="G23" i="4" s="1"/>
  <c r="F14" i="4"/>
  <c r="F15" i="4" s="1"/>
  <c r="G15" i="4" s="1"/>
  <c r="F10" i="4"/>
  <c r="F11" i="4" s="1"/>
  <c r="G11" i="4" s="1"/>
  <c r="F33" i="10"/>
  <c r="H33" i="10" s="1"/>
  <c r="F30" i="10"/>
  <c r="H30" i="10" s="1"/>
  <c r="F29" i="10"/>
  <c r="H29" i="10" s="1"/>
  <c r="F28" i="10"/>
  <c r="H28" i="10" s="1"/>
  <c r="F31" i="10"/>
  <c r="H31" i="10" s="1"/>
  <c r="F32" i="10"/>
  <c r="H32" i="10" s="1"/>
  <c r="C12" i="5"/>
  <c r="F61" i="5"/>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107" i="5" s="1"/>
  <c r="F108" i="5" s="1"/>
  <c r="F109" i="5" s="1"/>
  <c r="F110" i="5" s="1"/>
  <c r="F111" i="5" s="1"/>
  <c r="F112" i="5" s="1"/>
  <c r="F113" i="5" s="1"/>
  <c r="F114" i="5" s="1"/>
  <c r="F115" i="5" s="1"/>
  <c r="F116" i="5" s="1"/>
  <c r="F117" i="5" s="1"/>
  <c r="F118" i="5" s="1"/>
  <c r="F119" i="5" s="1"/>
  <c r="F120" i="5" s="1"/>
  <c r="F121" i="5" s="1"/>
  <c r="F122" i="5" s="1"/>
  <c r="F123" i="5" s="1"/>
  <c r="F124" i="5" s="1"/>
  <c r="F125" i="5" s="1"/>
  <c r="F126" i="5" s="1"/>
  <c r="F127" i="5" s="1"/>
  <c r="F128" i="5" s="1"/>
  <c r="F129" i="5" s="1"/>
  <c r="F130" i="5" s="1"/>
  <c r="F131" i="5" s="1"/>
  <c r="F132" i="5" s="1"/>
  <c r="F133" i="5" s="1"/>
  <c r="F134" i="5" s="1"/>
  <c r="F135" i="5" s="1"/>
  <c r="F136" i="5" s="1"/>
  <c r="F137" i="5" s="1"/>
  <c r="F138" i="5" s="1"/>
  <c r="F139" i="5" s="1"/>
  <c r="F140" i="5" s="1"/>
  <c r="F141" i="5" s="1"/>
  <c r="F142" i="5" s="1"/>
  <c r="F143" i="5" s="1"/>
  <c r="F144" i="5" s="1"/>
  <c r="F145" i="5" s="1"/>
  <c r="F146" i="5" s="1"/>
  <c r="F147" i="5" s="1"/>
  <c r="F148" i="5" s="1"/>
  <c r="F149" i="5" s="1"/>
  <c r="F150" i="5" s="1"/>
  <c r="F151" i="5" s="1"/>
  <c r="M22" i="11"/>
  <c r="K20" i="11"/>
  <c r="I22" i="11"/>
  <c r="B16" i="4"/>
  <c r="B17" i="4" s="1"/>
  <c r="C17" i="4" s="1"/>
  <c r="B10" i="4"/>
  <c r="B11" i="4" s="1"/>
  <c r="C11" i="4" s="1"/>
  <c r="B22" i="4"/>
  <c r="B23" i="4" s="1"/>
  <c r="C23" i="4" s="1"/>
  <c r="B14" i="4"/>
  <c r="B15" i="4" s="1"/>
  <c r="C15" i="4" s="1"/>
  <c r="B20" i="4"/>
  <c r="B21" i="4" s="1"/>
  <c r="C21" i="4" s="1"/>
  <c r="B24" i="4"/>
  <c r="B25" i="4" s="1"/>
  <c r="C25" i="4" s="1"/>
  <c r="B26" i="4"/>
  <c r="B27" i="4" s="1"/>
  <c r="C27" i="4" s="1"/>
  <c r="B12" i="4"/>
  <c r="B13" i="4" s="1"/>
  <c r="C13" i="4" s="1"/>
  <c r="B18" i="4"/>
  <c r="B19" i="4" s="1"/>
  <c r="C19" i="4" s="1"/>
  <c r="B8" i="4"/>
  <c r="B9" i="4" s="1"/>
  <c r="C9" i="4" s="1"/>
  <c r="N28" i="10"/>
  <c r="P28" i="10" s="1"/>
  <c r="N29" i="10"/>
  <c r="P29" i="10" s="1"/>
  <c r="N32" i="10"/>
  <c r="P32" i="10" s="1"/>
  <c r="N30" i="10"/>
  <c r="P30" i="10" s="1"/>
  <c r="N33" i="10"/>
  <c r="P33" i="10" s="1"/>
  <c r="N31" i="10"/>
  <c r="D18" i="5"/>
  <c r="F18" i="5"/>
  <c r="H18" i="5"/>
  <c r="I31" i="10"/>
  <c r="I32" i="10" s="1"/>
  <c r="I33" i="10" s="1"/>
  <c r="G33" i="3"/>
  <c r="I33" i="3" s="1"/>
  <c r="G34" i="3"/>
  <c r="I34" i="3" s="1"/>
  <c r="G40" i="3"/>
  <c r="I40" i="3" s="1"/>
  <c r="G41" i="3"/>
  <c r="I41" i="3" s="1"/>
  <c r="G36" i="3"/>
  <c r="I36" i="3" s="1"/>
  <c r="G42" i="3"/>
  <c r="I42" i="3" s="1"/>
  <c r="G44" i="3"/>
  <c r="I44" i="3" s="1"/>
  <c r="G39" i="3"/>
  <c r="I39" i="3" s="1"/>
  <c r="G28" i="3"/>
  <c r="I28" i="3" s="1"/>
  <c r="G43" i="3"/>
  <c r="I43" i="3" s="1"/>
  <c r="G29" i="3"/>
  <c r="I29" i="3" s="1"/>
  <c r="G27" i="3"/>
  <c r="I27" i="3" s="1"/>
  <c r="G30" i="3"/>
  <c r="I30" i="3" s="1"/>
  <c r="G48" i="3"/>
  <c r="I48" i="3" s="1"/>
  <c r="G37" i="3"/>
  <c r="I37" i="3" s="1"/>
  <c r="G31" i="3"/>
  <c r="I31" i="3" s="1"/>
  <c r="G32" i="3"/>
  <c r="I32" i="3" s="1"/>
  <c r="G46" i="3"/>
  <c r="I46" i="3" s="1"/>
  <c r="G45" i="3"/>
  <c r="I45" i="3" s="1"/>
  <c r="G38" i="3"/>
  <c r="I38" i="3" s="1"/>
  <c r="G35" i="3"/>
  <c r="I35" i="3" s="1"/>
  <c r="G47" i="3"/>
  <c r="I47" i="3" s="1"/>
  <c r="D9" i="3"/>
  <c r="G7" i="3"/>
  <c r="Q31" i="10"/>
  <c r="Q32" i="10" s="1"/>
  <c r="Q33" i="10" s="1"/>
  <c r="D20" i="10" s="1"/>
  <c r="O48" i="10" s="1"/>
  <c r="J28" i="3"/>
  <c r="J29" i="3" s="1"/>
  <c r="J30" i="3" s="1"/>
  <c r="J31" i="3" s="1"/>
  <c r="J32" i="3" s="1"/>
  <c r="D22" i="9"/>
  <c r="J20" i="6"/>
  <c r="H18" i="6"/>
  <c r="H17" i="9" s="1"/>
  <c r="L18" i="6"/>
  <c r="L17" i="9" s="1"/>
  <c r="L20" i="6"/>
  <c r="H20" i="6"/>
  <c r="J18" i="6"/>
  <c r="J17" i="9" s="1"/>
  <c r="D19" i="10"/>
  <c r="G50" i="10" s="1"/>
  <c r="P31" i="10"/>
  <c r="C17" i="11"/>
  <c r="C18" i="11"/>
  <c r="C16" i="11"/>
  <c r="D82" i="3"/>
  <c r="D131" i="3"/>
  <c r="D48" i="3"/>
  <c r="D96" i="3"/>
  <c r="D71" i="3"/>
  <c r="D65" i="3"/>
  <c r="D78" i="3"/>
  <c r="D41" i="3"/>
  <c r="D73" i="3"/>
  <c r="D54" i="3"/>
  <c r="D79" i="3"/>
  <c r="C16" i="3"/>
  <c r="D122" i="3"/>
  <c r="D134" i="3"/>
  <c r="D27" i="3"/>
  <c r="D66" i="3"/>
  <c r="D138" i="3"/>
  <c r="D42" i="3"/>
  <c r="D136" i="3"/>
  <c r="D87" i="3"/>
  <c r="D144" i="3"/>
  <c r="D133" i="3"/>
  <c r="D55" i="3"/>
  <c r="D128" i="3"/>
  <c r="D92" i="3"/>
  <c r="D110" i="3"/>
  <c r="D97" i="3"/>
  <c r="D75" i="3"/>
  <c r="D139" i="3"/>
  <c r="D57" i="3"/>
  <c r="D100" i="3"/>
  <c r="D49" i="3"/>
  <c r="D101" i="3"/>
  <c r="D85" i="3"/>
  <c r="D113" i="3"/>
  <c r="C15" i="3"/>
  <c r="D126" i="3"/>
  <c r="D80" i="3"/>
  <c r="D118" i="3"/>
  <c r="D31" i="3"/>
  <c r="D147" i="3"/>
  <c r="D148" i="3"/>
  <c r="D29" i="3"/>
  <c r="D69" i="3"/>
  <c r="D86" i="3"/>
  <c r="D56" i="3"/>
  <c r="D90" i="3"/>
  <c r="D125" i="3"/>
  <c r="D114" i="3"/>
  <c r="D77" i="3"/>
  <c r="D32" i="3"/>
  <c r="D130" i="3"/>
  <c r="D107" i="3"/>
  <c r="D117" i="3"/>
  <c r="D99" i="3"/>
  <c r="D120" i="3"/>
  <c r="D142" i="3"/>
  <c r="D81" i="3"/>
  <c r="D91" i="3"/>
  <c r="D63" i="3"/>
  <c r="D59" i="3"/>
  <c r="D106" i="3"/>
  <c r="D76" i="3"/>
  <c r="D93" i="3"/>
  <c r="D129" i="3"/>
  <c r="D58" i="3"/>
  <c r="D95" i="3"/>
  <c r="D103" i="3"/>
  <c r="D62" i="3"/>
  <c r="D74" i="3"/>
  <c r="D119" i="3"/>
  <c r="D132" i="3"/>
  <c r="D30" i="3"/>
  <c r="D141" i="3"/>
  <c r="D116" i="3"/>
  <c r="D40" i="3"/>
  <c r="D64" i="3"/>
  <c r="D33" i="3"/>
  <c r="D111" i="3"/>
  <c r="D53" i="3"/>
  <c r="D35" i="3"/>
  <c r="D67" i="3"/>
  <c r="D46" i="3"/>
  <c r="D36" i="3"/>
  <c r="D108" i="3"/>
  <c r="D102" i="3"/>
  <c r="D61" i="3"/>
  <c r="D127" i="3"/>
  <c r="D38" i="3"/>
  <c r="D70" i="3"/>
  <c r="D112" i="3"/>
  <c r="D50" i="3"/>
  <c r="D105" i="3"/>
  <c r="D149" i="3"/>
  <c r="D137" i="3"/>
  <c r="D143" i="3"/>
  <c r="D135" i="3"/>
  <c r="D60" i="3"/>
  <c r="D45" i="3"/>
  <c r="D146" i="3"/>
  <c r="D47" i="3"/>
  <c r="D28" i="3"/>
  <c r="D124" i="3"/>
  <c r="D121" i="3"/>
  <c r="D150" i="3"/>
  <c r="C17" i="3"/>
  <c r="D51" i="3"/>
  <c r="D34" i="3"/>
  <c r="D44" i="3"/>
  <c r="D72" i="3"/>
  <c r="D98" i="3"/>
  <c r="D52" i="3"/>
  <c r="D140" i="3"/>
  <c r="D43" i="3"/>
  <c r="D94" i="3"/>
  <c r="D115" i="3"/>
  <c r="D104" i="3"/>
  <c r="D88" i="3"/>
  <c r="D83" i="3"/>
  <c r="D145" i="3"/>
  <c r="D109" i="3"/>
  <c r="D68" i="3"/>
  <c r="D39" i="3"/>
  <c r="D37" i="3"/>
  <c r="D123" i="3"/>
  <c r="D89" i="3"/>
  <c r="D84" i="3"/>
  <c r="C18" i="10"/>
  <c r="D108" i="6"/>
  <c r="D112" i="6"/>
  <c r="D65" i="6"/>
  <c r="D100" i="6"/>
  <c r="D86" i="6"/>
  <c r="D87" i="6"/>
  <c r="D76" i="6"/>
  <c r="D32" i="6"/>
  <c r="D89" i="6"/>
  <c r="D94" i="6"/>
  <c r="D121" i="6"/>
  <c r="D124" i="6"/>
  <c r="D97" i="6"/>
  <c r="D77" i="6"/>
  <c r="D56" i="6"/>
  <c r="D92" i="6"/>
  <c r="D34" i="6"/>
  <c r="D74" i="6"/>
  <c r="D31" i="6"/>
  <c r="D145" i="6"/>
  <c r="D133" i="6"/>
  <c r="D40" i="6"/>
  <c r="D116" i="6"/>
  <c r="D120" i="6"/>
  <c r="D149" i="6"/>
  <c r="D125" i="6"/>
  <c r="D58" i="6"/>
  <c r="D57" i="6"/>
  <c r="D78" i="6"/>
  <c r="D123" i="6"/>
  <c r="D70" i="6"/>
  <c r="D143" i="6"/>
  <c r="D135" i="6"/>
  <c r="D91" i="6"/>
  <c r="D140" i="6"/>
  <c r="D80" i="6"/>
  <c r="D82" i="6"/>
  <c r="D127" i="6"/>
  <c r="D129" i="6"/>
  <c r="D55" i="6"/>
  <c r="D43" i="6"/>
  <c r="D68" i="6"/>
  <c r="D64" i="6"/>
  <c r="D69" i="6"/>
  <c r="D130" i="6"/>
  <c r="D51" i="6"/>
  <c r="D142" i="6"/>
  <c r="D138" i="6"/>
  <c r="C16" i="6"/>
  <c r="D71" i="6"/>
  <c r="D96" i="6"/>
  <c r="D46" i="6"/>
  <c r="D106" i="6"/>
  <c r="D84" i="6"/>
  <c r="D79" i="6"/>
  <c r="D45" i="6"/>
  <c r="D118" i="6"/>
  <c r="D114" i="6"/>
  <c r="D93" i="6"/>
  <c r="D37" i="6"/>
  <c r="D147" i="6"/>
  <c r="D131" i="6"/>
  <c r="C17" i="6"/>
  <c r="D63" i="6"/>
  <c r="D83" i="6"/>
  <c r="D59" i="6" l="1"/>
  <c r="D132" i="6"/>
  <c r="D146" i="6"/>
  <c r="D49" i="6"/>
  <c r="D60" i="6"/>
  <c r="D47" i="6"/>
  <c r="D141" i="6"/>
  <c r="D30" i="6"/>
  <c r="D103" i="6"/>
  <c r="D81" i="6"/>
  <c r="D136" i="6"/>
  <c r="D88" i="6"/>
  <c r="D54" i="6"/>
  <c r="D28" i="6"/>
  <c r="D62" i="6"/>
  <c r="D66" i="6"/>
  <c r="D85" i="6"/>
  <c r="D33" i="6"/>
  <c r="D41" i="6"/>
  <c r="D139" i="6"/>
  <c r="D44" i="6"/>
  <c r="D38" i="6"/>
  <c r="D107" i="6"/>
  <c r="D53" i="6"/>
  <c r="D105" i="6"/>
  <c r="D48" i="6"/>
  <c r="D104" i="6"/>
  <c r="D109" i="6"/>
  <c r="D119" i="6"/>
  <c r="D102" i="6"/>
  <c r="D134" i="6"/>
  <c r="D90" i="6"/>
  <c r="D75" i="6"/>
  <c r="D73" i="6"/>
  <c r="D52" i="6"/>
  <c r="D42" i="6"/>
  <c r="D61" i="6"/>
  <c r="D35" i="6"/>
  <c r="D95" i="6"/>
  <c r="C15" i="6"/>
  <c r="D117" i="6"/>
  <c r="D110" i="6"/>
  <c r="D36" i="6"/>
  <c r="D101" i="6"/>
  <c r="D150" i="6"/>
  <c r="D67" i="6"/>
  <c r="D50" i="6"/>
  <c r="D113" i="6"/>
  <c r="D115" i="6"/>
  <c r="D27" i="6"/>
  <c r="D98" i="6"/>
  <c r="D137" i="6"/>
  <c r="D144" i="6"/>
  <c r="D29" i="6"/>
  <c r="D126" i="6"/>
  <c r="D148" i="6"/>
  <c r="D128" i="6"/>
  <c r="D39" i="6"/>
  <c r="D122" i="6"/>
  <c r="D99" i="6"/>
  <c r="D111" i="6"/>
  <c r="G18" i="5"/>
  <c r="I11" i="5" s="1"/>
  <c r="I13" i="5" s="1"/>
  <c r="I18" i="5"/>
  <c r="J11" i="5" s="1"/>
  <c r="J13" i="5" s="1"/>
  <c r="C18" i="5"/>
  <c r="G11" i="5" s="1"/>
  <c r="G13" i="5" s="1"/>
  <c r="E18" i="5"/>
  <c r="H11" i="5" s="1"/>
  <c r="H13" i="5" s="1"/>
  <c r="O65" i="10"/>
  <c r="O44" i="10"/>
  <c r="O39" i="10"/>
  <c r="O35" i="10"/>
  <c r="O67" i="10"/>
  <c r="H22" i="10"/>
  <c r="N34" i="10" s="1"/>
  <c r="O59" i="10"/>
  <c r="O47" i="10"/>
  <c r="J22" i="10"/>
  <c r="O46" i="10"/>
  <c r="O52" i="10"/>
  <c r="O45" i="10"/>
  <c r="O54" i="10"/>
  <c r="L22" i="10"/>
  <c r="O36" i="10"/>
  <c r="O42" i="10"/>
  <c r="O69" i="10"/>
  <c r="O64" i="10"/>
  <c r="O41" i="10"/>
  <c r="O57" i="10"/>
  <c r="O76" i="10"/>
  <c r="O77" i="10"/>
  <c r="O38" i="10"/>
  <c r="O62" i="10"/>
  <c r="O40" i="10"/>
  <c r="O71" i="10"/>
  <c r="O61" i="10"/>
  <c r="O43" i="10"/>
  <c r="O56" i="10"/>
  <c r="O34" i="10"/>
  <c r="Q34" i="10" s="1"/>
  <c r="O72" i="10"/>
  <c r="O66" i="10"/>
  <c r="O55" i="10"/>
  <c r="O73" i="10"/>
  <c r="O58" i="10"/>
  <c r="O60" i="10"/>
  <c r="O53" i="10"/>
  <c r="O70" i="10"/>
  <c r="O74" i="10"/>
  <c r="O51" i="10"/>
  <c r="O49" i="10"/>
  <c r="O63" i="10"/>
  <c r="O75" i="10"/>
  <c r="D18" i="3"/>
  <c r="J33" i="3"/>
  <c r="J34" i="3" s="1"/>
  <c r="J35" i="3" s="1"/>
  <c r="J36" i="3" s="1"/>
  <c r="J37" i="3" s="1"/>
  <c r="J38" i="3" s="1"/>
  <c r="J39" i="3" s="1"/>
  <c r="J40" i="3" s="1"/>
  <c r="J41" i="3" s="1"/>
  <c r="J42" i="3" s="1"/>
  <c r="J43" i="3" s="1"/>
  <c r="J44" i="3" s="1"/>
  <c r="J45" i="3" s="1"/>
  <c r="J46" i="3" s="1"/>
  <c r="J47" i="3" s="1"/>
  <c r="J48" i="3" s="1"/>
  <c r="O68" i="10"/>
  <c r="O50" i="10"/>
  <c r="O37" i="10"/>
  <c r="G48" i="10"/>
  <c r="G37" i="10"/>
  <c r="G40" i="10"/>
  <c r="G44" i="10"/>
  <c r="G61" i="10"/>
  <c r="G46" i="10"/>
  <c r="G34" i="10"/>
  <c r="I34" i="10" s="1"/>
  <c r="G66" i="10"/>
  <c r="G63" i="10"/>
  <c r="G54" i="10"/>
  <c r="G75" i="10"/>
  <c r="G65" i="10"/>
  <c r="G41" i="10"/>
  <c r="L20" i="10"/>
  <c r="G74" i="10"/>
  <c r="G64" i="10"/>
  <c r="G36" i="10"/>
  <c r="H20" i="10"/>
  <c r="F34" i="10" s="1"/>
  <c r="G53" i="10"/>
  <c r="G62" i="10"/>
  <c r="G70" i="10"/>
  <c r="G73" i="10"/>
  <c r="G47" i="10"/>
  <c r="G57" i="10"/>
  <c r="G67" i="10"/>
  <c r="G69" i="10"/>
  <c r="G52" i="10"/>
  <c r="G51" i="10"/>
  <c r="G76" i="10"/>
  <c r="G45" i="10"/>
  <c r="G72" i="10"/>
  <c r="G60" i="10"/>
  <c r="G35" i="10"/>
  <c r="G71" i="10"/>
  <c r="G56" i="10"/>
  <c r="G38" i="10"/>
  <c r="G43" i="10"/>
  <c r="G42" i="10"/>
  <c r="G49" i="10"/>
  <c r="G77" i="10"/>
  <c r="G58" i="10"/>
  <c r="J20" i="10"/>
  <c r="G39" i="10"/>
  <c r="G68" i="10"/>
  <c r="G59" i="10"/>
  <c r="G55" i="10"/>
  <c r="F27" i="3"/>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D151" i="3"/>
  <c r="C60" i="6"/>
  <c r="E60" i="6" s="1"/>
  <c r="C55" i="6"/>
  <c r="E55" i="6" s="1"/>
  <c r="C59" i="6"/>
  <c r="E59" i="6" s="1"/>
  <c r="C29" i="6"/>
  <c r="E29" i="6" s="1"/>
  <c r="C54" i="6"/>
  <c r="E54" i="6" s="1"/>
  <c r="C145" i="6"/>
  <c r="E145" i="6" s="1"/>
  <c r="C42" i="6"/>
  <c r="E42" i="6" s="1"/>
  <c r="C45" i="6"/>
  <c r="E45" i="6" s="1"/>
  <c r="C103" i="6"/>
  <c r="E103" i="6" s="1"/>
  <c r="C63" i="6"/>
  <c r="E63" i="6" s="1"/>
  <c r="C139" i="6"/>
  <c r="E139" i="6" s="1"/>
  <c r="C129" i="6"/>
  <c r="E129" i="6" s="1"/>
  <c r="C107" i="6"/>
  <c r="E107" i="6" s="1"/>
  <c r="C97" i="6"/>
  <c r="E97" i="6" s="1"/>
  <c r="C94" i="6"/>
  <c r="E94" i="6" s="1"/>
  <c r="C61" i="6"/>
  <c r="E61" i="6" s="1"/>
  <c r="C116" i="6"/>
  <c r="E116" i="6" s="1"/>
  <c r="C137" i="6"/>
  <c r="E137" i="6" s="1"/>
  <c r="C92" i="6"/>
  <c r="E92" i="6" s="1"/>
  <c r="C138" i="6"/>
  <c r="E138" i="6" s="1"/>
  <c r="C119" i="6"/>
  <c r="E119" i="6" s="1"/>
  <c r="C132" i="6"/>
  <c r="E132" i="6" s="1"/>
  <c r="C41" i="6"/>
  <c r="E41" i="6" s="1"/>
  <c r="C68" i="6"/>
  <c r="E68" i="6" s="1"/>
  <c r="C115" i="6"/>
  <c r="E115" i="6" s="1"/>
  <c r="C40" i="6"/>
  <c r="E40" i="6" s="1"/>
  <c r="C130" i="6"/>
  <c r="E130" i="6" s="1"/>
  <c r="C124" i="6"/>
  <c r="E124" i="6" s="1"/>
  <c r="C43" i="6"/>
  <c r="E43" i="6" s="1"/>
  <c r="C47" i="6"/>
  <c r="E47" i="6" s="1"/>
  <c r="C84" i="6"/>
  <c r="E84" i="6" s="1"/>
  <c r="C91" i="6"/>
  <c r="E91" i="6" s="1"/>
  <c r="C71" i="6"/>
  <c r="E71" i="6" s="1"/>
  <c r="C99" i="6"/>
  <c r="E99" i="6" s="1"/>
  <c r="C106" i="6"/>
  <c r="E106" i="6" s="1"/>
  <c r="C31" i="6"/>
  <c r="E31" i="6" s="1"/>
  <c r="C81" i="6"/>
  <c r="E81" i="6" s="1"/>
  <c r="C108" i="6"/>
  <c r="E108" i="6" s="1"/>
  <c r="C77" i="6"/>
  <c r="E77" i="6" s="1"/>
  <c r="C117" i="6"/>
  <c r="E117" i="6" s="1"/>
  <c r="C150" i="6"/>
  <c r="E150" i="6" s="1"/>
  <c r="C67" i="6"/>
  <c r="E67" i="6" s="1"/>
  <c r="C109" i="6"/>
  <c r="E109" i="6" s="1"/>
  <c r="C121" i="6"/>
  <c r="E121" i="6" s="1"/>
  <c r="C64" i="6"/>
  <c r="E64" i="6" s="1"/>
  <c r="C93" i="6"/>
  <c r="E93" i="6" s="1"/>
  <c r="C66" i="6"/>
  <c r="E66" i="6" s="1"/>
  <c r="C69" i="6"/>
  <c r="E69" i="6" s="1"/>
  <c r="C142" i="6"/>
  <c r="E142" i="6" s="1"/>
  <c r="C95" i="6"/>
  <c r="E95" i="6" s="1"/>
  <c r="C35" i="6"/>
  <c r="E35" i="6" s="1"/>
  <c r="C105" i="6"/>
  <c r="E105" i="6" s="1"/>
  <c r="C148" i="6"/>
  <c r="E148" i="6" s="1"/>
  <c r="C113" i="6"/>
  <c r="E113" i="6" s="1"/>
  <c r="C134" i="6"/>
  <c r="E134" i="6" s="1"/>
  <c r="C33" i="6"/>
  <c r="E33" i="6" s="1"/>
  <c r="C114" i="6"/>
  <c r="E114" i="6" s="1"/>
  <c r="C127" i="6"/>
  <c r="E127" i="6" s="1"/>
  <c r="C88" i="6"/>
  <c r="E88" i="6" s="1"/>
  <c r="C74" i="6"/>
  <c r="E74" i="6" s="1"/>
  <c r="C36" i="6"/>
  <c r="E36" i="6" s="1"/>
  <c r="C65" i="6"/>
  <c r="E65" i="6" s="1"/>
  <c r="C56" i="6"/>
  <c r="E56" i="6" s="1"/>
  <c r="C37" i="6"/>
  <c r="E37" i="6" s="1"/>
  <c r="C62" i="6"/>
  <c r="E62" i="6" s="1"/>
  <c r="C101" i="6"/>
  <c r="E101" i="6" s="1"/>
  <c r="C76" i="6"/>
  <c r="E76" i="6" s="1"/>
  <c r="C118" i="6"/>
  <c r="E118" i="6" s="1"/>
  <c r="C147" i="6"/>
  <c r="E147" i="6" s="1"/>
  <c r="C78" i="6"/>
  <c r="E78" i="6" s="1"/>
  <c r="C104" i="6"/>
  <c r="E104" i="6" s="1"/>
  <c r="C39" i="6"/>
  <c r="E39" i="6" s="1"/>
  <c r="C28" i="6"/>
  <c r="E28" i="6" s="1"/>
  <c r="C27" i="6"/>
  <c r="E27" i="6" s="1"/>
  <c r="C80" i="6"/>
  <c r="E80" i="6" s="1"/>
  <c r="C73" i="6"/>
  <c r="E73" i="6" s="1"/>
  <c r="C85" i="6"/>
  <c r="E85" i="6" s="1"/>
  <c r="C149" i="6"/>
  <c r="E149" i="6" s="1"/>
  <c r="C111" i="6"/>
  <c r="E111" i="6" s="1"/>
  <c r="C143" i="6"/>
  <c r="E143" i="6" s="1"/>
  <c r="C53" i="6"/>
  <c r="E53" i="6" s="1"/>
  <c r="C58" i="6"/>
  <c r="E58" i="6" s="1"/>
  <c r="C112" i="6"/>
  <c r="E112" i="6" s="1"/>
  <c r="C123" i="6"/>
  <c r="E123" i="6" s="1"/>
  <c r="C89" i="6"/>
  <c r="E89" i="6" s="1"/>
  <c r="C72" i="6"/>
  <c r="E72" i="6" s="1"/>
  <c r="C48" i="6"/>
  <c r="E48" i="6" s="1"/>
  <c r="C136" i="6"/>
  <c r="E136" i="6" s="1"/>
  <c r="C141" i="6"/>
  <c r="E141" i="6" s="1"/>
  <c r="C82" i="6"/>
  <c r="E82" i="6" s="1"/>
  <c r="C128" i="6"/>
  <c r="E128" i="6" s="1"/>
  <c r="C49" i="6"/>
  <c r="E49" i="6" s="1"/>
  <c r="C110" i="6"/>
  <c r="E110" i="6" s="1"/>
  <c r="C34" i="6"/>
  <c r="E34" i="6" s="1"/>
  <c r="C86" i="6"/>
  <c r="E86" i="6" s="1"/>
  <c r="C51" i="6"/>
  <c r="E51" i="6" s="1"/>
  <c r="C122" i="6"/>
  <c r="E122" i="6" s="1"/>
  <c r="C126" i="6"/>
  <c r="E126" i="6" s="1"/>
  <c r="C146" i="6"/>
  <c r="E146" i="6" s="1"/>
  <c r="C131" i="6"/>
  <c r="E131" i="6" s="1"/>
  <c r="C44" i="6"/>
  <c r="E44" i="6" s="1"/>
  <c r="C79" i="6"/>
  <c r="E79" i="6" s="1"/>
  <c r="C75" i="6"/>
  <c r="E75" i="6" s="1"/>
  <c r="C87" i="6"/>
  <c r="E87" i="6" s="1"/>
  <c r="C83" i="6"/>
  <c r="E83" i="6" s="1"/>
  <c r="C135" i="6"/>
  <c r="E135" i="6" s="1"/>
  <c r="C52" i="6"/>
  <c r="E52" i="6" s="1"/>
  <c r="C90" i="6"/>
  <c r="E90" i="6" s="1"/>
  <c r="C50" i="6"/>
  <c r="E50" i="6" s="1"/>
  <c r="C102" i="6"/>
  <c r="E102" i="6" s="1"/>
  <c r="C32" i="6"/>
  <c r="E32" i="6" s="1"/>
  <c r="C98" i="6"/>
  <c r="E98" i="6" s="1"/>
  <c r="C133" i="6"/>
  <c r="E133" i="6" s="1"/>
  <c r="C70" i="6"/>
  <c r="E70" i="6" s="1"/>
  <c r="C38" i="6"/>
  <c r="E38" i="6" s="1"/>
  <c r="C144" i="6"/>
  <c r="E144" i="6" s="1"/>
  <c r="C57" i="6"/>
  <c r="E57" i="6" s="1"/>
  <c r="C125" i="6"/>
  <c r="E125" i="6" s="1"/>
  <c r="C46" i="6"/>
  <c r="E46" i="6" s="1"/>
  <c r="C30" i="6"/>
  <c r="E30" i="6" s="1"/>
  <c r="C96" i="6"/>
  <c r="E96" i="6" s="1"/>
  <c r="C140" i="6"/>
  <c r="E140" i="6" s="1"/>
  <c r="C120" i="6"/>
  <c r="E120" i="6" s="1"/>
  <c r="C100" i="6"/>
  <c r="E100" i="6" s="1"/>
  <c r="D151" i="6"/>
  <c r="F27" i="6"/>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C40" i="3"/>
  <c r="E40" i="3" s="1"/>
  <c r="C111" i="3"/>
  <c r="E111" i="3" s="1"/>
  <c r="C133" i="3"/>
  <c r="E133" i="3" s="1"/>
  <c r="C83" i="3"/>
  <c r="E83" i="3" s="1"/>
  <c r="C77" i="3"/>
  <c r="E77" i="3" s="1"/>
  <c r="C70" i="3"/>
  <c r="E70" i="3" s="1"/>
  <c r="C44" i="3"/>
  <c r="E44" i="3" s="1"/>
  <c r="C27" i="3"/>
  <c r="E27" i="3" s="1"/>
  <c r="C59" i="3"/>
  <c r="E59" i="3" s="1"/>
  <c r="C66" i="3"/>
  <c r="E66" i="3" s="1"/>
  <c r="C117" i="3"/>
  <c r="E117" i="3" s="1"/>
  <c r="C75" i="3"/>
  <c r="E75" i="3" s="1"/>
  <c r="C95" i="3"/>
  <c r="E95" i="3" s="1"/>
  <c r="C143" i="3"/>
  <c r="E143" i="3" s="1"/>
  <c r="C108" i="3"/>
  <c r="E108" i="3" s="1"/>
  <c r="C109" i="3"/>
  <c r="E109" i="3" s="1"/>
  <c r="C89" i="3"/>
  <c r="E89" i="3" s="1"/>
  <c r="C91" i="3"/>
  <c r="E91" i="3" s="1"/>
  <c r="C56" i="3"/>
  <c r="E56" i="3" s="1"/>
  <c r="C30" i="3"/>
  <c r="E30" i="3" s="1"/>
  <c r="C93" i="3"/>
  <c r="E93" i="3" s="1"/>
  <c r="C33" i="3"/>
  <c r="E33" i="3" s="1"/>
  <c r="C150" i="3"/>
  <c r="E150" i="3" s="1"/>
  <c r="C51" i="3"/>
  <c r="E51" i="3" s="1"/>
  <c r="C86" i="3"/>
  <c r="E86" i="3" s="1"/>
  <c r="C112" i="3"/>
  <c r="E112" i="3" s="1"/>
  <c r="C149" i="3"/>
  <c r="E149" i="3" s="1"/>
  <c r="C52" i="3"/>
  <c r="E52" i="3" s="1"/>
  <c r="C60" i="3"/>
  <c r="E60" i="3" s="1"/>
  <c r="C39" i="3"/>
  <c r="E39" i="3" s="1"/>
  <c r="C142" i="3"/>
  <c r="E142" i="3" s="1"/>
  <c r="C148" i="3"/>
  <c r="E148" i="3" s="1"/>
  <c r="C85" i="3"/>
  <c r="E85" i="3" s="1"/>
  <c r="C61" i="3"/>
  <c r="E61" i="3" s="1"/>
  <c r="C41" i="3"/>
  <c r="E41" i="3" s="1"/>
  <c r="C137" i="3"/>
  <c r="E137" i="3" s="1"/>
  <c r="C107" i="3"/>
  <c r="E107" i="3" s="1"/>
  <c r="C99" i="3"/>
  <c r="E99" i="3" s="1"/>
  <c r="C121" i="3"/>
  <c r="E121" i="3" s="1"/>
  <c r="C134" i="3"/>
  <c r="E134" i="3" s="1"/>
  <c r="C128" i="3"/>
  <c r="E128" i="3" s="1"/>
  <c r="C80" i="3"/>
  <c r="E80" i="3" s="1"/>
  <c r="C120" i="3"/>
  <c r="E120" i="3" s="1"/>
  <c r="C38" i="3"/>
  <c r="E38" i="3" s="1"/>
  <c r="C136" i="3"/>
  <c r="E136" i="3" s="1"/>
  <c r="C58" i="3"/>
  <c r="E58" i="3" s="1"/>
  <c r="C105" i="3"/>
  <c r="E105" i="3" s="1"/>
  <c r="C84" i="3"/>
  <c r="E84" i="3" s="1"/>
  <c r="C55" i="3"/>
  <c r="E55" i="3" s="1"/>
  <c r="C132" i="3"/>
  <c r="E132" i="3" s="1"/>
  <c r="C97" i="3"/>
  <c r="E97" i="3" s="1"/>
  <c r="C94" i="3"/>
  <c r="E94" i="3" s="1"/>
  <c r="C76" i="3"/>
  <c r="E76" i="3" s="1"/>
  <c r="C118" i="3"/>
  <c r="E118" i="3" s="1"/>
  <c r="C130" i="3"/>
  <c r="E130" i="3" s="1"/>
  <c r="C126" i="3"/>
  <c r="E126" i="3" s="1"/>
  <c r="C106" i="3"/>
  <c r="E106" i="3" s="1"/>
  <c r="C53" i="3"/>
  <c r="E53" i="3" s="1"/>
  <c r="C45" i="3"/>
  <c r="E45" i="3" s="1"/>
  <c r="C87" i="3"/>
  <c r="E87" i="3" s="1"/>
  <c r="C67" i="3"/>
  <c r="E67" i="3" s="1"/>
  <c r="C64" i="3"/>
  <c r="E64" i="3" s="1"/>
  <c r="C138" i="3"/>
  <c r="E138" i="3" s="1"/>
  <c r="C79" i="3"/>
  <c r="E79" i="3" s="1"/>
  <c r="C101" i="3"/>
  <c r="E101" i="3" s="1"/>
  <c r="C146" i="3"/>
  <c r="E146" i="3" s="1"/>
  <c r="C90" i="3"/>
  <c r="E90" i="3" s="1"/>
  <c r="C115" i="3"/>
  <c r="E115" i="3" s="1"/>
  <c r="C54" i="3"/>
  <c r="E54" i="3" s="1"/>
  <c r="C119" i="3"/>
  <c r="E119" i="3" s="1"/>
  <c r="C116" i="3"/>
  <c r="E116" i="3" s="1"/>
  <c r="C123" i="3"/>
  <c r="E123" i="3" s="1"/>
  <c r="C114" i="3"/>
  <c r="E114" i="3" s="1"/>
  <c r="C129" i="3"/>
  <c r="E129" i="3" s="1"/>
  <c r="C122" i="3"/>
  <c r="E122" i="3" s="1"/>
  <c r="C63" i="3"/>
  <c r="E63" i="3" s="1"/>
  <c r="C62" i="3"/>
  <c r="E62" i="3" s="1"/>
  <c r="C74" i="3"/>
  <c r="E74" i="3" s="1"/>
  <c r="C102" i="3"/>
  <c r="E102" i="3" s="1"/>
  <c r="C103" i="3"/>
  <c r="E103" i="3" s="1"/>
  <c r="C125" i="3"/>
  <c r="E125" i="3" s="1"/>
  <c r="C127" i="3"/>
  <c r="E127" i="3" s="1"/>
  <c r="C141" i="3"/>
  <c r="E141" i="3" s="1"/>
  <c r="C131" i="3"/>
  <c r="E131" i="3" s="1"/>
  <c r="C139" i="3"/>
  <c r="E139" i="3" s="1"/>
  <c r="C124" i="3"/>
  <c r="E124" i="3" s="1"/>
  <c r="C50" i="3"/>
  <c r="E50" i="3" s="1"/>
  <c r="C88" i="3"/>
  <c r="E88" i="3" s="1"/>
  <c r="C145" i="3"/>
  <c r="E145" i="3" s="1"/>
  <c r="C110" i="3"/>
  <c r="E110" i="3" s="1"/>
  <c r="C78" i="3"/>
  <c r="E78" i="3" s="1"/>
  <c r="C81" i="3"/>
  <c r="E81" i="3" s="1"/>
  <c r="C31" i="3"/>
  <c r="E31" i="3" s="1"/>
  <c r="C48" i="3"/>
  <c r="E48" i="3" s="1"/>
  <c r="C73" i="3"/>
  <c r="E73" i="3" s="1"/>
  <c r="C68" i="3"/>
  <c r="E68" i="3" s="1"/>
  <c r="C42" i="3"/>
  <c r="E42" i="3" s="1"/>
  <c r="C69" i="3"/>
  <c r="E69" i="3" s="1"/>
  <c r="C82" i="3"/>
  <c r="E82" i="3" s="1"/>
  <c r="C72" i="3"/>
  <c r="E72" i="3" s="1"/>
  <c r="C49" i="3"/>
  <c r="E49" i="3" s="1"/>
  <c r="C71" i="3"/>
  <c r="E71" i="3" s="1"/>
  <c r="C28" i="3"/>
  <c r="E28" i="3" s="1"/>
  <c r="C140" i="3"/>
  <c r="E140" i="3" s="1"/>
  <c r="C113" i="3"/>
  <c r="E113" i="3" s="1"/>
  <c r="C47" i="3"/>
  <c r="E47" i="3" s="1"/>
  <c r="C144" i="3"/>
  <c r="E144" i="3" s="1"/>
  <c r="C37" i="3"/>
  <c r="E37" i="3" s="1"/>
  <c r="C57" i="3"/>
  <c r="E57" i="3" s="1"/>
  <c r="C147" i="3"/>
  <c r="E147" i="3" s="1"/>
  <c r="C92" i="3"/>
  <c r="E92" i="3" s="1"/>
  <c r="C46" i="3"/>
  <c r="E46" i="3" s="1"/>
  <c r="C35" i="3"/>
  <c r="E35" i="3" s="1"/>
  <c r="C100" i="3"/>
  <c r="E100" i="3" s="1"/>
  <c r="C29" i="3"/>
  <c r="E29" i="3" s="1"/>
  <c r="C98" i="3"/>
  <c r="E98" i="3" s="1"/>
  <c r="C32" i="3"/>
  <c r="E32" i="3" s="1"/>
  <c r="C34" i="3"/>
  <c r="E34" i="3" s="1"/>
  <c r="C104" i="3"/>
  <c r="E104" i="3" s="1"/>
  <c r="C135" i="3"/>
  <c r="E135" i="3" s="1"/>
  <c r="C96" i="3"/>
  <c r="E96" i="3" s="1"/>
  <c r="C36" i="3"/>
  <c r="E36" i="3" s="1"/>
  <c r="C65" i="3"/>
  <c r="E65" i="3" s="1"/>
  <c r="C43" i="3"/>
  <c r="E43" i="3" s="1"/>
  <c r="N35" i="10" l="1"/>
  <c r="P35" i="10" s="1"/>
  <c r="Q35" i="10"/>
  <c r="N36" i="10" s="1"/>
  <c r="P36" i="10" s="1"/>
  <c r="P34" i="10"/>
  <c r="H34" i="10"/>
  <c r="L21" i="3"/>
  <c r="J21" i="3"/>
  <c r="H19" i="3"/>
  <c r="H15" i="9" s="1"/>
  <c r="L19" i="3"/>
  <c r="L15" i="9" s="1"/>
  <c r="H21" i="3"/>
  <c r="C22" i="9"/>
  <c r="J19" i="3"/>
  <c r="J15" i="9" s="1"/>
  <c r="I35" i="10"/>
  <c r="F35" i="10"/>
  <c r="H35" i="10" s="1"/>
  <c r="F63" i="6"/>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F132" i="6" s="1"/>
  <c r="F133" i="6" s="1"/>
  <c r="F134" i="6" s="1"/>
  <c r="F135" i="6" s="1"/>
  <c r="F136" i="6" s="1"/>
  <c r="F137" i="6" s="1"/>
  <c r="F138" i="6" s="1"/>
  <c r="F139" i="6" s="1"/>
  <c r="F140" i="6" s="1"/>
  <c r="F141" i="6" s="1"/>
  <c r="F142" i="6" s="1"/>
  <c r="F143" i="6" s="1"/>
  <c r="F144" i="6" s="1"/>
  <c r="F145" i="6" s="1"/>
  <c r="F146" i="6" s="1"/>
  <c r="F147" i="6" s="1"/>
  <c r="F148" i="6" s="1"/>
  <c r="F149" i="6" s="1"/>
  <c r="F150" i="6" s="1"/>
  <c r="F151" i="6" s="1"/>
  <c r="C18" i="6"/>
  <c r="F63" i="3"/>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C18" i="3"/>
  <c r="Q36" i="10" l="1"/>
  <c r="N37" i="10" s="1"/>
  <c r="P37" i="10" s="1"/>
  <c r="I36" i="10"/>
  <c r="F36" i="10"/>
  <c r="H36" i="10" s="1"/>
  <c r="C21" i="9"/>
  <c r="K21" i="3"/>
  <c r="K12" i="3" s="1"/>
  <c r="I19" i="3"/>
  <c r="K19" i="3"/>
  <c r="I21" i="3"/>
  <c r="I12" i="3" s="1"/>
  <c r="G19" i="3"/>
  <c r="G21" i="3"/>
  <c r="G12" i="3" s="1"/>
  <c r="D21" i="9"/>
  <c r="K20" i="6"/>
  <c r="K11" i="6" s="1"/>
  <c r="K21" i="9" s="1"/>
  <c r="K18" i="6"/>
  <c r="I20" i="6"/>
  <c r="I11" i="6" s="1"/>
  <c r="I21" i="9" s="1"/>
  <c r="G20" i="6"/>
  <c r="G11" i="6" s="1"/>
  <c r="G21" i="9" s="1"/>
  <c r="G18" i="6"/>
  <c r="I18" i="6"/>
  <c r="Q37" i="10" l="1"/>
  <c r="Q38" i="10" s="1"/>
  <c r="F37" i="10"/>
  <c r="H37" i="10" s="1"/>
  <c r="I37" i="10"/>
  <c r="K15" i="9"/>
  <c r="K11" i="3"/>
  <c r="G17" i="9"/>
  <c r="G10" i="6"/>
  <c r="G13" i="6" s="1"/>
  <c r="I17" i="9"/>
  <c r="I10" i="6"/>
  <c r="I13" i="6" s="1"/>
  <c r="K17" i="9"/>
  <c r="K10" i="6"/>
  <c r="K13" i="6" s="1"/>
  <c r="G15" i="9"/>
  <c r="G11" i="3"/>
  <c r="I15" i="9"/>
  <c r="I11" i="3"/>
  <c r="N38" i="10" l="1"/>
  <c r="P38" i="10" s="1"/>
  <c r="I38" i="10"/>
  <c r="F38" i="10"/>
  <c r="H38" i="10" s="1"/>
  <c r="Q39" i="10"/>
  <c r="N39" i="10"/>
  <c r="P39" i="10" s="1"/>
  <c r="G20" i="9"/>
  <c r="G14" i="3"/>
  <c r="K20" i="9"/>
  <c r="K23" i="9" s="1"/>
  <c r="K14" i="3"/>
  <c r="I20" i="9"/>
  <c r="I23" i="9" s="1"/>
  <c r="I14" i="3"/>
  <c r="F39" i="10" l="1"/>
  <c r="H39" i="10" s="1"/>
  <c r="I39" i="10"/>
  <c r="N40" i="10"/>
  <c r="P40" i="10" s="1"/>
  <c r="Q40" i="10"/>
  <c r="F23" i="9"/>
  <c r="G23" i="9"/>
  <c r="F40" i="10" l="1"/>
  <c r="H40" i="10" s="1"/>
  <c r="I40" i="10"/>
  <c r="N41" i="10"/>
  <c r="P41" i="10" s="1"/>
  <c r="Q41" i="10"/>
  <c r="I41" i="10" l="1"/>
  <c r="F41" i="10"/>
  <c r="H41" i="10" s="1"/>
  <c r="N42" i="10"/>
  <c r="P42" i="10" s="1"/>
  <c r="Q42" i="10"/>
  <c r="N43" i="10" l="1"/>
  <c r="P43" i="10" s="1"/>
  <c r="Q43" i="10"/>
  <c r="F42" i="10"/>
  <c r="H42" i="10" s="1"/>
  <c r="I42" i="10"/>
  <c r="N44" i="10" l="1"/>
  <c r="P44" i="10" s="1"/>
  <c r="Q44" i="10"/>
  <c r="I43" i="10"/>
  <c r="F43" i="10"/>
  <c r="H43" i="10" s="1"/>
  <c r="Q45" i="10" l="1"/>
  <c r="N45" i="10"/>
  <c r="P45" i="10" s="1"/>
  <c r="F44" i="10"/>
  <c r="H44" i="10" s="1"/>
  <c r="I44" i="10"/>
  <c r="I45" i="10" l="1"/>
  <c r="F45" i="10"/>
  <c r="H45" i="10" s="1"/>
  <c r="N46" i="10"/>
  <c r="P46" i="10" s="1"/>
  <c r="Q46" i="10"/>
  <c r="F46" i="10" l="1"/>
  <c r="H46" i="10" s="1"/>
  <c r="I46" i="10"/>
  <c r="N47" i="10"/>
  <c r="P47" i="10" s="1"/>
  <c r="Q47" i="10"/>
  <c r="N48" i="10" l="1"/>
  <c r="P48" i="10" s="1"/>
  <c r="Q48" i="10"/>
  <c r="F47" i="10"/>
  <c r="H47" i="10" s="1"/>
  <c r="I47" i="10"/>
  <c r="N49" i="10" l="1"/>
  <c r="P49" i="10" s="1"/>
  <c r="Q49" i="10"/>
  <c r="F48" i="10"/>
  <c r="H48" i="10" s="1"/>
  <c r="I48" i="10"/>
  <c r="Q50" i="10" l="1"/>
  <c r="N50" i="10"/>
  <c r="P50" i="10" s="1"/>
  <c r="I49" i="10"/>
  <c r="F49" i="10"/>
  <c r="H49" i="10" s="1"/>
  <c r="Q51" i="10" l="1"/>
  <c r="N51" i="10"/>
  <c r="P51" i="10" s="1"/>
  <c r="F50" i="10"/>
  <c r="H50" i="10" s="1"/>
  <c r="I50" i="10"/>
  <c r="I51" i="10" l="1"/>
  <c r="F51" i="10"/>
  <c r="H51" i="10" s="1"/>
  <c r="Q52" i="10"/>
  <c r="N52" i="10"/>
  <c r="P52" i="10" s="1"/>
  <c r="F52" i="10" l="1"/>
  <c r="H52" i="10" s="1"/>
  <c r="I52" i="10"/>
  <c r="N53" i="10"/>
  <c r="P53" i="10" s="1"/>
  <c r="Q53" i="10"/>
  <c r="F53" i="10" l="1"/>
  <c r="H53" i="10" s="1"/>
  <c r="I53" i="10"/>
  <c r="N54" i="10"/>
  <c r="P54" i="10" s="1"/>
  <c r="Q54" i="10"/>
  <c r="I54" i="10" l="1"/>
  <c r="F54" i="10"/>
  <c r="H54" i="10" s="1"/>
  <c r="Q55" i="10"/>
  <c r="N55" i="10"/>
  <c r="P55" i="10" s="1"/>
  <c r="I55" i="10" l="1"/>
  <c r="F55" i="10"/>
  <c r="H55" i="10" s="1"/>
  <c r="Q56" i="10"/>
  <c r="N56" i="10"/>
  <c r="P56" i="10" s="1"/>
  <c r="F56" i="10" l="1"/>
  <c r="H56" i="10" s="1"/>
  <c r="I56" i="10"/>
  <c r="Q57" i="10"/>
  <c r="N57" i="10"/>
  <c r="P57" i="10" s="1"/>
  <c r="I57" i="10" l="1"/>
  <c r="F57" i="10"/>
  <c r="H57" i="10" s="1"/>
  <c r="Q58" i="10"/>
  <c r="N58" i="10"/>
  <c r="P58" i="10" s="1"/>
  <c r="I58" i="10" l="1"/>
  <c r="F58" i="10"/>
  <c r="H58" i="10" s="1"/>
  <c r="Q59" i="10"/>
  <c r="N59" i="10"/>
  <c r="P59" i="10" s="1"/>
  <c r="I59" i="10" l="1"/>
  <c r="F59" i="10"/>
  <c r="H59" i="10" s="1"/>
  <c r="N60" i="10"/>
  <c r="P60" i="10" s="1"/>
  <c r="Q60" i="10"/>
  <c r="I60" i="10" l="1"/>
  <c r="F60" i="10"/>
  <c r="H60" i="10" s="1"/>
  <c r="Q61" i="10"/>
  <c r="N61" i="10"/>
  <c r="P61" i="10" s="1"/>
  <c r="F61" i="10" l="1"/>
  <c r="H61" i="10" s="1"/>
  <c r="I61" i="10"/>
  <c r="Q62" i="10"/>
  <c r="N62" i="10"/>
  <c r="P62" i="10" s="1"/>
  <c r="I62" i="10" l="1"/>
  <c r="F62" i="10"/>
  <c r="H62" i="10" s="1"/>
  <c r="Q63" i="10"/>
  <c r="N63" i="10"/>
  <c r="P63" i="10" s="1"/>
  <c r="I63" i="10" l="1"/>
  <c r="F63" i="10"/>
  <c r="H63" i="10" s="1"/>
  <c r="Q64" i="10"/>
  <c r="N64" i="10"/>
  <c r="P64" i="10" s="1"/>
  <c r="I64" i="10" l="1"/>
  <c r="F64" i="10"/>
  <c r="H64" i="10" s="1"/>
  <c r="N65" i="10"/>
  <c r="P65" i="10" s="1"/>
  <c r="Q65" i="10"/>
  <c r="I65" i="10" l="1"/>
  <c r="F65" i="10"/>
  <c r="H65" i="10" s="1"/>
  <c r="N66" i="10"/>
  <c r="P66" i="10" s="1"/>
  <c r="Q66" i="10"/>
  <c r="I66" i="10" l="1"/>
  <c r="F66" i="10"/>
  <c r="H66" i="10" s="1"/>
  <c r="Q67" i="10"/>
  <c r="N67" i="10"/>
  <c r="P67" i="10" s="1"/>
  <c r="I67" i="10" l="1"/>
  <c r="F67" i="10"/>
  <c r="H67" i="10" s="1"/>
  <c r="N68" i="10"/>
  <c r="P68" i="10" s="1"/>
  <c r="Q68" i="10"/>
  <c r="F68" i="10" l="1"/>
  <c r="H68" i="10" s="1"/>
  <c r="I68" i="10"/>
  <c r="Q69" i="10"/>
  <c r="N69" i="10"/>
  <c r="P69" i="10" s="1"/>
  <c r="I69" i="10" l="1"/>
  <c r="F69" i="10"/>
  <c r="H69" i="10" s="1"/>
  <c r="N70" i="10"/>
  <c r="P70" i="10" s="1"/>
  <c r="Q70" i="10"/>
  <c r="I70" i="10" l="1"/>
  <c r="F70" i="10"/>
  <c r="H70" i="10" s="1"/>
  <c r="Q71" i="10"/>
  <c r="N71" i="10"/>
  <c r="P71" i="10" s="1"/>
  <c r="I71" i="10" l="1"/>
  <c r="F71" i="10"/>
  <c r="H71" i="10" s="1"/>
  <c r="N72" i="10"/>
  <c r="P72" i="10" s="1"/>
  <c r="Q72" i="10"/>
  <c r="F72" i="10" l="1"/>
  <c r="H72" i="10" s="1"/>
  <c r="I72" i="10"/>
  <c r="Q73" i="10"/>
  <c r="N73" i="10"/>
  <c r="P73" i="10" s="1"/>
  <c r="F73" i="10" l="1"/>
  <c r="H73" i="10" s="1"/>
  <c r="I73" i="10"/>
  <c r="N74" i="10"/>
  <c r="P74" i="10" s="1"/>
  <c r="Q74" i="10"/>
  <c r="F74" i="10" l="1"/>
  <c r="H74" i="10" s="1"/>
  <c r="I74" i="10"/>
  <c r="Q75" i="10"/>
  <c r="N75" i="10"/>
  <c r="P75" i="10" s="1"/>
  <c r="I75" i="10" l="1"/>
  <c r="F75" i="10"/>
  <c r="H75" i="10" s="1"/>
  <c r="N76" i="10"/>
  <c r="P76" i="10" s="1"/>
  <c r="Q76" i="10"/>
  <c r="I76" i="10" l="1"/>
  <c r="F76" i="10"/>
  <c r="H76" i="10" s="1"/>
  <c r="N77" i="10"/>
  <c r="P77" i="10" s="1"/>
  <c r="Q77" i="10"/>
  <c r="F77" i="10" l="1"/>
  <c r="H77" i="10" s="1"/>
  <c r="I77" i="10"/>
  <c r="C20" i="11" l="1"/>
  <c r="L22" i="11" l="1"/>
  <c r="L13" i="11" s="1"/>
  <c r="H22" i="11"/>
  <c r="H13" i="11" s="1"/>
  <c r="J22" i="11"/>
  <c r="J13" i="11" s="1"/>
  <c r="D5" i="10" l="1"/>
  <c r="D10" i="10" l="1"/>
  <c r="C46" i="10"/>
  <c r="C42" i="10"/>
  <c r="C62" i="10"/>
  <c r="C35" i="10"/>
  <c r="K36" i="10"/>
  <c r="K28" i="10"/>
  <c r="M28" i="10" s="1"/>
  <c r="K30" i="10"/>
  <c r="K51" i="10"/>
  <c r="C61" i="10"/>
  <c r="C17" i="10"/>
  <c r="C56" i="10"/>
  <c r="C59" i="10"/>
  <c r="K43" i="10"/>
  <c r="K55" i="10"/>
  <c r="K60" i="10"/>
  <c r="C41" i="10"/>
  <c r="C30" i="10"/>
  <c r="C38" i="10"/>
  <c r="K38" i="10"/>
  <c r="C16" i="10"/>
  <c r="K35" i="10"/>
  <c r="K52" i="10"/>
  <c r="K37" i="10"/>
  <c r="K50" i="10"/>
  <c r="C54" i="10"/>
  <c r="C36" i="10"/>
  <c r="K33" i="10"/>
  <c r="C34" i="10"/>
  <c r="K31" i="10"/>
  <c r="C44" i="10"/>
  <c r="K49" i="10"/>
  <c r="K42" i="10"/>
  <c r="K34" i="10"/>
  <c r="C28" i="10"/>
  <c r="E28" i="10" s="1"/>
  <c r="C58" i="10"/>
  <c r="C53" i="10"/>
  <c r="C57" i="10"/>
  <c r="C33" i="10"/>
  <c r="K57" i="10"/>
  <c r="K62" i="10"/>
  <c r="C50" i="10"/>
  <c r="C49" i="10"/>
  <c r="K61" i="10"/>
  <c r="K48" i="10"/>
  <c r="K56" i="10"/>
  <c r="C63" i="10"/>
  <c r="C45" i="10"/>
  <c r="K29" i="10"/>
  <c r="K44" i="10"/>
  <c r="K59" i="10"/>
  <c r="C39" i="10"/>
  <c r="C31" i="10"/>
  <c r="C29" i="10"/>
  <c r="C32" i="10"/>
  <c r="C37" i="10"/>
  <c r="C40" i="10"/>
  <c r="K58" i="10"/>
  <c r="K53" i="10"/>
  <c r="C52" i="10"/>
  <c r="C55" i="10"/>
  <c r="C48" i="10"/>
  <c r="C60" i="10"/>
  <c r="K46" i="10"/>
  <c r="C43" i="10"/>
  <c r="K45" i="10"/>
  <c r="K54" i="10"/>
  <c r="K47" i="10"/>
  <c r="K39" i="10"/>
  <c r="K40" i="10"/>
  <c r="C47" i="10"/>
  <c r="K63" i="10"/>
  <c r="K41" i="10"/>
  <c r="C51" i="10"/>
  <c r="K32" i="10"/>
  <c r="C19" i="11"/>
  <c r="E29" i="10" l="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G24" i="10"/>
  <c r="B29" i="10"/>
  <c r="D29" i="10" s="1"/>
  <c r="J36" i="10"/>
  <c r="L36" i="10" s="1"/>
  <c r="J28" i="10"/>
  <c r="L28" i="10" s="1"/>
  <c r="J29" i="10"/>
  <c r="L29" i="10" s="1"/>
  <c r="J45" i="10"/>
  <c r="L45" i="10" s="1"/>
  <c r="J43" i="10"/>
  <c r="L43" i="10" s="1"/>
  <c r="J60" i="10"/>
  <c r="L60" i="10" s="1"/>
  <c r="J54" i="10"/>
  <c r="L54" i="10" s="1"/>
  <c r="J61" i="10"/>
  <c r="L61" i="10" s="1"/>
  <c r="J49" i="10"/>
  <c r="L49" i="10" s="1"/>
  <c r="J47" i="10"/>
  <c r="L47" i="10" s="1"/>
  <c r="J63" i="10"/>
  <c r="L63" i="10" s="1"/>
  <c r="J38" i="10"/>
  <c r="L38" i="10" s="1"/>
  <c r="J30" i="10"/>
  <c r="L30" i="10" s="1"/>
  <c r="J58" i="10"/>
  <c r="L58" i="10" s="1"/>
  <c r="J53" i="10"/>
  <c r="L53" i="10" s="1"/>
  <c r="J40" i="10"/>
  <c r="L40" i="10" s="1"/>
  <c r="J46" i="10"/>
  <c r="L46" i="10" s="1"/>
  <c r="J52" i="10"/>
  <c r="L52" i="10" s="1"/>
  <c r="J44" i="10"/>
  <c r="L44" i="10" s="1"/>
  <c r="J37" i="10"/>
  <c r="L37" i="10" s="1"/>
  <c r="J62" i="10"/>
  <c r="L62" i="10" s="1"/>
  <c r="J34" i="10"/>
  <c r="L34" i="10" s="1"/>
  <c r="J32" i="10"/>
  <c r="L32" i="10" s="1"/>
  <c r="J57" i="10"/>
  <c r="L57" i="10" s="1"/>
  <c r="J59" i="10"/>
  <c r="L59" i="10" s="1"/>
  <c r="J39" i="10"/>
  <c r="L39" i="10" s="1"/>
  <c r="J41" i="10"/>
  <c r="L41" i="10" s="1"/>
  <c r="J31" i="10"/>
  <c r="L31" i="10" s="1"/>
  <c r="J55" i="10"/>
  <c r="L55" i="10" s="1"/>
  <c r="J51" i="10"/>
  <c r="L51" i="10" s="1"/>
  <c r="J50" i="10"/>
  <c r="L50" i="10" s="1"/>
  <c r="J56" i="10"/>
  <c r="L56" i="10" s="1"/>
  <c r="J42" i="10"/>
  <c r="L42" i="10" s="1"/>
  <c r="J35" i="10"/>
  <c r="L35" i="10" s="1"/>
  <c r="J48" i="10"/>
  <c r="L48" i="10" s="1"/>
  <c r="J33" i="10"/>
  <c r="L33" i="10" s="1"/>
  <c r="M29" i="10"/>
  <c r="M30" i="10" s="1"/>
  <c r="M31" i="10" s="1"/>
  <c r="M32" i="10" s="1"/>
  <c r="M33" i="10" s="1"/>
  <c r="M34" i="10" s="1"/>
  <c r="M35" i="10" s="1"/>
  <c r="M36" i="10" s="1"/>
  <c r="M37" i="10" s="1"/>
  <c r="M38" i="10" s="1"/>
  <c r="M39" i="10" s="1"/>
  <c r="M40" i="10" s="1"/>
  <c r="M41" i="10" s="1"/>
  <c r="M42" i="10" s="1"/>
  <c r="M43" i="10" s="1"/>
  <c r="M44" i="10" s="1"/>
  <c r="M45" i="10" s="1"/>
  <c r="M46" i="10" s="1"/>
  <c r="M47" i="10" s="1"/>
  <c r="M48" i="10" s="1"/>
  <c r="M49" i="10" s="1"/>
  <c r="M50" i="10" s="1"/>
  <c r="M51" i="10" s="1"/>
  <c r="M52" i="10" s="1"/>
  <c r="M53" i="10" s="1"/>
  <c r="M54" i="10" s="1"/>
  <c r="M55" i="10" s="1"/>
  <c r="M56" i="10" s="1"/>
  <c r="M57" i="10" s="1"/>
  <c r="M58" i="10" s="1"/>
  <c r="M59" i="10" s="1"/>
  <c r="M60" i="10" s="1"/>
  <c r="M61" i="10" s="1"/>
  <c r="M62" i="10" s="1"/>
  <c r="M63" i="10" s="1"/>
  <c r="B46" i="10"/>
  <c r="D46" i="10" s="1"/>
  <c r="B47" i="10"/>
  <c r="D47" i="10" s="1"/>
  <c r="B32" i="10"/>
  <c r="D32" i="10" s="1"/>
  <c r="B55" i="10"/>
  <c r="D55" i="10" s="1"/>
  <c r="B43" i="10"/>
  <c r="D43" i="10" s="1"/>
  <c r="B61" i="10"/>
  <c r="D61" i="10" s="1"/>
  <c r="B34" i="10"/>
  <c r="D34" i="10" s="1"/>
  <c r="B54" i="10"/>
  <c r="D54" i="10" s="1"/>
  <c r="B58" i="10"/>
  <c r="D58" i="10" s="1"/>
  <c r="B44" i="10"/>
  <c r="D44" i="10" s="1"/>
  <c r="B57" i="10"/>
  <c r="D57" i="10" s="1"/>
  <c r="B59" i="10"/>
  <c r="D59" i="10" s="1"/>
  <c r="B30" i="10"/>
  <c r="D30" i="10" s="1"/>
  <c r="B45" i="10"/>
  <c r="D45" i="10" s="1"/>
  <c r="B50" i="10"/>
  <c r="D50" i="10" s="1"/>
  <c r="B39" i="10"/>
  <c r="D39" i="10" s="1"/>
  <c r="B28" i="10"/>
  <c r="D28" i="10" s="1"/>
  <c r="B31" i="10"/>
  <c r="D31" i="10" s="1"/>
  <c r="B52" i="10"/>
  <c r="D52" i="10" s="1"/>
  <c r="B41" i="10"/>
  <c r="D41" i="10" s="1"/>
  <c r="B38" i="10"/>
  <c r="D38" i="10" s="1"/>
  <c r="B62" i="10"/>
  <c r="D62" i="10" s="1"/>
  <c r="B51" i="10"/>
  <c r="D51" i="10" s="1"/>
  <c r="B60" i="10"/>
  <c r="D60" i="10" s="1"/>
  <c r="B42" i="10"/>
  <c r="D42" i="10" s="1"/>
  <c r="B53" i="10"/>
  <c r="D53" i="10" s="1"/>
  <c r="B56" i="10"/>
  <c r="D56" i="10" s="1"/>
  <c r="B37" i="10"/>
  <c r="D37" i="10" s="1"/>
  <c r="B35" i="10"/>
  <c r="D35" i="10" s="1"/>
  <c r="B36" i="10"/>
  <c r="D36" i="10" s="1"/>
  <c r="B63" i="10"/>
  <c r="D63" i="10" s="1"/>
  <c r="B33" i="10"/>
  <c r="D33" i="10" s="1"/>
  <c r="B48" i="10"/>
  <c r="D48" i="10" s="1"/>
  <c r="B40" i="10"/>
  <c r="D40" i="10" s="1"/>
  <c r="B49" i="10"/>
  <c r="D49" i="10" s="1"/>
  <c r="H20" i="11"/>
  <c r="H12" i="11" s="1"/>
  <c r="H15" i="11" s="1"/>
  <c r="J20" i="11"/>
  <c r="J12" i="11" s="1"/>
  <c r="J15" i="11" s="1"/>
  <c r="L20" i="11"/>
  <c r="L12" i="11" s="1"/>
  <c r="L15" i="11" s="1"/>
  <c r="C20" i="10" l="1"/>
  <c r="C19" i="10"/>
  <c r="C72" i="10" l="1"/>
  <c r="C187" i="10"/>
  <c r="C138" i="10"/>
  <c r="C232" i="10"/>
  <c r="C244" i="10"/>
  <c r="C168" i="10"/>
  <c r="C266" i="10"/>
  <c r="C261" i="10"/>
  <c r="C313" i="10"/>
  <c r="C102" i="10"/>
  <c r="C281" i="10"/>
  <c r="C322" i="10"/>
  <c r="C179" i="10"/>
  <c r="C303" i="10"/>
  <c r="C210" i="10"/>
  <c r="C201" i="10"/>
  <c r="C223" i="10"/>
  <c r="C183" i="10"/>
  <c r="C268" i="10"/>
  <c r="C166" i="10"/>
  <c r="C86" i="10"/>
  <c r="C85" i="10"/>
  <c r="C149" i="10"/>
  <c r="C280" i="10"/>
  <c r="C302" i="10"/>
  <c r="C262" i="10"/>
  <c r="C164" i="10"/>
  <c r="C246" i="10"/>
  <c r="C256" i="10"/>
  <c r="C248" i="10"/>
  <c r="C78" i="10"/>
  <c r="C237" i="10"/>
  <c r="C174" i="10"/>
  <c r="C208" i="10"/>
  <c r="C171" i="10"/>
  <c r="C195" i="10"/>
  <c r="C216" i="10"/>
  <c r="C177" i="10"/>
  <c r="C180" i="10"/>
  <c r="C89" i="10"/>
  <c r="C163" i="10"/>
  <c r="C252" i="10"/>
  <c r="C317" i="10"/>
  <c r="C324" i="10"/>
  <c r="C249" i="10"/>
  <c r="C273" i="10"/>
  <c r="C162" i="10"/>
  <c r="C314" i="10"/>
  <c r="C118" i="10"/>
  <c r="C101" i="10"/>
  <c r="C104" i="10"/>
  <c r="C272" i="10"/>
  <c r="C326" i="10"/>
  <c r="C175" i="10"/>
  <c r="C117" i="10"/>
  <c r="C211" i="10"/>
  <c r="C161" i="10"/>
  <c r="C257" i="10"/>
  <c r="C250" i="10"/>
  <c r="C311" i="10"/>
  <c r="C131" i="10"/>
  <c r="C196" i="10"/>
  <c r="C77" i="10"/>
  <c r="C292" i="10"/>
  <c r="C100" i="10"/>
  <c r="C197" i="10"/>
  <c r="C203" i="10"/>
  <c r="C126" i="10"/>
  <c r="C159" i="10"/>
  <c r="C178" i="10"/>
  <c r="C241" i="10"/>
  <c r="C193" i="10"/>
  <c r="C312" i="10"/>
  <c r="C82" i="10"/>
  <c r="C68" i="10"/>
  <c r="C158" i="10"/>
  <c r="C297" i="10"/>
  <c r="C184" i="10"/>
  <c r="C106" i="10"/>
  <c r="C305" i="10"/>
  <c r="C172" i="10"/>
  <c r="C295" i="10"/>
  <c r="C308" i="10"/>
  <c r="C212" i="10"/>
  <c r="C300" i="10"/>
  <c r="C116" i="10"/>
  <c r="C67" i="10"/>
  <c r="C254" i="10"/>
  <c r="C95" i="10"/>
  <c r="C98" i="10"/>
  <c r="C81" i="10"/>
  <c r="C136" i="10"/>
  <c r="C307" i="10"/>
  <c r="C284" i="10"/>
  <c r="C139" i="10"/>
  <c r="C247" i="10"/>
  <c r="C146" i="10"/>
  <c r="C122" i="10"/>
  <c r="C150" i="10"/>
  <c r="C92" i="10"/>
  <c r="C107" i="10"/>
  <c r="C141" i="10"/>
  <c r="C309" i="10"/>
  <c r="C199" i="10"/>
  <c r="C185" i="10"/>
  <c r="C97" i="10"/>
  <c r="C283" i="10"/>
  <c r="C119" i="10"/>
  <c r="C91" i="10"/>
  <c r="C205" i="10"/>
  <c r="C225" i="10"/>
  <c r="C194" i="10"/>
  <c r="C230" i="10"/>
  <c r="C176" i="10"/>
  <c r="C226" i="10"/>
  <c r="C301" i="10"/>
  <c r="C69" i="10"/>
  <c r="C228" i="10"/>
  <c r="C99" i="10"/>
  <c r="C209" i="10"/>
  <c r="C80" i="10"/>
  <c r="C93" i="10"/>
  <c r="C79" i="10"/>
  <c r="C323" i="10"/>
  <c r="C113" i="10"/>
  <c r="C224" i="10"/>
  <c r="C130" i="10"/>
  <c r="C265" i="10"/>
  <c r="C289" i="10"/>
  <c r="C64" i="10"/>
  <c r="E64" i="10" s="1"/>
  <c r="C245" i="10"/>
  <c r="C123" i="10"/>
  <c r="C276" i="10"/>
  <c r="C200" i="10"/>
  <c r="C270" i="10"/>
  <c r="K20" i="10"/>
  <c r="K12" i="10" s="1"/>
  <c r="C147" i="10"/>
  <c r="C279" i="10"/>
  <c r="C277" i="10"/>
  <c r="C190" i="10"/>
  <c r="C127" i="10"/>
  <c r="C133" i="10"/>
  <c r="I20" i="10"/>
  <c r="I12" i="10" s="1"/>
  <c r="C240" i="10"/>
  <c r="C129" i="10"/>
  <c r="C238" i="10"/>
  <c r="C306" i="10"/>
  <c r="C206" i="10"/>
  <c r="C88" i="10"/>
  <c r="C94" i="10"/>
  <c r="C251" i="10"/>
  <c r="C160" i="10"/>
  <c r="C135" i="10"/>
  <c r="C74" i="10"/>
  <c r="C145" i="10"/>
  <c r="C304" i="10"/>
  <c r="C285" i="10"/>
  <c r="C186" i="10"/>
  <c r="C156" i="10"/>
  <c r="C154" i="10"/>
  <c r="C140" i="10"/>
  <c r="G20" i="10"/>
  <c r="C213" i="10"/>
  <c r="C157" i="10"/>
  <c r="C231" i="10"/>
  <c r="C83" i="10"/>
  <c r="C198" i="10"/>
  <c r="C298" i="10"/>
  <c r="C202" i="10"/>
  <c r="C142" i="10"/>
  <c r="C318" i="10"/>
  <c r="C236" i="10"/>
  <c r="C144" i="10"/>
  <c r="C71" i="10"/>
  <c r="C220" i="10"/>
  <c r="C221" i="10"/>
  <c r="C267" i="10"/>
  <c r="C253" i="10"/>
  <c r="C242" i="10"/>
  <c r="C255" i="10"/>
  <c r="C84" i="10"/>
  <c r="C235" i="10"/>
  <c r="C291" i="10"/>
  <c r="C66" i="10"/>
  <c r="C108" i="10"/>
  <c r="C90" i="10"/>
  <c r="C188" i="10"/>
  <c r="C222" i="10"/>
  <c r="C105" i="10"/>
  <c r="C269" i="10"/>
  <c r="C287" i="10"/>
  <c r="C263" i="10"/>
  <c r="C124" i="10"/>
  <c r="C320" i="10"/>
  <c r="C96" i="10"/>
  <c r="C73" i="10"/>
  <c r="C153" i="10"/>
  <c r="C115" i="10"/>
  <c r="C165" i="10"/>
  <c r="C316" i="10"/>
  <c r="C143" i="10"/>
  <c r="C120" i="10"/>
  <c r="C264" i="10"/>
  <c r="C173" i="10"/>
  <c r="C128" i="10"/>
  <c r="C148" i="10"/>
  <c r="C233" i="10"/>
  <c r="C278" i="10"/>
  <c r="C207" i="10"/>
  <c r="C234" i="10"/>
  <c r="C274" i="10"/>
  <c r="C167" i="10"/>
  <c r="C282" i="10"/>
  <c r="C204" i="10"/>
  <c r="C296" i="10"/>
  <c r="C288" i="10"/>
  <c r="C76" i="10"/>
  <c r="C217" i="10"/>
  <c r="C155" i="10"/>
  <c r="C110" i="10"/>
  <c r="C321" i="10"/>
  <c r="C239" i="10"/>
  <c r="C325" i="10"/>
  <c r="C182" i="10"/>
  <c r="C215" i="10"/>
  <c r="C103" i="10"/>
  <c r="C87" i="10"/>
  <c r="C229" i="10"/>
  <c r="C227" i="10"/>
  <c r="C275" i="10"/>
  <c r="C151" i="10"/>
  <c r="C65" i="10"/>
  <c r="C137" i="10"/>
  <c r="C218" i="10"/>
  <c r="C260" i="10"/>
  <c r="C243" i="10"/>
  <c r="C169" i="10"/>
  <c r="C114" i="10"/>
  <c r="C152" i="10"/>
  <c r="C293" i="10"/>
  <c r="C327" i="10"/>
  <c r="C112" i="10"/>
  <c r="C75" i="10"/>
  <c r="C70" i="10"/>
  <c r="C191" i="10"/>
  <c r="C170" i="10"/>
  <c r="C134" i="10"/>
  <c r="C294" i="10"/>
  <c r="C299" i="10"/>
  <c r="C271" i="10"/>
  <c r="C219" i="10"/>
  <c r="C319" i="10"/>
  <c r="C214" i="10"/>
  <c r="C310" i="10"/>
  <c r="C111" i="10"/>
  <c r="C259" i="10"/>
  <c r="C290" i="10"/>
  <c r="C132" i="10"/>
  <c r="C109" i="10"/>
  <c r="C181" i="10"/>
  <c r="C125" i="10"/>
  <c r="C286" i="10"/>
  <c r="C121" i="10"/>
  <c r="C192" i="10"/>
  <c r="C258" i="10"/>
  <c r="C189" i="10"/>
  <c r="C315" i="10"/>
  <c r="K99" i="10"/>
  <c r="K127" i="10"/>
  <c r="K229" i="10"/>
  <c r="K220" i="10"/>
  <c r="K148" i="10"/>
  <c r="K107" i="10"/>
  <c r="K177" i="10"/>
  <c r="K196" i="10"/>
  <c r="K208" i="10"/>
  <c r="K105" i="10"/>
  <c r="K322" i="10"/>
  <c r="K88" i="10"/>
  <c r="K213" i="10"/>
  <c r="K145" i="10"/>
  <c r="K318" i="10"/>
  <c r="K258" i="10"/>
  <c r="K109" i="10"/>
  <c r="K299" i="10"/>
  <c r="K252" i="10"/>
  <c r="K128" i="10"/>
  <c r="K102" i="10"/>
  <c r="K111" i="10"/>
  <c r="K106" i="10"/>
  <c r="K200" i="10"/>
  <c r="K68" i="10"/>
  <c r="K270" i="10"/>
  <c r="K126" i="10"/>
  <c r="K71" i="10"/>
  <c r="K257" i="10"/>
  <c r="K104" i="10"/>
  <c r="K66" i="10"/>
  <c r="K79" i="10"/>
  <c r="K275" i="10"/>
  <c r="K253" i="10"/>
  <c r="K268" i="10"/>
  <c r="K236" i="10"/>
  <c r="K313" i="10"/>
  <c r="K274" i="10"/>
  <c r="K302" i="10"/>
  <c r="K209" i="10"/>
  <c r="K153" i="10"/>
  <c r="K96" i="10"/>
  <c r="K151" i="10"/>
  <c r="K135" i="10"/>
  <c r="K70" i="10"/>
  <c r="K278" i="10"/>
  <c r="K243" i="10"/>
  <c r="K129" i="10"/>
  <c r="K191" i="10"/>
  <c r="K132" i="10"/>
  <c r="K288" i="10"/>
  <c r="K261" i="10"/>
  <c r="K120" i="10"/>
  <c r="K250" i="10"/>
  <c r="K144" i="10"/>
  <c r="K159" i="10"/>
  <c r="K91" i="10"/>
  <c r="K226" i="10"/>
  <c r="K280" i="10"/>
  <c r="K98" i="10"/>
  <c r="K112" i="10"/>
  <c r="K114" i="10"/>
  <c r="K22" i="10"/>
  <c r="K13" i="10" s="1"/>
  <c r="K202" i="10"/>
  <c r="K283" i="10"/>
  <c r="K292" i="10"/>
  <c r="K118" i="10"/>
  <c r="K193" i="10"/>
  <c r="K307" i="10"/>
  <c r="K86" i="10"/>
  <c r="K152" i="10"/>
  <c r="K320" i="10"/>
  <c r="K248" i="10"/>
  <c r="K225" i="10"/>
  <c r="K221" i="10"/>
  <c r="K290" i="10"/>
  <c r="K223" i="10"/>
  <c r="K103" i="10"/>
  <c r="K230" i="10"/>
  <c r="K83" i="10"/>
  <c r="K121" i="10"/>
  <c r="K160" i="10"/>
  <c r="K142" i="10"/>
  <c r="K301" i="10"/>
  <c r="K158" i="10"/>
  <c r="K205" i="10"/>
  <c r="K262" i="10"/>
  <c r="K185" i="10"/>
  <c r="K168" i="10"/>
  <c r="K197" i="10"/>
  <c r="K163" i="10"/>
  <c r="K256" i="10"/>
  <c r="K95" i="10"/>
  <c r="K133" i="10"/>
  <c r="K317" i="10"/>
  <c r="K150" i="10"/>
  <c r="K231" i="10"/>
  <c r="K281" i="10"/>
  <c r="K214" i="10"/>
  <c r="K294" i="10"/>
  <c r="K67" i="10"/>
  <c r="K123" i="10"/>
  <c r="K305" i="10"/>
  <c r="K134" i="10"/>
  <c r="K304" i="10"/>
  <c r="K247" i="10"/>
  <c r="K267" i="10"/>
  <c r="K224" i="10"/>
  <c r="K222" i="10"/>
  <c r="K326" i="10"/>
  <c r="K84" i="10"/>
  <c r="K76" i="10"/>
  <c r="K189" i="10"/>
  <c r="K94" i="10"/>
  <c r="K190" i="10"/>
  <c r="K97" i="10"/>
  <c r="K154" i="10"/>
  <c r="K169" i="10"/>
  <c r="K282" i="10"/>
  <c r="K101" i="10"/>
  <c r="K311" i="10"/>
  <c r="K323" i="10"/>
  <c r="K296" i="10"/>
  <c r="K207" i="10"/>
  <c r="K284" i="10"/>
  <c r="K140" i="10"/>
  <c r="K310" i="10"/>
  <c r="K146" i="10"/>
  <c r="K279" i="10"/>
  <c r="K286" i="10"/>
  <c r="K143" i="10"/>
  <c r="K260" i="10"/>
  <c r="K321" i="10"/>
  <c r="K77" i="10"/>
  <c r="K204" i="10"/>
  <c r="K198" i="10"/>
  <c r="K89" i="10"/>
  <c r="K100" i="10"/>
  <c r="K245" i="10"/>
  <c r="K125" i="10"/>
  <c r="K165" i="10"/>
  <c r="K74" i="10"/>
  <c r="K167" i="10"/>
  <c r="K263" i="10"/>
  <c r="K195" i="10"/>
  <c r="K269" i="10"/>
  <c r="K182" i="10"/>
  <c r="K141" i="10"/>
  <c r="K325" i="10"/>
  <c r="K264" i="10"/>
  <c r="K115" i="10"/>
  <c r="K266" i="10"/>
  <c r="K308" i="10"/>
  <c r="K239" i="10"/>
  <c r="K212" i="10"/>
  <c r="K276" i="10"/>
  <c r="K131" i="10"/>
  <c r="K64" i="10"/>
  <c r="M64" i="10" s="1"/>
  <c r="K181" i="10"/>
  <c r="K255" i="10"/>
  <c r="K186" i="10"/>
  <c r="K80" i="10"/>
  <c r="K272" i="10"/>
  <c r="K240" i="10"/>
  <c r="K119" i="10"/>
  <c r="K113" i="10"/>
  <c r="K242" i="10"/>
  <c r="K188" i="10"/>
  <c r="K233" i="10"/>
  <c r="K82" i="10"/>
  <c r="K78" i="10"/>
  <c r="K206" i="10"/>
  <c r="K210" i="10"/>
  <c r="K218" i="10"/>
  <c r="K139" i="10"/>
  <c r="K227" i="10"/>
  <c r="K87" i="10"/>
  <c r="K170" i="10"/>
  <c r="K90" i="10"/>
  <c r="K216" i="10"/>
  <c r="K315" i="10"/>
  <c r="K259" i="10"/>
  <c r="K254" i="10"/>
  <c r="K271" i="10"/>
  <c r="K235" i="10"/>
  <c r="K65" i="10"/>
  <c r="K289" i="10"/>
  <c r="K201" i="10"/>
  <c r="K155" i="10"/>
  <c r="K285" i="10"/>
  <c r="K219" i="10"/>
  <c r="K149" i="10"/>
  <c r="K277" i="10"/>
  <c r="K312" i="10"/>
  <c r="K298" i="10"/>
  <c r="K309" i="10"/>
  <c r="G22" i="10"/>
  <c r="K297" i="10"/>
  <c r="K122" i="10"/>
  <c r="K157" i="10"/>
  <c r="I22" i="10"/>
  <c r="I13" i="10" s="1"/>
  <c r="K184" i="10"/>
  <c r="K117" i="10"/>
  <c r="K175" i="10"/>
  <c r="K124" i="10"/>
  <c r="K172" i="10"/>
  <c r="K232" i="10"/>
  <c r="K147" i="10"/>
  <c r="K161" i="10"/>
  <c r="K136" i="10"/>
  <c r="K110" i="10"/>
  <c r="K156" i="10"/>
  <c r="K211" i="10"/>
  <c r="K244" i="10"/>
  <c r="K314" i="10"/>
  <c r="K246" i="10"/>
  <c r="K203" i="10"/>
  <c r="K265" i="10"/>
  <c r="K174" i="10"/>
  <c r="K273" i="10"/>
  <c r="K81" i="10"/>
  <c r="K187" i="10"/>
  <c r="K217" i="10"/>
  <c r="K108" i="10"/>
  <c r="K194" i="10"/>
  <c r="K183" i="10"/>
  <c r="K327" i="10"/>
  <c r="K130" i="10"/>
  <c r="K238" i="10"/>
  <c r="K73" i="10"/>
  <c r="K303" i="10"/>
  <c r="K293" i="10"/>
  <c r="K164" i="10"/>
  <c r="K251" i="10"/>
  <c r="K300" i="10"/>
  <c r="K241" i="10"/>
  <c r="K171" i="10"/>
  <c r="K85" i="10"/>
  <c r="K178" i="10"/>
  <c r="K72" i="10"/>
  <c r="K179" i="10"/>
  <c r="K319" i="10"/>
  <c r="K176" i="10"/>
  <c r="K180" i="10"/>
  <c r="K291" i="10"/>
  <c r="K192" i="10"/>
  <c r="K138" i="10"/>
  <c r="K93" i="10"/>
  <c r="K173" i="10"/>
  <c r="K162" i="10"/>
  <c r="K75" i="10"/>
  <c r="K92" i="10"/>
  <c r="K295" i="10"/>
  <c r="K137" i="10"/>
  <c r="K69" i="10"/>
  <c r="K199" i="10"/>
  <c r="K324" i="10"/>
  <c r="K228" i="10"/>
  <c r="K287" i="10"/>
  <c r="K116" i="10"/>
  <c r="K237" i="10"/>
  <c r="K166" i="10"/>
  <c r="K234" i="10"/>
  <c r="K316" i="10"/>
  <c r="K215" i="10"/>
  <c r="K249" i="10"/>
  <c r="K306" i="10"/>
  <c r="G13" i="10" l="1"/>
  <c r="J64" i="10"/>
  <c r="L64" i="10" s="1"/>
  <c r="K15" i="10"/>
  <c r="I15" i="10"/>
  <c r="G12" i="10"/>
  <c r="G15" i="10" s="1"/>
  <c r="B64" i="10"/>
  <c r="D64" i="10" s="1"/>
  <c r="E65" i="10"/>
  <c r="B65" i="10"/>
  <c r="D65" i="10" s="1"/>
  <c r="M65" i="10"/>
  <c r="J65" i="10"/>
  <c r="L65" i="10" s="1"/>
  <c r="M66" i="10" l="1"/>
  <c r="J66" i="10"/>
  <c r="L66" i="10" s="1"/>
  <c r="B66" i="10"/>
  <c r="D66" i="10" s="1"/>
  <c r="E66" i="10"/>
  <c r="B67" i="10" l="1"/>
  <c r="D67" i="10" s="1"/>
  <c r="E67" i="10"/>
  <c r="J67" i="10"/>
  <c r="L67" i="10" s="1"/>
  <c r="M67" i="10"/>
  <c r="B68" i="10" l="1"/>
  <c r="D68" i="10" s="1"/>
  <c r="E68" i="10"/>
  <c r="J68" i="10"/>
  <c r="L68" i="10" s="1"/>
  <c r="M68" i="10"/>
  <c r="J69" i="10" l="1"/>
  <c r="L69" i="10" s="1"/>
  <c r="M69" i="10"/>
  <c r="B69" i="10"/>
  <c r="D69" i="10" s="1"/>
  <c r="E69" i="10"/>
  <c r="E70" i="10" l="1"/>
  <c r="B70" i="10"/>
  <c r="D70" i="10" s="1"/>
  <c r="J70" i="10"/>
  <c r="L70" i="10" s="1"/>
  <c r="M70" i="10"/>
  <c r="J71" i="10" l="1"/>
  <c r="L71" i="10" s="1"/>
  <c r="M71" i="10"/>
  <c r="B71" i="10"/>
  <c r="D71" i="10" s="1"/>
  <c r="E71" i="10"/>
  <c r="E72" i="10" l="1"/>
  <c r="B72" i="10"/>
  <c r="D72" i="10" s="1"/>
  <c r="J72" i="10"/>
  <c r="L72" i="10" s="1"/>
  <c r="M72" i="10"/>
  <c r="M73" i="10" l="1"/>
  <c r="J73" i="10"/>
  <c r="L73" i="10" s="1"/>
  <c r="B73" i="10"/>
  <c r="D73" i="10" s="1"/>
  <c r="E73" i="10"/>
  <c r="B74" i="10" l="1"/>
  <c r="D74" i="10" s="1"/>
  <c r="E74" i="10"/>
  <c r="M74" i="10"/>
  <c r="J74" i="10"/>
  <c r="L74" i="10" s="1"/>
  <c r="B75" i="10" l="1"/>
  <c r="D75" i="10" s="1"/>
  <c r="E75" i="10"/>
  <c r="J75" i="10"/>
  <c r="L75" i="10" s="1"/>
  <c r="M75" i="10"/>
  <c r="J76" i="10" l="1"/>
  <c r="L76" i="10" s="1"/>
  <c r="M76" i="10"/>
  <c r="B76" i="10"/>
  <c r="D76" i="10" s="1"/>
  <c r="E76" i="10"/>
  <c r="B77" i="10" l="1"/>
  <c r="D77" i="10" s="1"/>
  <c r="E77" i="10"/>
  <c r="J77" i="10"/>
  <c r="L77" i="10" s="1"/>
  <c r="M77" i="10"/>
  <c r="M78" i="10" l="1"/>
  <c r="J78" i="10"/>
  <c r="L78" i="10" s="1"/>
  <c r="E78" i="10"/>
  <c r="B78" i="10"/>
  <c r="D78" i="10" s="1"/>
  <c r="B79" i="10" l="1"/>
  <c r="D79" i="10" s="1"/>
  <c r="E79" i="10"/>
  <c r="M79" i="10"/>
  <c r="J79" i="10"/>
  <c r="L79" i="10" s="1"/>
  <c r="J80" i="10" l="1"/>
  <c r="L80" i="10" s="1"/>
  <c r="M80" i="10"/>
  <c r="E80" i="10"/>
  <c r="B80" i="10"/>
  <c r="D80" i="10" s="1"/>
  <c r="B81" i="10" l="1"/>
  <c r="D81" i="10" s="1"/>
  <c r="E81" i="10"/>
  <c r="J81" i="10"/>
  <c r="L81" i="10" s="1"/>
  <c r="M81" i="10"/>
  <c r="M82" i="10" l="1"/>
  <c r="J82" i="10"/>
  <c r="L82" i="10" s="1"/>
  <c r="B82" i="10"/>
  <c r="D82" i="10" s="1"/>
  <c r="E82" i="10"/>
  <c r="E83" i="10" l="1"/>
  <c r="B83" i="10"/>
  <c r="D83" i="10" s="1"/>
  <c r="J83" i="10"/>
  <c r="L83" i="10" s="1"/>
  <c r="M83" i="10"/>
  <c r="J84" i="10" l="1"/>
  <c r="L84" i="10" s="1"/>
  <c r="M84" i="10"/>
  <c r="B84" i="10"/>
  <c r="D84" i="10" s="1"/>
  <c r="E84" i="10"/>
  <c r="E85" i="10" l="1"/>
  <c r="B85" i="10"/>
  <c r="D85" i="10" s="1"/>
  <c r="J85" i="10"/>
  <c r="L85" i="10" s="1"/>
  <c r="M85" i="10"/>
  <c r="J86" i="10" l="1"/>
  <c r="L86" i="10" s="1"/>
  <c r="M86" i="10"/>
  <c r="E86" i="10"/>
  <c r="B86" i="10"/>
  <c r="D86" i="10" s="1"/>
  <c r="J87" i="10" l="1"/>
  <c r="L87" i="10" s="1"/>
  <c r="M87" i="10"/>
  <c r="B87" i="10"/>
  <c r="D87" i="10" s="1"/>
  <c r="E87" i="10"/>
  <c r="B88" i="10" l="1"/>
  <c r="D88" i="10" s="1"/>
  <c r="E88" i="10"/>
  <c r="M88" i="10"/>
  <c r="J88" i="10"/>
  <c r="L88" i="10" s="1"/>
  <c r="B89" i="10" l="1"/>
  <c r="D89" i="10" s="1"/>
  <c r="E89" i="10"/>
  <c r="M89" i="10"/>
  <c r="J89" i="10"/>
  <c r="L89" i="10" s="1"/>
  <c r="B90" i="10" l="1"/>
  <c r="D90" i="10" s="1"/>
  <c r="E90" i="10"/>
  <c r="M90" i="10"/>
  <c r="J90" i="10"/>
  <c r="L90" i="10" s="1"/>
  <c r="B91" i="10" l="1"/>
  <c r="D91" i="10" s="1"/>
  <c r="E91" i="10"/>
  <c r="J91" i="10"/>
  <c r="L91" i="10" s="1"/>
  <c r="M91" i="10"/>
  <c r="J92" i="10" l="1"/>
  <c r="L92" i="10" s="1"/>
  <c r="M92" i="10"/>
  <c r="E92" i="10"/>
  <c r="B92" i="10"/>
  <c r="D92" i="10" s="1"/>
  <c r="J93" i="10" l="1"/>
  <c r="L93" i="10" s="1"/>
  <c r="M93" i="10"/>
  <c r="B93" i="10"/>
  <c r="D93" i="10" s="1"/>
  <c r="E93" i="10"/>
  <c r="B94" i="10" l="1"/>
  <c r="D94" i="10" s="1"/>
  <c r="E94" i="10"/>
  <c r="M94" i="10"/>
  <c r="J94" i="10"/>
  <c r="L94" i="10" s="1"/>
  <c r="E95" i="10" l="1"/>
  <c r="B95" i="10"/>
  <c r="D95" i="10" s="1"/>
  <c r="J95" i="10"/>
  <c r="L95" i="10" s="1"/>
  <c r="M95" i="10"/>
  <c r="J96" i="10" l="1"/>
  <c r="L96" i="10" s="1"/>
  <c r="M96" i="10"/>
  <c r="E96" i="10"/>
  <c r="B96" i="10"/>
  <c r="D96" i="10" s="1"/>
  <c r="M97" i="10" l="1"/>
  <c r="J97" i="10"/>
  <c r="L97" i="10" s="1"/>
  <c r="E97" i="10"/>
  <c r="B97" i="10"/>
  <c r="D97" i="10" s="1"/>
  <c r="B98" i="10" l="1"/>
  <c r="D98" i="10" s="1"/>
  <c r="E98" i="10"/>
  <c r="M98" i="10"/>
  <c r="J98" i="10"/>
  <c r="L98" i="10" s="1"/>
  <c r="B99" i="10" l="1"/>
  <c r="D99" i="10" s="1"/>
  <c r="E99" i="10"/>
  <c r="J99" i="10"/>
  <c r="L99" i="10" s="1"/>
  <c r="M99" i="10"/>
  <c r="J100" i="10" l="1"/>
  <c r="L100" i="10" s="1"/>
  <c r="M100" i="10"/>
  <c r="B100" i="10"/>
  <c r="D100" i="10" s="1"/>
  <c r="E100" i="10"/>
  <c r="E101" i="10" l="1"/>
  <c r="B101" i="10"/>
  <c r="D101" i="10" s="1"/>
  <c r="M101" i="10"/>
  <c r="J101" i="10"/>
  <c r="L101" i="10" s="1"/>
  <c r="J102" i="10" l="1"/>
  <c r="L102" i="10" s="1"/>
  <c r="M102" i="10"/>
  <c r="E102" i="10"/>
  <c r="B102" i="10"/>
  <c r="D102" i="10" s="1"/>
  <c r="J103" i="10" l="1"/>
  <c r="L103" i="10" s="1"/>
  <c r="M103" i="10"/>
  <c r="B103" i="10"/>
  <c r="D103" i="10" s="1"/>
  <c r="E103" i="10"/>
  <c r="B104" i="10" l="1"/>
  <c r="D104" i="10" s="1"/>
  <c r="E104" i="10"/>
  <c r="J104" i="10"/>
  <c r="L104" i="10" s="1"/>
  <c r="M104" i="10"/>
  <c r="J105" i="10" l="1"/>
  <c r="L105" i="10" s="1"/>
  <c r="M105" i="10"/>
  <c r="E105" i="10"/>
  <c r="B105" i="10"/>
  <c r="D105" i="10" s="1"/>
  <c r="J106" i="10" l="1"/>
  <c r="L106" i="10" s="1"/>
  <c r="M106" i="10"/>
  <c r="B106" i="10"/>
  <c r="D106" i="10" s="1"/>
  <c r="E106" i="10"/>
  <c r="B107" i="10" l="1"/>
  <c r="D107" i="10" s="1"/>
  <c r="E107" i="10"/>
  <c r="M107" i="10"/>
  <c r="J107" i="10"/>
  <c r="L107" i="10" s="1"/>
  <c r="J108" i="10" l="1"/>
  <c r="L108" i="10" s="1"/>
  <c r="M108" i="10"/>
  <c r="B108" i="10"/>
  <c r="D108" i="10" s="1"/>
  <c r="E108" i="10"/>
  <c r="B109" i="10" l="1"/>
  <c r="D109" i="10" s="1"/>
  <c r="E109" i="10"/>
  <c r="J109" i="10"/>
  <c r="L109" i="10" s="1"/>
  <c r="M109" i="10"/>
  <c r="J110" i="10" l="1"/>
  <c r="L110" i="10" s="1"/>
  <c r="M110" i="10"/>
  <c r="B110" i="10"/>
  <c r="D110" i="10" s="1"/>
  <c r="E110" i="10"/>
  <c r="E111" i="10" l="1"/>
  <c r="B111" i="10"/>
  <c r="D111" i="10" s="1"/>
  <c r="J111" i="10"/>
  <c r="L111" i="10" s="1"/>
  <c r="M111" i="10"/>
  <c r="J112" i="10" l="1"/>
  <c r="L112" i="10" s="1"/>
  <c r="M112" i="10"/>
  <c r="B112" i="10"/>
  <c r="D112" i="10" s="1"/>
  <c r="E112" i="10"/>
  <c r="E113" i="10" l="1"/>
  <c r="B113" i="10"/>
  <c r="D113" i="10" s="1"/>
  <c r="J113" i="10"/>
  <c r="L113" i="10" s="1"/>
  <c r="M113" i="10"/>
  <c r="M114" i="10" l="1"/>
  <c r="J114" i="10"/>
  <c r="L114" i="10" s="1"/>
  <c r="E114" i="10"/>
  <c r="B114" i="10"/>
  <c r="D114" i="10" s="1"/>
  <c r="B115" i="10" l="1"/>
  <c r="D115" i="10" s="1"/>
  <c r="E115" i="10"/>
  <c r="J115" i="10"/>
  <c r="L115" i="10" s="1"/>
  <c r="M115" i="10"/>
  <c r="M116" i="10" l="1"/>
  <c r="J116" i="10"/>
  <c r="L116" i="10" s="1"/>
  <c r="E116" i="10"/>
  <c r="B116" i="10"/>
  <c r="D116" i="10" s="1"/>
  <c r="B117" i="10" l="1"/>
  <c r="D117" i="10" s="1"/>
  <c r="E117" i="10"/>
  <c r="M117" i="10"/>
  <c r="J117" i="10"/>
  <c r="L117" i="10" s="1"/>
  <c r="E118" i="10" l="1"/>
  <c r="B118" i="10"/>
  <c r="D118" i="10" s="1"/>
  <c r="J118" i="10"/>
  <c r="L118" i="10" s="1"/>
  <c r="M118" i="10"/>
  <c r="M119" i="10" l="1"/>
  <c r="J119" i="10"/>
  <c r="L119" i="10" s="1"/>
  <c r="E119" i="10"/>
  <c r="B119" i="10"/>
  <c r="D119" i="10" s="1"/>
  <c r="B120" i="10" l="1"/>
  <c r="D120" i="10" s="1"/>
  <c r="E120" i="10"/>
  <c r="J120" i="10"/>
  <c r="L120" i="10" s="1"/>
  <c r="M120" i="10"/>
  <c r="M121" i="10" l="1"/>
  <c r="J121" i="10"/>
  <c r="L121" i="10" s="1"/>
  <c r="B121" i="10"/>
  <c r="D121" i="10" s="1"/>
  <c r="E121" i="10"/>
  <c r="E122" i="10" l="1"/>
  <c r="B122" i="10"/>
  <c r="D122" i="10" s="1"/>
  <c r="M122" i="10"/>
  <c r="J122" i="10"/>
  <c r="L122" i="10" s="1"/>
  <c r="M123" i="10" l="1"/>
  <c r="J123" i="10"/>
  <c r="L123" i="10" s="1"/>
  <c r="E123" i="10"/>
  <c r="B123" i="10"/>
  <c r="D123" i="10" s="1"/>
  <c r="B124" i="10" l="1"/>
  <c r="D124" i="10" s="1"/>
  <c r="E124" i="10"/>
  <c r="J124" i="10"/>
  <c r="L124" i="10" s="1"/>
  <c r="M124" i="10"/>
  <c r="J125" i="10" l="1"/>
  <c r="L125" i="10" s="1"/>
  <c r="M125" i="10"/>
  <c r="B125" i="10"/>
  <c r="D125" i="10" s="1"/>
  <c r="E125" i="10"/>
  <c r="B126" i="10" l="1"/>
  <c r="D126" i="10" s="1"/>
  <c r="E126" i="10"/>
  <c r="M126" i="10"/>
  <c r="J126" i="10"/>
  <c r="L126" i="10" s="1"/>
  <c r="B127" i="10" l="1"/>
  <c r="D127" i="10" s="1"/>
  <c r="E127" i="10"/>
  <c r="M127" i="10"/>
  <c r="J127" i="10"/>
  <c r="L127" i="10" s="1"/>
  <c r="B128" i="10" l="1"/>
  <c r="D128" i="10" s="1"/>
  <c r="E128" i="10"/>
  <c r="J128" i="10"/>
  <c r="L128" i="10" s="1"/>
  <c r="M128" i="10"/>
  <c r="J129" i="10" l="1"/>
  <c r="L129" i="10" s="1"/>
  <c r="M129" i="10"/>
  <c r="E129" i="10"/>
  <c r="B129" i="10"/>
  <c r="D129" i="10" s="1"/>
  <c r="J130" i="10" l="1"/>
  <c r="L130" i="10" s="1"/>
  <c r="M130" i="10"/>
  <c r="E130" i="10"/>
  <c r="B130" i="10"/>
  <c r="D130" i="10" s="1"/>
  <c r="M131" i="10" l="1"/>
  <c r="J131" i="10"/>
  <c r="L131" i="10" s="1"/>
  <c r="B131" i="10"/>
  <c r="D131" i="10" s="1"/>
  <c r="E131" i="10"/>
  <c r="E132" i="10" l="1"/>
  <c r="B132" i="10"/>
  <c r="D132" i="10" s="1"/>
  <c r="J132" i="10"/>
  <c r="L132" i="10" s="1"/>
  <c r="M132" i="10"/>
  <c r="J133" i="10" l="1"/>
  <c r="L133" i="10" s="1"/>
  <c r="M133" i="10"/>
  <c r="B133" i="10"/>
  <c r="D133" i="10" s="1"/>
  <c r="E133" i="10"/>
  <c r="B134" i="10" l="1"/>
  <c r="D134" i="10" s="1"/>
  <c r="E134" i="10"/>
  <c r="J134" i="10"/>
  <c r="L134" i="10" s="1"/>
  <c r="M134" i="10"/>
  <c r="M135" i="10" l="1"/>
  <c r="J135" i="10"/>
  <c r="L135" i="10" s="1"/>
  <c r="B135" i="10"/>
  <c r="D135" i="10" s="1"/>
  <c r="E135" i="10"/>
  <c r="B136" i="10" l="1"/>
  <c r="D136" i="10" s="1"/>
  <c r="E136" i="10"/>
  <c r="J136" i="10"/>
  <c r="L136" i="10" s="1"/>
  <c r="M136" i="10"/>
  <c r="J137" i="10" l="1"/>
  <c r="L137" i="10" s="1"/>
  <c r="M137" i="10"/>
  <c r="E137" i="10"/>
  <c r="B137" i="10"/>
  <c r="D137" i="10" s="1"/>
  <c r="M138" i="10" l="1"/>
  <c r="J138" i="10"/>
  <c r="L138" i="10" s="1"/>
  <c r="E138" i="10"/>
  <c r="B138" i="10"/>
  <c r="D138" i="10" s="1"/>
  <c r="E139" i="10" l="1"/>
  <c r="B139" i="10"/>
  <c r="D139" i="10" s="1"/>
  <c r="M139" i="10"/>
  <c r="J139" i="10"/>
  <c r="L139" i="10" s="1"/>
  <c r="M140" i="10" l="1"/>
  <c r="J140" i="10"/>
  <c r="L140" i="10" s="1"/>
  <c r="B140" i="10"/>
  <c r="D140" i="10" s="1"/>
  <c r="E140" i="10"/>
  <c r="E141" i="10" l="1"/>
  <c r="B141" i="10"/>
  <c r="D141" i="10" s="1"/>
  <c r="M141" i="10"/>
  <c r="J141" i="10"/>
  <c r="L141" i="10" s="1"/>
  <c r="J142" i="10" l="1"/>
  <c r="L142" i="10" s="1"/>
  <c r="M142" i="10"/>
  <c r="B142" i="10"/>
  <c r="D142" i="10" s="1"/>
  <c r="E142" i="10"/>
  <c r="E143" i="10" l="1"/>
  <c r="B143" i="10"/>
  <c r="D143" i="10" s="1"/>
  <c r="J143" i="10"/>
  <c r="L143" i="10" s="1"/>
  <c r="M143" i="10"/>
  <c r="J144" i="10" l="1"/>
  <c r="L144" i="10" s="1"/>
  <c r="M144" i="10"/>
  <c r="B144" i="10"/>
  <c r="D144" i="10" s="1"/>
  <c r="E144" i="10"/>
  <c r="B145" i="10" l="1"/>
  <c r="D145" i="10" s="1"/>
  <c r="E145" i="10"/>
  <c r="M145" i="10"/>
  <c r="J145" i="10"/>
  <c r="L145" i="10" s="1"/>
  <c r="B146" i="10" l="1"/>
  <c r="D146" i="10" s="1"/>
  <c r="E146" i="10"/>
  <c r="J146" i="10"/>
  <c r="L146" i="10" s="1"/>
  <c r="M146" i="10"/>
  <c r="J147" i="10" l="1"/>
  <c r="L147" i="10" s="1"/>
  <c r="M147" i="10"/>
  <c r="E147" i="10"/>
  <c r="B147" i="10"/>
  <c r="D147" i="10" s="1"/>
  <c r="J148" i="10" l="1"/>
  <c r="L148" i="10" s="1"/>
  <c r="M148" i="10"/>
  <c r="B148" i="10"/>
  <c r="D148" i="10" s="1"/>
  <c r="E148" i="10"/>
  <c r="E149" i="10" l="1"/>
  <c r="B149" i="10"/>
  <c r="D149" i="10" s="1"/>
  <c r="J149" i="10"/>
  <c r="L149" i="10" s="1"/>
  <c r="M149" i="10"/>
  <c r="M150" i="10" l="1"/>
  <c r="J150" i="10"/>
  <c r="L150" i="10" s="1"/>
  <c r="B150" i="10"/>
  <c r="D150" i="10" s="1"/>
  <c r="E150" i="10"/>
  <c r="B151" i="10" l="1"/>
  <c r="D151" i="10" s="1"/>
  <c r="E151" i="10"/>
  <c r="M151" i="10"/>
  <c r="J151" i="10"/>
  <c r="L151" i="10" s="1"/>
  <c r="B152" i="10" l="1"/>
  <c r="D152" i="10" s="1"/>
  <c r="E152" i="10"/>
  <c r="J152" i="10"/>
  <c r="L152" i="10" s="1"/>
  <c r="M152" i="10"/>
  <c r="M153" i="10" l="1"/>
  <c r="J153" i="10"/>
  <c r="L153" i="10" s="1"/>
  <c r="B153" i="10"/>
  <c r="D153" i="10" s="1"/>
  <c r="E153" i="10"/>
  <c r="B154" i="10" l="1"/>
  <c r="D154" i="10" s="1"/>
  <c r="E154" i="10"/>
  <c r="J154" i="10"/>
  <c r="L154" i="10" s="1"/>
  <c r="M154" i="10"/>
  <c r="M155" i="10" l="1"/>
  <c r="J155" i="10"/>
  <c r="L155" i="10" s="1"/>
  <c r="B155" i="10"/>
  <c r="D155" i="10" s="1"/>
  <c r="E155" i="10"/>
  <c r="B156" i="10" l="1"/>
  <c r="D156" i="10" s="1"/>
  <c r="E156" i="10"/>
  <c r="J156" i="10"/>
  <c r="L156" i="10" s="1"/>
  <c r="M156" i="10"/>
  <c r="J157" i="10" l="1"/>
  <c r="L157" i="10" s="1"/>
  <c r="M157" i="10"/>
  <c r="B157" i="10"/>
  <c r="D157" i="10" s="1"/>
  <c r="E157" i="10"/>
  <c r="B158" i="10" l="1"/>
  <c r="D158" i="10" s="1"/>
  <c r="E158" i="10"/>
  <c r="J158" i="10"/>
  <c r="L158" i="10" s="1"/>
  <c r="M158" i="10"/>
  <c r="E159" i="10" l="1"/>
  <c r="B159" i="10"/>
  <c r="D159" i="10" s="1"/>
  <c r="J159" i="10"/>
  <c r="L159" i="10" s="1"/>
  <c r="M159" i="10"/>
  <c r="M160" i="10" l="1"/>
  <c r="J160" i="10"/>
  <c r="L160" i="10" s="1"/>
  <c r="B160" i="10"/>
  <c r="D160" i="10" s="1"/>
  <c r="E160" i="10"/>
  <c r="B161" i="10" l="1"/>
  <c r="D161" i="10" s="1"/>
  <c r="E161" i="10"/>
  <c r="J161" i="10"/>
  <c r="L161" i="10" s="1"/>
  <c r="M161" i="10"/>
  <c r="M162" i="10" l="1"/>
  <c r="J162" i="10"/>
  <c r="L162" i="10" s="1"/>
  <c r="B162" i="10"/>
  <c r="D162" i="10" s="1"/>
  <c r="E162" i="10"/>
  <c r="B163" i="10" l="1"/>
  <c r="D163" i="10" s="1"/>
  <c r="E163" i="10"/>
  <c r="J163" i="10"/>
  <c r="L163" i="10" s="1"/>
  <c r="M163" i="10"/>
  <c r="J164" i="10" l="1"/>
  <c r="L164" i="10" s="1"/>
  <c r="M164" i="10"/>
  <c r="E164" i="10"/>
  <c r="B164" i="10"/>
  <c r="D164" i="10" s="1"/>
  <c r="M165" i="10" l="1"/>
  <c r="J165" i="10"/>
  <c r="L165" i="10" s="1"/>
  <c r="E165" i="10"/>
  <c r="B165" i="10"/>
  <c r="D165" i="10" s="1"/>
  <c r="E166" i="10" l="1"/>
  <c r="B166" i="10"/>
  <c r="D166" i="10" s="1"/>
  <c r="M166" i="10"/>
  <c r="J166" i="10"/>
  <c r="L166" i="10" s="1"/>
  <c r="J167" i="10" l="1"/>
  <c r="L167" i="10" s="1"/>
  <c r="M167" i="10"/>
  <c r="E167" i="10"/>
  <c r="B167" i="10"/>
  <c r="D167" i="10" s="1"/>
  <c r="J168" i="10" l="1"/>
  <c r="L168" i="10" s="1"/>
  <c r="M168" i="10"/>
  <c r="B168" i="10"/>
  <c r="D168" i="10" s="1"/>
  <c r="E168" i="10"/>
  <c r="B169" i="10" l="1"/>
  <c r="D169" i="10" s="1"/>
  <c r="E169" i="10"/>
  <c r="M169" i="10"/>
  <c r="J169" i="10"/>
  <c r="L169" i="10" s="1"/>
  <c r="B170" i="10" l="1"/>
  <c r="D170" i="10" s="1"/>
  <c r="E170" i="10"/>
  <c r="J170" i="10"/>
  <c r="L170" i="10" s="1"/>
  <c r="M170" i="10"/>
  <c r="J171" i="10" l="1"/>
  <c r="L171" i="10" s="1"/>
  <c r="M171" i="10"/>
  <c r="B171" i="10"/>
  <c r="D171" i="10" s="1"/>
  <c r="E171" i="10"/>
  <c r="B172" i="10" l="1"/>
  <c r="D172" i="10" s="1"/>
  <c r="E172" i="10"/>
  <c r="J172" i="10"/>
  <c r="L172" i="10" s="1"/>
  <c r="M172" i="10"/>
  <c r="M173" i="10" l="1"/>
  <c r="J173" i="10"/>
  <c r="L173" i="10" s="1"/>
  <c r="B173" i="10"/>
  <c r="D173" i="10" s="1"/>
  <c r="E173" i="10"/>
  <c r="B174" i="10" l="1"/>
  <c r="D174" i="10" s="1"/>
  <c r="E174" i="10"/>
  <c r="J174" i="10"/>
  <c r="L174" i="10" s="1"/>
  <c r="M174" i="10"/>
  <c r="M175" i="10" l="1"/>
  <c r="J175" i="10"/>
  <c r="L175" i="10" s="1"/>
  <c r="B175" i="10"/>
  <c r="D175" i="10" s="1"/>
  <c r="E175" i="10"/>
  <c r="B176" i="10" l="1"/>
  <c r="D176" i="10" s="1"/>
  <c r="E176" i="10"/>
  <c r="M176" i="10"/>
  <c r="J176" i="10"/>
  <c r="L176" i="10" s="1"/>
  <c r="E177" i="10" l="1"/>
  <c r="B177" i="10"/>
  <c r="D177" i="10" s="1"/>
  <c r="J177" i="10"/>
  <c r="L177" i="10" s="1"/>
  <c r="M177" i="10"/>
  <c r="M178" i="10" l="1"/>
  <c r="J178" i="10"/>
  <c r="L178" i="10" s="1"/>
  <c r="E178" i="10"/>
  <c r="B178" i="10"/>
  <c r="D178" i="10" s="1"/>
  <c r="E179" i="10" l="1"/>
  <c r="B179" i="10"/>
  <c r="D179" i="10" s="1"/>
  <c r="J179" i="10"/>
  <c r="L179" i="10" s="1"/>
  <c r="M179" i="10"/>
  <c r="M180" i="10" l="1"/>
  <c r="J180" i="10"/>
  <c r="L180" i="10" s="1"/>
  <c r="E180" i="10"/>
  <c r="B180" i="10"/>
  <c r="D180" i="10" s="1"/>
  <c r="B181" i="10" l="1"/>
  <c r="D181" i="10" s="1"/>
  <c r="E181" i="10"/>
  <c r="M181" i="10"/>
  <c r="J181" i="10"/>
  <c r="L181" i="10" s="1"/>
  <c r="B182" i="10" l="1"/>
  <c r="D182" i="10" s="1"/>
  <c r="E182" i="10"/>
  <c r="M182" i="10"/>
  <c r="J182" i="10"/>
  <c r="L182" i="10" s="1"/>
  <c r="B183" i="10" l="1"/>
  <c r="D183" i="10" s="1"/>
  <c r="E183" i="10"/>
  <c r="J183" i="10"/>
  <c r="L183" i="10" s="1"/>
  <c r="M183" i="10"/>
  <c r="J184" i="10" l="1"/>
  <c r="L184" i="10" s="1"/>
  <c r="M184" i="10"/>
  <c r="E184" i="10"/>
  <c r="B184" i="10"/>
  <c r="D184" i="10" s="1"/>
  <c r="J185" i="10" l="1"/>
  <c r="L185" i="10" s="1"/>
  <c r="M185" i="10"/>
  <c r="E185" i="10"/>
  <c r="B185" i="10"/>
  <c r="D185" i="10" s="1"/>
  <c r="J186" i="10" l="1"/>
  <c r="L186" i="10" s="1"/>
  <c r="M186" i="10"/>
  <c r="E186" i="10"/>
  <c r="B186" i="10"/>
  <c r="D186" i="10" s="1"/>
  <c r="M187" i="10" l="1"/>
  <c r="J187" i="10"/>
  <c r="L187" i="10" s="1"/>
  <c r="E187" i="10"/>
  <c r="B187" i="10"/>
  <c r="D187" i="10" s="1"/>
  <c r="E188" i="10" l="1"/>
  <c r="B188" i="10"/>
  <c r="D188" i="10" s="1"/>
  <c r="J188" i="10"/>
  <c r="L188" i="10" s="1"/>
  <c r="M188" i="10"/>
  <c r="J189" i="10" l="1"/>
  <c r="L189" i="10" s="1"/>
  <c r="M189" i="10"/>
  <c r="E189" i="10"/>
  <c r="B189" i="10"/>
  <c r="D189" i="10" s="1"/>
  <c r="B190" i="10" l="1"/>
  <c r="D190" i="10" s="1"/>
  <c r="E190" i="10"/>
  <c r="J190" i="10"/>
  <c r="L190" i="10" s="1"/>
  <c r="M190" i="10"/>
  <c r="J191" i="10" l="1"/>
  <c r="L191" i="10" s="1"/>
  <c r="M191" i="10"/>
  <c r="B191" i="10"/>
  <c r="D191" i="10" s="1"/>
  <c r="E191" i="10"/>
  <c r="E192" i="10" l="1"/>
  <c r="B192" i="10"/>
  <c r="D192" i="10" s="1"/>
  <c r="J192" i="10"/>
  <c r="L192" i="10" s="1"/>
  <c r="M192" i="10"/>
  <c r="M193" i="10" l="1"/>
  <c r="J193" i="10"/>
  <c r="L193" i="10" s="1"/>
  <c r="B193" i="10"/>
  <c r="D193" i="10" s="1"/>
  <c r="E193" i="10"/>
  <c r="B194" i="10" l="1"/>
  <c r="D194" i="10" s="1"/>
  <c r="E194" i="10"/>
  <c r="J194" i="10"/>
  <c r="L194" i="10" s="1"/>
  <c r="M194" i="10"/>
  <c r="M195" i="10" l="1"/>
  <c r="J195" i="10"/>
  <c r="L195" i="10" s="1"/>
  <c r="B195" i="10"/>
  <c r="D195" i="10" s="1"/>
  <c r="E195" i="10"/>
  <c r="B196" i="10" l="1"/>
  <c r="D196" i="10" s="1"/>
  <c r="E196" i="10"/>
  <c r="J196" i="10"/>
  <c r="L196" i="10" s="1"/>
  <c r="M196" i="10"/>
  <c r="J197" i="10" l="1"/>
  <c r="L197" i="10" s="1"/>
  <c r="M197" i="10"/>
  <c r="B197" i="10"/>
  <c r="D197" i="10" s="1"/>
  <c r="E197" i="10"/>
  <c r="B198" i="10" l="1"/>
  <c r="D198" i="10" s="1"/>
  <c r="E198" i="10"/>
  <c r="J198" i="10"/>
  <c r="L198" i="10" s="1"/>
  <c r="M198" i="10"/>
  <c r="J199" i="10" l="1"/>
  <c r="L199" i="10" s="1"/>
  <c r="M199" i="10"/>
  <c r="E199" i="10"/>
  <c r="B199" i="10"/>
  <c r="D199" i="10" s="1"/>
  <c r="J200" i="10" l="1"/>
  <c r="L200" i="10" s="1"/>
  <c r="M200" i="10"/>
  <c r="E200" i="10"/>
  <c r="B200" i="10"/>
  <c r="D200" i="10" s="1"/>
  <c r="M201" i="10" l="1"/>
  <c r="J201" i="10"/>
  <c r="L201" i="10" s="1"/>
  <c r="B201" i="10"/>
  <c r="D201" i="10" s="1"/>
  <c r="E201" i="10"/>
  <c r="B202" i="10" l="1"/>
  <c r="D202" i="10" s="1"/>
  <c r="E202" i="10"/>
  <c r="J202" i="10"/>
  <c r="L202" i="10" s="1"/>
  <c r="M202" i="10"/>
  <c r="J203" i="10" l="1"/>
  <c r="L203" i="10" s="1"/>
  <c r="M203" i="10"/>
  <c r="E203" i="10"/>
  <c r="B203" i="10"/>
  <c r="D203" i="10" s="1"/>
  <c r="M204" i="10" l="1"/>
  <c r="J204" i="10"/>
  <c r="L204" i="10" s="1"/>
  <c r="E204" i="10"/>
  <c r="B204" i="10"/>
  <c r="D204" i="10" s="1"/>
  <c r="B205" i="10" l="1"/>
  <c r="D205" i="10" s="1"/>
  <c r="E205" i="10"/>
  <c r="M205" i="10"/>
  <c r="J205" i="10"/>
  <c r="L205" i="10" s="1"/>
  <c r="B206" i="10" l="1"/>
  <c r="D206" i="10" s="1"/>
  <c r="E206" i="10"/>
  <c r="M206" i="10"/>
  <c r="J206" i="10"/>
  <c r="L206" i="10" s="1"/>
  <c r="B207" i="10" l="1"/>
  <c r="D207" i="10" s="1"/>
  <c r="E207" i="10"/>
  <c r="J207" i="10"/>
  <c r="L207" i="10" s="1"/>
  <c r="M207" i="10"/>
  <c r="J208" i="10" l="1"/>
  <c r="L208" i="10" s="1"/>
  <c r="M208" i="10"/>
  <c r="B208" i="10"/>
  <c r="D208" i="10" s="1"/>
  <c r="E208" i="10"/>
  <c r="E209" i="10" l="1"/>
  <c r="B209" i="10"/>
  <c r="D209" i="10" s="1"/>
  <c r="J209" i="10"/>
  <c r="L209" i="10" s="1"/>
  <c r="M209" i="10"/>
  <c r="M210" i="10" l="1"/>
  <c r="J210" i="10"/>
  <c r="L210" i="10" s="1"/>
  <c r="B210" i="10"/>
  <c r="D210" i="10" s="1"/>
  <c r="E210" i="10"/>
  <c r="E211" i="10" l="1"/>
  <c r="B211" i="10"/>
  <c r="D211" i="10" s="1"/>
  <c r="J211" i="10"/>
  <c r="L211" i="10" s="1"/>
  <c r="M211" i="10"/>
  <c r="M212" i="10" l="1"/>
  <c r="J212" i="10"/>
  <c r="L212" i="10" s="1"/>
  <c r="B212" i="10"/>
  <c r="D212" i="10" s="1"/>
  <c r="E212" i="10"/>
  <c r="E213" i="10" l="1"/>
  <c r="B213" i="10"/>
  <c r="D213" i="10" s="1"/>
  <c r="J213" i="10"/>
  <c r="L213" i="10" s="1"/>
  <c r="M213" i="10"/>
  <c r="J214" i="10" l="1"/>
  <c r="L214" i="10" s="1"/>
  <c r="M214" i="10"/>
  <c r="B214" i="10"/>
  <c r="D214" i="10" s="1"/>
  <c r="E214" i="10"/>
  <c r="B215" i="10" l="1"/>
  <c r="D215" i="10" s="1"/>
  <c r="E215" i="10"/>
  <c r="M215" i="10"/>
  <c r="J215" i="10"/>
  <c r="L215" i="10" s="1"/>
  <c r="M216" i="10" l="1"/>
  <c r="J216" i="10"/>
  <c r="L216" i="10" s="1"/>
  <c r="B216" i="10"/>
  <c r="D216" i="10" s="1"/>
  <c r="E216" i="10"/>
  <c r="B217" i="10" l="1"/>
  <c r="D217" i="10" s="1"/>
  <c r="E217" i="10"/>
  <c r="J217" i="10"/>
  <c r="L217" i="10" s="1"/>
  <c r="M217" i="10"/>
  <c r="J218" i="10" l="1"/>
  <c r="L218" i="10" s="1"/>
  <c r="M218" i="10"/>
  <c r="E218" i="10"/>
  <c r="B218" i="10"/>
  <c r="D218" i="10" s="1"/>
  <c r="J219" i="10" l="1"/>
  <c r="L219" i="10" s="1"/>
  <c r="M219" i="10"/>
  <c r="E219" i="10"/>
  <c r="B219" i="10"/>
  <c r="D219" i="10" s="1"/>
  <c r="J220" i="10" l="1"/>
  <c r="L220" i="10" s="1"/>
  <c r="M220" i="10"/>
  <c r="B220" i="10"/>
  <c r="D220" i="10" s="1"/>
  <c r="E220" i="10"/>
  <c r="E221" i="10" l="1"/>
  <c r="B221" i="10"/>
  <c r="D221" i="10" s="1"/>
  <c r="J221" i="10"/>
  <c r="L221" i="10" s="1"/>
  <c r="M221" i="10"/>
  <c r="J222" i="10" l="1"/>
  <c r="L222" i="10" s="1"/>
  <c r="M222" i="10"/>
  <c r="B222" i="10"/>
  <c r="D222" i="10" s="1"/>
  <c r="E222" i="10"/>
  <c r="B223" i="10" l="1"/>
  <c r="D223" i="10" s="1"/>
  <c r="E223" i="10"/>
  <c r="M223" i="10"/>
  <c r="J223" i="10"/>
  <c r="L223" i="10" s="1"/>
  <c r="B224" i="10" l="1"/>
  <c r="D224" i="10" s="1"/>
  <c r="E224" i="10"/>
  <c r="J224" i="10"/>
  <c r="L224" i="10" s="1"/>
  <c r="M224" i="10"/>
  <c r="J225" i="10" l="1"/>
  <c r="L225" i="10" s="1"/>
  <c r="M225" i="10"/>
  <c r="E225" i="10"/>
  <c r="B225" i="10"/>
  <c r="D225" i="10" s="1"/>
  <c r="J226" i="10" l="1"/>
  <c r="L226" i="10" s="1"/>
  <c r="M226" i="10"/>
  <c r="B226" i="10"/>
  <c r="D226" i="10" s="1"/>
  <c r="E226" i="10"/>
  <c r="B227" i="10" l="1"/>
  <c r="D227" i="10" s="1"/>
  <c r="E227" i="10"/>
  <c r="M227" i="10"/>
  <c r="J227" i="10"/>
  <c r="L227" i="10" s="1"/>
  <c r="B228" i="10" l="1"/>
  <c r="D228" i="10" s="1"/>
  <c r="E228" i="10"/>
  <c r="J228" i="10"/>
  <c r="L228" i="10" s="1"/>
  <c r="M228" i="10"/>
  <c r="J229" i="10" l="1"/>
  <c r="L229" i="10" s="1"/>
  <c r="M229" i="10"/>
  <c r="E229" i="10"/>
  <c r="B229" i="10"/>
  <c r="D229" i="10" s="1"/>
  <c r="M230" i="10" l="1"/>
  <c r="J230" i="10"/>
  <c r="L230" i="10" s="1"/>
  <c r="B230" i="10"/>
  <c r="D230" i="10" s="1"/>
  <c r="E230" i="10"/>
  <c r="E231" i="10" l="1"/>
  <c r="B231" i="10"/>
  <c r="D231" i="10" s="1"/>
  <c r="M231" i="10"/>
  <c r="J231" i="10"/>
  <c r="L231" i="10" s="1"/>
  <c r="M232" i="10" l="1"/>
  <c r="J232" i="10"/>
  <c r="L232" i="10" s="1"/>
  <c r="B232" i="10"/>
  <c r="D232" i="10" s="1"/>
  <c r="E232" i="10"/>
  <c r="B233" i="10" l="1"/>
  <c r="D233" i="10" s="1"/>
  <c r="E233" i="10"/>
  <c r="J233" i="10"/>
  <c r="L233" i="10" s="1"/>
  <c r="M233" i="10"/>
  <c r="M234" i="10" l="1"/>
  <c r="J234" i="10"/>
  <c r="L234" i="10" s="1"/>
  <c r="B234" i="10"/>
  <c r="D234" i="10" s="1"/>
  <c r="E234" i="10"/>
  <c r="E235" i="10" l="1"/>
  <c r="B235" i="10"/>
  <c r="D235" i="10" s="1"/>
  <c r="M235" i="10"/>
  <c r="J235" i="10"/>
  <c r="L235" i="10" s="1"/>
  <c r="J236" i="10" l="1"/>
  <c r="L236" i="10" s="1"/>
  <c r="M236" i="10"/>
  <c r="E236" i="10"/>
  <c r="B236" i="10"/>
  <c r="D236" i="10" s="1"/>
  <c r="M237" i="10" l="1"/>
  <c r="J237" i="10"/>
  <c r="L237" i="10" s="1"/>
  <c r="B237" i="10"/>
  <c r="D237" i="10" s="1"/>
  <c r="E237" i="10"/>
  <c r="B238" i="10" l="1"/>
  <c r="D238" i="10" s="1"/>
  <c r="E238" i="10"/>
  <c r="J238" i="10"/>
  <c r="L238" i="10" s="1"/>
  <c r="M238" i="10"/>
  <c r="M239" i="10" l="1"/>
  <c r="J239" i="10"/>
  <c r="L239" i="10" s="1"/>
  <c r="B239" i="10"/>
  <c r="D239" i="10" s="1"/>
  <c r="E239" i="10"/>
  <c r="B240" i="10" l="1"/>
  <c r="D240" i="10" s="1"/>
  <c r="E240" i="10"/>
  <c r="M240" i="10"/>
  <c r="J240" i="10"/>
  <c r="L240" i="10" s="1"/>
  <c r="E241" i="10" l="1"/>
  <c r="B241" i="10"/>
  <c r="D241" i="10" s="1"/>
  <c r="J241" i="10"/>
  <c r="L241" i="10" s="1"/>
  <c r="M241" i="10"/>
  <c r="M242" i="10" l="1"/>
  <c r="J242" i="10"/>
  <c r="L242" i="10" s="1"/>
  <c r="E242" i="10"/>
  <c r="B242" i="10"/>
  <c r="D242" i="10" s="1"/>
  <c r="E243" i="10" l="1"/>
  <c r="B243" i="10"/>
  <c r="D243" i="10" s="1"/>
  <c r="M243" i="10"/>
  <c r="J243" i="10"/>
  <c r="L243" i="10" s="1"/>
  <c r="J244" i="10" l="1"/>
  <c r="L244" i="10" s="1"/>
  <c r="M244" i="10"/>
  <c r="B244" i="10"/>
  <c r="D244" i="10" s="1"/>
  <c r="E244" i="10"/>
  <c r="J245" i="10" l="1"/>
  <c r="L245" i="10" s="1"/>
  <c r="M245" i="10"/>
  <c r="E245" i="10"/>
  <c r="B245" i="10"/>
  <c r="D245" i="10" s="1"/>
  <c r="B246" i="10" l="1"/>
  <c r="D246" i="10" s="1"/>
  <c r="E246" i="10"/>
  <c r="M246" i="10"/>
  <c r="J246" i="10"/>
  <c r="L246" i="10" s="1"/>
  <c r="E247" i="10" l="1"/>
  <c r="B247" i="10"/>
  <c r="D247" i="10" s="1"/>
  <c r="J247" i="10"/>
  <c r="L247" i="10" s="1"/>
  <c r="M247" i="10"/>
  <c r="J248" i="10" l="1"/>
  <c r="L248" i="10" s="1"/>
  <c r="M248" i="10"/>
  <c r="E248" i="10"/>
  <c r="B248" i="10"/>
  <c r="D248" i="10" s="1"/>
  <c r="J249" i="10" l="1"/>
  <c r="L249" i="10" s="1"/>
  <c r="M249" i="10"/>
  <c r="B249" i="10"/>
  <c r="D249" i="10" s="1"/>
  <c r="E249" i="10"/>
  <c r="E250" i="10" l="1"/>
  <c r="B250" i="10"/>
  <c r="D250" i="10" s="1"/>
  <c r="J250" i="10"/>
  <c r="L250" i="10" s="1"/>
  <c r="M250" i="10"/>
  <c r="J251" i="10" l="1"/>
  <c r="L251" i="10" s="1"/>
  <c r="M251" i="10"/>
  <c r="E251" i="10"/>
  <c r="B251" i="10"/>
  <c r="D251" i="10" s="1"/>
  <c r="M252" i="10" l="1"/>
  <c r="J252" i="10"/>
  <c r="L252" i="10" s="1"/>
  <c r="B252" i="10"/>
  <c r="D252" i="10" s="1"/>
  <c r="E252" i="10"/>
  <c r="E253" i="10" l="1"/>
  <c r="B253" i="10"/>
  <c r="D253" i="10" s="1"/>
  <c r="M253" i="10"/>
  <c r="J253" i="10"/>
  <c r="L253" i="10" s="1"/>
  <c r="J254" i="10" l="1"/>
  <c r="L254" i="10" s="1"/>
  <c r="M254" i="10"/>
  <c r="B254" i="10"/>
  <c r="D254" i="10" s="1"/>
  <c r="E254" i="10"/>
  <c r="B255" i="10" l="1"/>
  <c r="D255" i="10" s="1"/>
  <c r="E255" i="10"/>
  <c r="J255" i="10"/>
  <c r="L255" i="10" s="1"/>
  <c r="M255" i="10"/>
  <c r="B256" i="10" l="1"/>
  <c r="D256" i="10" s="1"/>
  <c r="E256" i="10"/>
  <c r="J256" i="10"/>
  <c r="L256" i="10" s="1"/>
  <c r="M256" i="10"/>
  <c r="J257" i="10" l="1"/>
  <c r="L257" i="10" s="1"/>
  <c r="M257" i="10"/>
  <c r="E257" i="10"/>
  <c r="B257" i="10"/>
  <c r="D257" i="10" s="1"/>
  <c r="J258" i="10" l="1"/>
  <c r="L258" i="10" s="1"/>
  <c r="M258" i="10"/>
  <c r="B258" i="10"/>
  <c r="D258" i="10" s="1"/>
  <c r="E258" i="10"/>
  <c r="B259" i="10" l="1"/>
  <c r="D259" i="10" s="1"/>
  <c r="E259" i="10"/>
  <c r="J259" i="10"/>
  <c r="L259" i="10" s="1"/>
  <c r="M259" i="10"/>
  <c r="B260" i="10" l="1"/>
  <c r="D260" i="10" s="1"/>
  <c r="E260" i="10"/>
  <c r="J260" i="10"/>
  <c r="L260" i="10" s="1"/>
  <c r="M260" i="10"/>
  <c r="J261" i="10" l="1"/>
  <c r="L261" i="10" s="1"/>
  <c r="M261" i="10"/>
  <c r="B261" i="10"/>
  <c r="D261" i="10" s="1"/>
  <c r="E261" i="10"/>
  <c r="E262" i="10" l="1"/>
  <c r="B262" i="10"/>
  <c r="D262" i="10" s="1"/>
  <c r="J262" i="10"/>
  <c r="L262" i="10" s="1"/>
  <c r="M262" i="10"/>
  <c r="M263" i="10" l="1"/>
  <c r="J263" i="10"/>
  <c r="L263" i="10" s="1"/>
  <c r="E263" i="10"/>
  <c r="B263" i="10"/>
  <c r="D263" i="10" s="1"/>
  <c r="B264" i="10" l="1"/>
  <c r="D264" i="10" s="1"/>
  <c r="E264" i="10"/>
  <c r="J264" i="10"/>
  <c r="L264" i="10" s="1"/>
  <c r="M264" i="10"/>
  <c r="B265" i="10" l="1"/>
  <c r="D265" i="10" s="1"/>
  <c r="E265" i="10"/>
  <c r="M265" i="10"/>
  <c r="J265" i="10"/>
  <c r="L265" i="10" s="1"/>
  <c r="E266" i="10" l="1"/>
  <c r="B266" i="10"/>
  <c r="D266" i="10" s="1"/>
  <c r="J266" i="10"/>
  <c r="L266" i="10" s="1"/>
  <c r="M266" i="10"/>
  <c r="J267" i="10" l="1"/>
  <c r="L267" i="10" s="1"/>
  <c r="M267" i="10"/>
  <c r="E267" i="10"/>
  <c r="B267" i="10"/>
  <c r="D267" i="10" s="1"/>
  <c r="J268" i="10" l="1"/>
  <c r="L268" i="10" s="1"/>
  <c r="M268" i="10"/>
  <c r="E268" i="10"/>
  <c r="B268" i="10"/>
  <c r="D268" i="10" s="1"/>
  <c r="M269" i="10" l="1"/>
  <c r="J269" i="10"/>
  <c r="L269" i="10" s="1"/>
  <c r="E269" i="10"/>
  <c r="B269" i="10"/>
  <c r="D269" i="10" s="1"/>
  <c r="B270" i="10" l="1"/>
  <c r="D270" i="10" s="1"/>
  <c r="E270" i="10"/>
  <c r="M270" i="10"/>
  <c r="J270" i="10"/>
  <c r="L270" i="10" s="1"/>
  <c r="B271" i="10" l="1"/>
  <c r="D271" i="10" s="1"/>
  <c r="E271" i="10"/>
  <c r="M271" i="10"/>
  <c r="J271" i="10"/>
  <c r="L271" i="10" s="1"/>
  <c r="J272" i="10" l="1"/>
  <c r="L272" i="10" s="1"/>
  <c r="M272" i="10"/>
  <c r="E272" i="10"/>
  <c r="B272" i="10"/>
  <c r="D272" i="10" s="1"/>
  <c r="B273" i="10" l="1"/>
  <c r="D273" i="10" s="1"/>
  <c r="E273" i="10"/>
  <c r="M273" i="10"/>
  <c r="J273" i="10"/>
  <c r="L273" i="10" s="1"/>
  <c r="B274" i="10" l="1"/>
  <c r="D274" i="10" s="1"/>
  <c r="E274" i="10"/>
  <c r="J274" i="10"/>
  <c r="L274" i="10" s="1"/>
  <c r="M274" i="10"/>
  <c r="J275" i="10" l="1"/>
  <c r="L275" i="10" s="1"/>
  <c r="M275" i="10"/>
  <c r="E275" i="10"/>
  <c r="B275" i="10"/>
  <c r="D275" i="10" s="1"/>
  <c r="M276" i="10" l="1"/>
  <c r="J276" i="10"/>
  <c r="L276" i="10" s="1"/>
  <c r="B276" i="10"/>
  <c r="D276" i="10" s="1"/>
  <c r="E276" i="10"/>
  <c r="B277" i="10" l="1"/>
  <c r="D277" i="10" s="1"/>
  <c r="E277" i="10"/>
  <c r="J277" i="10"/>
  <c r="L277" i="10" s="1"/>
  <c r="M277" i="10"/>
  <c r="J278" i="10" l="1"/>
  <c r="L278" i="10" s="1"/>
  <c r="M278" i="10"/>
  <c r="B278" i="10"/>
  <c r="D278" i="10" s="1"/>
  <c r="E278" i="10"/>
  <c r="B279" i="10" l="1"/>
  <c r="D279" i="10" s="1"/>
  <c r="E279" i="10"/>
  <c r="J279" i="10"/>
  <c r="L279" i="10" s="1"/>
  <c r="M279" i="10"/>
  <c r="M280" i="10" l="1"/>
  <c r="J280" i="10"/>
  <c r="L280" i="10" s="1"/>
  <c r="B280" i="10"/>
  <c r="D280" i="10" s="1"/>
  <c r="E280" i="10"/>
  <c r="E281" i="10" l="1"/>
  <c r="B281" i="10"/>
  <c r="D281" i="10" s="1"/>
  <c r="M281" i="10"/>
  <c r="J281" i="10"/>
  <c r="L281" i="10" s="1"/>
  <c r="J282" i="10" l="1"/>
  <c r="L282" i="10" s="1"/>
  <c r="M282" i="10"/>
  <c r="B282" i="10"/>
  <c r="D282" i="10" s="1"/>
  <c r="E282" i="10"/>
  <c r="B283" i="10" l="1"/>
  <c r="D283" i="10" s="1"/>
  <c r="E283" i="10"/>
  <c r="J283" i="10"/>
  <c r="L283" i="10" s="1"/>
  <c r="M283" i="10"/>
  <c r="M284" i="10" l="1"/>
  <c r="J284" i="10"/>
  <c r="L284" i="10" s="1"/>
  <c r="E284" i="10"/>
  <c r="B284" i="10"/>
  <c r="D284" i="10" s="1"/>
  <c r="E285" i="10" l="1"/>
  <c r="B285" i="10"/>
  <c r="D285" i="10" s="1"/>
  <c r="J285" i="10"/>
  <c r="L285" i="10" s="1"/>
  <c r="M285" i="10"/>
  <c r="J286" i="10" l="1"/>
  <c r="L286" i="10" s="1"/>
  <c r="M286" i="10"/>
  <c r="E286" i="10"/>
  <c r="B286" i="10"/>
  <c r="D286" i="10" s="1"/>
  <c r="J287" i="10" l="1"/>
  <c r="L287" i="10" s="1"/>
  <c r="M287" i="10"/>
  <c r="B287" i="10"/>
  <c r="D287" i="10" s="1"/>
  <c r="E287" i="10"/>
  <c r="E288" i="10" l="1"/>
  <c r="B288" i="10"/>
  <c r="D288" i="10" s="1"/>
  <c r="J288" i="10"/>
  <c r="L288" i="10" s="1"/>
  <c r="M288" i="10"/>
  <c r="M289" i="10" l="1"/>
  <c r="J289" i="10"/>
  <c r="L289" i="10" s="1"/>
  <c r="B289" i="10"/>
  <c r="D289" i="10" s="1"/>
  <c r="E289" i="10"/>
  <c r="E290" i="10" l="1"/>
  <c r="B290" i="10"/>
  <c r="D290" i="10" s="1"/>
  <c r="J290" i="10"/>
  <c r="L290" i="10" s="1"/>
  <c r="M290" i="10"/>
  <c r="J291" i="10" l="1"/>
  <c r="L291" i="10" s="1"/>
  <c r="M291" i="10"/>
  <c r="B291" i="10"/>
  <c r="D291" i="10" s="1"/>
  <c r="E291" i="10"/>
  <c r="E292" i="10" l="1"/>
  <c r="B292" i="10"/>
  <c r="D292" i="10" s="1"/>
  <c r="M292" i="10"/>
  <c r="J292" i="10"/>
  <c r="L292" i="10" s="1"/>
  <c r="M293" i="10" l="1"/>
  <c r="J293" i="10"/>
  <c r="L293" i="10" s="1"/>
  <c r="E293" i="10"/>
  <c r="B293" i="10"/>
  <c r="D293" i="10" s="1"/>
  <c r="B294" i="10" l="1"/>
  <c r="D294" i="10" s="1"/>
  <c r="E294" i="10"/>
  <c r="J294" i="10"/>
  <c r="L294" i="10" s="1"/>
  <c r="M294" i="10"/>
  <c r="B295" i="10" l="1"/>
  <c r="D295" i="10" s="1"/>
  <c r="E295" i="10"/>
  <c r="M295" i="10"/>
  <c r="J295" i="10"/>
  <c r="L295" i="10" s="1"/>
  <c r="B296" i="10" l="1"/>
  <c r="D296" i="10" s="1"/>
  <c r="E296" i="10"/>
  <c r="J296" i="10"/>
  <c r="L296" i="10" s="1"/>
  <c r="M296" i="10"/>
  <c r="M297" i="10" l="1"/>
  <c r="J297" i="10"/>
  <c r="L297" i="10" s="1"/>
  <c r="B297" i="10"/>
  <c r="D297" i="10" s="1"/>
  <c r="E297" i="10"/>
  <c r="B298" i="10" l="1"/>
  <c r="D298" i="10" s="1"/>
  <c r="E298" i="10"/>
  <c r="M298" i="10"/>
  <c r="J298" i="10"/>
  <c r="L298" i="10" s="1"/>
  <c r="E299" i="10" l="1"/>
  <c r="B299" i="10"/>
  <c r="D299" i="10" s="1"/>
  <c r="J299" i="10"/>
  <c r="L299" i="10" s="1"/>
  <c r="M299" i="10"/>
  <c r="J300" i="10" l="1"/>
  <c r="L300" i="10" s="1"/>
  <c r="M300" i="10"/>
  <c r="B300" i="10"/>
  <c r="D300" i="10" s="1"/>
  <c r="E300" i="10"/>
  <c r="B301" i="10" l="1"/>
  <c r="D301" i="10" s="1"/>
  <c r="E301" i="10"/>
  <c r="J301" i="10"/>
  <c r="L301" i="10" s="1"/>
  <c r="M301" i="10"/>
  <c r="J302" i="10" l="1"/>
  <c r="L302" i="10" s="1"/>
  <c r="M302" i="10"/>
  <c r="B302" i="10"/>
  <c r="D302" i="10" s="1"/>
  <c r="E302" i="10"/>
  <c r="E303" i="10" l="1"/>
  <c r="B303" i="10"/>
  <c r="D303" i="10" s="1"/>
  <c r="M303" i="10"/>
  <c r="J303" i="10"/>
  <c r="L303" i="10" s="1"/>
  <c r="J304" i="10" l="1"/>
  <c r="L304" i="10" s="1"/>
  <c r="M304" i="10"/>
  <c r="B304" i="10"/>
  <c r="D304" i="10" s="1"/>
  <c r="E304" i="10"/>
  <c r="B305" i="10" l="1"/>
  <c r="D305" i="10" s="1"/>
  <c r="E305" i="10"/>
  <c r="M305" i="10"/>
  <c r="J305" i="10"/>
  <c r="L305" i="10" s="1"/>
  <c r="E306" i="10" l="1"/>
  <c r="B306" i="10"/>
  <c r="D306" i="10" s="1"/>
  <c r="J306" i="10"/>
  <c r="L306" i="10" s="1"/>
  <c r="M306" i="10"/>
  <c r="J307" i="10" l="1"/>
  <c r="L307" i="10" s="1"/>
  <c r="M307" i="10"/>
  <c r="B307" i="10"/>
  <c r="D307" i="10" s="1"/>
  <c r="E307" i="10"/>
  <c r="E308" i="10" l="1"/>
  <c r="B308" i="10"/>
  <c r="D308" i="10" s="1"/>
  <c r="J308" i="10"/>
  <c r="L308" i="10" s="1"/>
  <c r="M308" i="10"/>
  <c r="J309" i="10" l="1"/>
  <c r="L309" i="10" s="1"/>
  <c r="M309" i="10"/>
  <c r="B309" i="10"/>
  <c r="D309" i="10" s="1"/>
  <c r="E309" i="10"/>
  <c r="E310" i="10" l="1"/>
  <c r="B310" i="10"/>
  <c r="D310" i="10" s="1"/>
  <c r="J310" i="10"/>
  <c r="L310" i="10" s="1"/>
  <c r="M310" i="10"/>
  <c r="M311" i="10" l="1"/>
  <c r="J311" i="10"/>
  <c r="L311" i="10" s="1"/>
  <c r="B311" i="10"/>
  <c r="D311" i="10" s="1"/>
  <c r="E311" i="10"/>
  <c r="E312" i="10" l="1"/>
  <c r="B312" i="10"/>
  <c r="D312" i="10" s="1"/>
  <c r="M312" i="10"/>
  <c r="J312" i="10"/>
  <c r="L312" i="10" s="1"/>
  <c r="J313" i="10" l="1"/>
  <c r="L313" i="10" s="1"/>
  <c r="M313" i="10"/>
  <c r="B313" i="10"/>
  <c r="D313" i="10" s="1"/>
  <c r="E313" i="10"/>
  <c r="B314" i="10" l="1"/>
  <c r="D314" i="10" s="1"/>
  <c r="E314" i="10"/>
  <c r="M314" i="10"/>
  <c r="J314" i="10"/>
  <c r="L314" i="10" s="1"/>
  <c r="J315" i="10" l="1"/>
  <c r="L315" i="10" s="1"/>
  <c r="M315" i="10"/>
  <c r="B315" i="10"/>
  <c r="D315" i="10" s="1"/>
  <c r="E315" i="10"/>
  <c r="E316" i="10" l="1"/>
  <c r="B316" i="10"/>
  <c r="D316" i="10" s="1"/>
  <c r="J316" i="10"/>
  <c r="L316" i="10" s="1"/>
  <c r="M316" i="10"/>
  <c r="J317" i="10" l="1"/>
  <c r="L317" i="10" s="1"/>
  <c r="M317" i="10"/>
  <c r="B317" i="10"/>
  <c r="D317" i="10" s="1"/>
  <c r="E317" i="10"/>
  <c r="E318" i="10" l="1"/>
  <c r="B318" i="10"/>
  <c r="D318" i="10" s="1"/>
  <c r="M318" i="10"/>
  <c r="J318" i="10"/>
  <c r="L318" i="10" s="1"/>
  <c r="J319" i="10" l="1"/>
  <c r="L319" i="10" s="1"/>
  <c r="M319" i="10"/>
  <c r="B319" i="10"/>
  <c r="D319" i="10" s="1"/>
  <c r="E319" i="10"/>
  <c r="B320" i="10" l="1"/>
  <c r="D320" i="10" s="1"/>
  <c r="E320" i="10"/>
  <c r="M320" i="10"/>
  <c r="J320" i="10"/>
  <c r="L320" i="10" s="1"/>
  <c r="B321" i="10" l="1"/>
  <c r="D321" i="10" s="1"/>
  <c r="E321" i="10"/>
  <c r="J321" i="10"/>
  <c r="L321" i="10" s="1"/>
  <c r="M321" i="10"/>
  <c r="J322" i="10" l="1"/>
  <c r="L322" i="10" s="1"/>
  <c r="M322" i="10"/>
  <c r="E322" i="10"/>
  <c r="B322" i="10"/>
  <c r="D322" i="10" s="1"/>
  <c r="J323" i="10" l="1"/>
  <c r="L323" i="10" s="1"/>
  <c r="M323" i="10"/>
  <c r="E323" i="10"/>
  <c r="B323" i="10"/>
  <c r="D323" i="10" s="1"/>
  <c r="J324" i="10" l="1"/>
  <c r="L324" i="10" s="1"/>
  <c r="M324" i="10"/>
  <c r="B324" i="10"/>
  <c r="D324" i="10" s="1"/>
  <c r="E324" i="10"/>
  <c r="E325" i="10" l="1"/>
  <c r="B325" i="10"/>
  <c r="D325" i="10" s="1"/>
  <c r="J325" i="10"/>
  <c r="L325" i="10" s="1"/>
  <c r="M325" i="10"/>
  <c r="J326" i="10" l="1"/>
  <c r="L326" i="10" s="1"/>
  <c r="M326" i="10"/>
  <c r="B326" i="10"/>
  <c r="D326" i="10" s="1"/>
  <c r="E326" i="10"/>
  <c r="M327" i="10" l="1"/>
  <c r="J327" i="10"/>
  <c r="L327" i="10" s="1"/>
  <c r="E327" i="10"/>
  <c r="B327" i="10"/>
  <c r="D327" i="10" s="1"/>
</calcChain>
</file>

<file path=xl/sharedStrings.xml><?xml version="1.0" encoding="utf-8"?>
<sst xmlns="http://schemas.openxmlformats.org/spreadsheetml/2006/main" count="369" uniqueCount="133">
  <si>
    <t>融資額</t>
  </si>
  <si>
    <t>ﾎﾞｰﾅｽ割合</t>
  </si>
  <si>
    <t>毎月返済額</t>
  </si>
  <si>
    <t>ﾎﾞｰﾅｽ返済額</t>
  </si>
  <si>
    <t>年間返済額</t>
  </si>
  <si>
    <t>総支払額</t>
  </si>
  <si>
    <t>固定特約期間</t>
  </si>
  <si>
    <t>金利１</t>
  </si>
  <si>
    <t>定率型</t>
    <rPh sb="0" eb="2">
      <t>テイリツ</t>
    </rPh>
    <rPh sb="2" eb="3">
      <t>ガタ</t>
    </rPh>
    <phoneticPr fontId="5"/>
  </si>
  <si>
    <t>事務手数料</t>
    <rPh sb="0" eb="2">
      <t>ジム</t>
    </rPh>
    <rPh sb="2" eb="5">
      <t>テスウリョウ</t>
    </rPh>
    <phoneticPr fontId="5"/>
  </si>
  <si>
    <t>定額型</t>
    <rPh sb="0" eb="2">
      <t>テイガク</t>
    </rPh>
    <rPh sb="2" eb="3">
      <t>ガタ</t>
    </rPh>
    <phoneticPr fontId="5"/>
  </si>
  <si>
    <t>円お得</t>
    <rPh sb="0" eb="1">
      <t>エン</t>
    </rPh>
    <rPh sb="2" eb="3">
      <t>トク</t>
    </rPh>
    <phoneticPr fontId="5"/>
  </si>
  <si>
    <t>定率型と定額型のシミュレーション</t>
    <rPh sb="0" eb="2">
      <t>テイリツ</t>
    </rPh>
    <rPh sb="2" eb="3">
      <t>ガタ</t>
    </rPh>
    <rPh sb="4" eb="6">
      <t>テイガク</t>
    </rPh>
    <rPh sb="6" eb="7">
      <t>ガタ</t>
    </rPh>
    <phoneticPr fontId="5"/>
  </si>
  <si>
    <t>様</t>
    <rPh sb="0" eb="1">
      <t>サマ</t>
    </rPh>
    <phoneticPr fontId="3"/>
  </si>
  <si>
    <t>住宅ローン借換のご提案シュミレーション（固定金利期間特約型）</t>
    <rPh sb="0" eb="2">
      <t>ジュウタク</t>
    </rPh>
    <rPh sb="5" eb="7">
      <t>カリカエ</t>
    </rPh>
    <rPh sb="9" eb="11">
      <t>テイアン</t>
    </rPh>
    <rPh sb="20" eb="22">
      <t>コテイ</t>
    </rPh>
    <rPh sb="22" eb="24">
      <t>キンリ</t>
    </rPh>
    <rPh sb="24" eb="26">
      <t>キカン</t>
    </rPh>
    <rPh sb="26" eb="29">
      <t>トクヤクガタ</t>
    </rPh>
    <phoneticPr fontId="3"/>
  </si>
  <si>
    <t>お客様の現在ご利用の住宅金融公庫・住宅ローンを当庫の住宅ローンへお借換した場合の比較を行いましたので、ご検討願います。</t>
    <rPh sb="1" eb="2">
      <t>キャク</t>
    </rPh>
    <rPh sb="2" eb="3">
      <t>サマ</t>
    </rPh>
    <rPh sb="4" eb="6">
      <t>ゲンザイ</t>
    </rPh>
    <rPh sb="7" eb="9">
      <t>リヨウ</t>
    </rPh>
    <rPh sb="10" eb="12">
      <t>ジュウタク</t>
    </rPh>
    <rPh sb="12" eb="14">
      <t>キンユウ</t>
    </rPh>
    <rPh sb="14" eb="16">
      <t>コウコ</t>
    </rPh>
    <rPh sb="17" eb="19">
      <t>ジュウタク</t>
    </rPh>
    <rPh sb="23" eb="24">
      <t>トウ</t>
    </rPh>
    <rPh sb="24" eb="25">
      <t>コ</t>
    </rPh>
    <rPh sb="26" eb="28">
      <t>ジュウタク</t>
    </rPh>
    <rPh sb="33" eb="35">
      <t>カリカエ</t>
    </rPh>
    <rPh sb="37" eb="39">
      <t>バアイ</t>
    </rPh>
    <rPh sb="40" eb="42">
      <t>ヒカク</t>
    </rPh>
    <rPh sb="43" eb="44">
      <t>オコナ</t>
    </rPh>
    <rPh sb="52" eb="54">
      <t>ケントウ</t>
    </rPh>
    <rPh sb="54" eb="55">
      <t>ネガ</t>
    </rPh>
    <phoneticPr fontId="3"/>
  </si>
  <si>
    <t>担当者</t>
    <rPh sb="0" eb="3">
      <t>タントウシャ</t>
    </rPh>
    <phoneticPr fontId="3"/>
  </si>
  <si>
    <t>月賦</t>
  </si>
  <si>
    <t>半年賦</t>
    <rPh sb="0" eb="1">
      <t>ハン</t>
    </rPh>
    <rPh sb="1" eb="3">
      <t>ネンプ</t>
    </rPh>
    <phoneticPr fontId="3"/>
  </si>
  <si>
    <t>　　　　　　　[現　行]</t>
    <rPh sb="8" eb="9">
      <t>ウツツ</t>
    </rPh>
    <rPh sb="10" eb="11">
      <t>ギョウ</t>
    </rPh>
    <phoneticPr fontId="3"/>
  </si>
  <si>
    <t>現行総支払額見込</t>
    <rPh sb="0" eb="2">
      <t>ゲンコウ</t>
    </rPh>
    <rPh sb="2" eb="3">
      <t>ソウ</t>
    </rPh>
    <rPh sb="3" eb="5">
      <t>シハライ</t>
    </rPh>
    <rPh sb="5" eb="6">
      <t>ガク</t>
    </rPh>
    <rPh sb="6" eb="8">
      <t>ミコ</t>
    </rPh>
    <phoneticPr fontId="3"/>
  </si>
  <si>
    <t>①</t>
    <phoneticPr fontId="3"/>
  </si>
  <si>
    <t>約定利率</t>
  </si>
  <si>
    <t>償還回数</t>
  </si>
  <si>
    <t>　　　　　　　[借換後概算]</t>
    <rPh sb="8" eb="10">
      <t>カリカエ</t>
    </rPh>
    <rPh sb="10" eb="11">
      <t>ゴ</t>
    </rPh>
    <phoneticPr fontId="3"/>
  </si>
  <si>
    <t>基準金利変更なし</t>
    <rPh sb="0" eb="2">
      <t>キジュン</t>
    </rPh>
    <rPh sb="2" eb="4">
      <t>キンリ</t>
    </rPh>
    <rPh sb="4" eb="6">
      <t>ヘンコウ</t>
    </rPh>
    <phoneticPr fontId="3"/>
  </si>
  <si>
    <t>０．１％アップ</t>
    <phoneticPr fontId="3"/>
  </si>
  <si>
    <t>０．３％アップ</t>
    <phoneticPr fontId="3"/>
  </si>
  <si>
    <t>０．５％アップ</t>
    <phoneticPr fontId="3"/>
  </si>
  <si>
    <t>支払額</t>
  </si>
  <si>
    <t>総支払額予定額</t>
    <rPh sb="0" eb="1">
      <t>ソウ</t>
    </rPh>
    <rPh sb="1" eb="3">
      <t>シハライ</t>
    </rPh>
    <rPh sb="3" eb="4">
      <t>ガク</t>
    </rPh>
    <rPh sb="4" eb="6">
      <t>ヨテイ</t>
    </rPh>
    <rPh sb="6" eb="7">
      <t>ガク</t>
    </rPh>
    <phoneticPr fontId="3"/>
  </si>
  <si>
    <t>特約期間中償還回数</t>
  </si>
  <si>
    <t>②</t>
    <phoneticPr fontId="3"/>
  </si>
  <si>
    <t>特約期間終了時残高</t>
  </si>
  <si>
    <t>シミュレーション上の金利負担軽減見込額（概算）</t>
    <rPh sb="8" eb="9">
      <t>ジョウ</t>
    </rPh>
    <rPh sb="10" eb="12">
      <t>キンリ</t>
    </rPh>
    <rPh sb="12" eb="14">
      <t>フタン</t>
    </rPh>
    <rPh sb="14" eb="16">
      <t>ケイゲン</t>
    </rPh>
    <rPh sb="16" eb="18">
      <t>ミコ</t>
    </rPh>
    <rPh sb="18" eb="19">
      <t>ガク</t>
    </rPh>
    <rPh sb="20" eb="22">
      <t>ガイサン</t>
    </rPh>
    <phoneticPr fontId="3"/>
  </si>
  <si>
    <t>残存回数</t>
  </si>
  <si>
    <t>[差額概算]　②－①</t>
    <rPh sb="1" eb="3">
      <t>サガク</t>
    </rPh>
    <rPh sb="3" eb="5">
      <t>ガイサン</t>
    </rPh>
    <phoneticPr fontId="3"/>
  </si>
  <si>
    <t>基準金利変動なし</t>
  </si>
  <si>
    <t>基準金利　０．１％ アップ</t>
    <phoneticPr fontId="3"/>
  </si>
  <si>
    <t>基準金利　０．３％ アップ</t>
    <phoneticPr fontId="3"/>
  </si>
  <si>
    <t>基準金利　０．５％ アップ</t>
    <phoneticPr fontId="3"/>
  </si>
  <si>
    <t>半年賦</t>
  </si>
  <si>
    <t>変動金利</t>
    <rPh sb="0" eb="2">
      <t>ヘンドウ</t>
    </rPh>
    <rPh sb="2" eb="4">
      <t>キンリ</t>
    </rPh>
    <phoneticPr fontId="3"/>
  </si>
  <si>
    <t>割賦金</t>
  </si>
  <si>
    <r>
      <t>・</t>
    </r>
    <r>
      <rPr>
        <b/>
        <sz val="10"/>
        <rFont val="ＭＳ Ｐゴシック"/>
        <family val="3"/>
        <charset val="128"/>
      </rPr>
      <t>本シュミレーションは概算数値です。</t>
    </r>
    <r>
      <rPr>
        <sz val="10"/>
        <rFont val="ＭＳ Ｐゴシック"/>
        <family val="3"/>
        <charset val="128"/>
      </rPr>
      <t>将来の金利変動、あるいは特約期間の選択によって総支払額が変動することがありうることを予めご了承下さい。</t>
    </r>
    <rPh sb="1" eb="2">
      <t>ホン</t>
    </rPh>
    <rPh sb="11" eb="13">
      <t>ガイサン</t>
    </rPh>
    <rPh sb="13" eb="15">
      <t>スウチ</t>
    </rPh>
    <rPh sb="18" eb="20">
      <t>ショウライ</t>
    </rPh>
    <rPh sb="21" eb="23">
      <t>キンリ</t>
    </rPh>
    <rPh sb="23" eb="25">
      <t>ヘンドウ</t>
    </rPh>
    <rPh sb="30" eb="32">
      <t>トクヤク</t>
    </rPh>
    <rPh sb="32" eb="34">
      <t>キカン</t>
    </rPh>
    <rPh sb="35" eb="37">
      <t>センタク</t>
    </rPh>
    <rPh sb="41" eb="42">
      <t>ソウ</t>
    </rPh>
    <rPh sb="42" eb="44">
      <t>シハライ</t>
    </rPh>
    <rPh sb="44" eb="45">
      <t>ガク</t>
    </rPh>
    <rPh sb="46" eb="48">
      <t>ヘンドウ</t>
    </rPh>
    <rPh sb="60" eb="61">
      <t>アラカジ</t>
    </rPh>
    <rPh sb="63" eb="65">
      <t>リョウショウ</t>
    </rPh>
    <rPh sb="65" eb="66">
      <t>クダ</t>
    </rPh>
    <phoneticPr fontId="3"/>
  </si>
  <si>
    <t>・固定金利期間特約型をご契約されているお客様が、特約期間終了後に再特約される場合は、再特約の都度、再特約手数料として５,２５０円をご負担いただきます。</t>
    <rPh sb="1" eb="3">
      <t>コテイ</t>
    </rPh>
    <rPh sb="3" eb="5">
      <t>キンリ</t>
    </rPh>
    <rPh sb="5" eb="7">
      <t>キカン</t>
    </rPh>
    <rPh sb="7" eb="10">
      <t>トクヤクガタ</t>
    </rPh>
    <rPh sb="12" eb="14">
      <t>ケイヤク</t>
    </rPh>
    <rPh sb="20" eb="22">
      <t>キャクサマ</t>
    </rPh>
    <rPh sb="24" eb="26">
      <t>トクヤク</t>
    </rPh>
    <rPh sb="26" eb="28">
      <t>キカン</t>
    </rPh>
    <rPh sb="28" eb="31">
      <t>シュウリョウゴ</t>
    </rPh>
    <rPh sb="32" eb="33">
      <t>サイ</t>
    </rPh>
    <rPh sb="33" eb="35">
      <t>トクヤク</t>
    </rPh>
    <rPh sb="38" eb="40">
      <t>バアイ</t>
    </rPh>
    <rPh sb="42" eb="43">
      <t>サイ</t>
    </rPh>
    <rPh sb="43" eb="45">
      <t>トクヤク</t>
    </rPh>
    <rPh sb="46" eb="48">
      <t>ツド</t>
    </rPh>
    <rPh sb="49" eb="50">
      <t>サイ</t>
    </rPh>
    <rPh sb="50" eb="52">
      <t>トクヤク</t>
    </rPh>
    <rPh sb="52" eb="54">
      <t>テスウ</t>
    </rPh>
    <rPh sb="54" eb="55">
      <t>リョウ</t>
    </rPh>
    <rPh sb="63" eb="64">
      <t>エン</t>
    </rPh>
    <rPh sb="66" eb="68">
      <t>フタン</t>
    </rPh>
    <phoneticPr fontId="3"/>
  </si>
  <si>
    <t>・ご契約後､固定金利期間特約型を利用中に繰上返済を行う場合は下記の手数料をご負担いただきます。尚、手数料は将来変更となる場合がありますので、予めご了承下さい。</t>
    <rPh sb="2" eb="4">
      <t>ケイヤク</t>
    </rPh>
    <rPh sb="4" eb="5">
      <t>ゴ</t>
    </rPh>
    <rPh sb="6" eb="8">
      <t>コテイ</t>
    </rPh>
    <rPh sb="8" eb="10">
      <t>キンリ</t>
    </rPh>
    <rPh sb="10" eb="12">
      <t>キカン</t>
    </rPh>
    <rPh sb="12" eb="15">
      <t>トクヤクガタ</t>
    </rPh>
    <rPh sb="16" eb="19">
      <t>リヨウチュウ</t>
    </rPh>
    <rPh sb="20" eb="22">
      <t>クリアゲ</t>
    </rPh>
    <rPh sb="22" eb="24">
      <t>ヘンサイ</t>
    </rPh>
    <rPh sb="25" eb="26">
      <t>オコナ</t>
    </rPh>
    <rPh sb="27" eb="29">
      <t>バアイ</t>
    </rPh>
    <rPh sb="30" eb="32">
      <t>カキ</t>
    </rPh>
    <rPh sb="33" eb="36">
      <t>テスウリョウ</t>
    </rPh>
    <rPh sb="38" eb="40">
      <t>フタン</t>
    </rPh>
    <rPh sb="47" eb="48">
      <t>ナオ</t>
    </rPh>
    <rPh sb="49" eb="52">
      <t>テスウリョウ</t>
    </rPh>
    <rPh sb="53" eb="55">
      <t>ショウライ</t>
    </rPh>
    <rPh sb="55" eb="57">
      <t>ヘンコウ</t>
    </rPh>
    <rPh sb="60" eb="62">
      <t>バアイ</t>
    </rPh>
    <rPh sb="70" eb="71">
      <t>アラカジ</t>
    </rPh>
    <rPh sb="73" eb="75">
      <t>リョウショウ</t>
    </rPh>
    <rPh sb="75" eb="76">
      <t>クダ</t>
    </rPh>
    <phoneticPr fontId="3"/>
  </si>
  <si>
    <t>一部繰上償還手数料</t>
    <rPh sb="0" eb="2">
      <t>イチブ</t>
    </rPh>
    <rPh sb="2" eb="4">
      <t>クリア</t>
    </rPh>
    <rPh sb="4" eb="6">
      <t>ショウカン</t>
    </rPh>
    <rPh sb="6" eb="9">
      <t>テスウリョウ</t>
    </rPh>
    <phoneticPr fontId="3"/>
  </si>
  <si>
    <t>無料</t>
    <rPh sb="0" eb="2">
      <t>ムリョウ</t>
    </rPh>
    <phoneticPr fontId="3"/>
  </si>
  <si>
    <t>全額繰上償還手数料</t>
    <rPh sb="0" eb="2">
      <t>ゼンガク</t>
    </rPh>
    <rPh sb="2" eb="4">
      <t>クリア</t>
    </rPh>
    <rPh sb="4" eb="6">
      <t>ショウカン</t>
    </rPh>
    <rPh sb="6" eb="9">
      <t>テスウリョウ</t>
    </rPh>
    <phoneticPr fontId="3"/>
  </si>
  <si>
    <t>北海道労働金庫　本店営業部</t>
    <rPh sb="0" eb="3">
      <t>ホッカイドウ</t>
    </rPh>
    <rPh sb="3" eb="5">
      <t>ロウドウ</t>
    </rPh>
    <rPh sb="5" eb="7">
      <t>キンコ</t>
    </rPh>
    <rPh sb="8" eb="10">
      <t>ホンテン</t>
    </rPh>
    <rPh sb="10" eb="12">
      <t>エイギョウ</t>
    </rPh>
    <rPh sb="12" eb="13">
      <t>ブ</t>
    </rPh>
    <phoneticPr fontId="3"/>
  </si>
  <si>
    <t>・上記内容についてご不明な点がございましたら、お気軽に上記担当者までご連絡ください。</t>
    <rPh sb="1" eb="3">
      <t>ジョウキ</t>
    </rPh>
    <rPh sb="3" eb="5">
      <t>ナイヨウ</t>
    </rPh>
    <rPh sb="10" eb="12">
      <t>フメイ</t>
    </rPh>
    <rPh sb="13" eb="14">
      <t>テン</t>
    </rPh>
    <rPh sb="24" eb="26">
      <t>キガル</t>
    </rPh>
    <rPh sb="27" eb="29">
      <t>ジョウキ</t>
    </rPh>
    <rPh sb="29" eb="32">
      <t>タントウシャ</t>
    </rPh>
    <rPh sb="35" eb="37">
      <t>レンラク</t>
    </rPh>
    <phoneticPr fontId="3"/>
  </si>
  <si>
    <t>TEL　０１１－２７１－２００１</t>
    <phoneticPr fontId="3"/>
  </si>
  <si>
    <t>半年賦</t>
    <rPh sb="0" eb="1">
      <t>ハン</t>
    </rPh>
    <rPh sb="1" eb="3">
      <t>ネンプ</t>
    </rPh>
    <phoneticPr fontId="5"/>
  </si>
  <si>
    <t>返済回数</t>
    <rPh sb="0" eb="2">
      <t>ヘンサイ</t>
    </rPh>
    <rPh sb="2" eb="4">
      <t>カイスウ</t>
    </rPh>
    <phoneticPr fontId="5"/>
  </si>
  <si>
    <t>半年賦回数</t>
    <rPh sb="0" eb="1">
      <t>ハン</t>
    </rPh>
    <rPh sb="1" eb="3">
      <t>ネンプ</t>
    </rPh>
    <rPh sb="3" eb="5">
      <t>カイスウ</t>
    </rPh>
    <phoneticPr fontId="5"/>
  </si>
  <si>
    <t>月賦</t>
    <rPh sb="0" eb="2">
      <t>ゲップ</t>
    </rPh>
    <phoneticPr fontId="5"/>
  </si>
  <si>
    <t>3年固定金利</t>
    <rPh sb="1" eb="2">
      <t>ネン</t>
    </rPh>
    <rPh sb="2" eb="4">
      <t>コテイ</t>
    </rPh>
    <rPh sb="4" eb="6">
      <t>キンリ</t>
    </rPh>
    <phoneticPr fontId="5"/>
  </si>
  <si>
    <t>特約終了</t>
    <rPh sb="0" eb="2">
      <t>トクヤク</t>
    </rPh>
    <rPh sb="2" eb="4">
      <t>シュウリョウ</t>
    </rPh>
    <phoneticPr fontId="5"/>
  </si>
  <si>
    <t>毎月</t>
    <rPh sb="0" eb="2">
      <t>マイツキ</t>
    </rPh>
    <phoneticPr fontId="5"/>
  </si>
  <si>
    <t>定額型</t>
    <rPh sb="0" eb="3">
      <t>テイガクガタ</t>
    </rPh>
    <phoneticPr fontId="5"/>
  </si>
  <si>
    <t>特約終了後残高</t>
    <rPh sb="0" eb="2">
      <t>トクヤク</t>
    </rPh>
    <rPh sb="2" eb="5">
      <t>シュウリョウゴ</t>
    </rPh>
    <rPh sb="5" eb="7">
      <t>ザンダカ</t>
    </rPh>
    <phoneticPr fontId="5"/>
  </si>
  <si>
    <t>基準金利変動無し</t>
    <rPh sb="0" eb="2">
      <t>キジュン</t>
    </rPh>
    <rPh sb="2" eb="4">
      <t>キンリ</t>
    </rPh>
    <rPh sb="4" eb="6">
      <t>ヘンドウ</t>
    </rPh>
    <rPh sb="6" eb="7">
      <t>ナ</t>
    </rPh>
    <phoneticPr fontId="5"/>
  </si>
  <si>
    <t>基準金利　0.2%アップ</t>
    <rPh sb="0" eb="2">
      <t>キジュン</t>
    </rPh>
    <rPh sb="2" eb="4">
      <t>キンリ</t>
    </rPh>
    <phoneticPr fontId="5"/>
  </si>
  <si>
    <t>基準金利　0.1%アップ</t>
    <rPh sb="0" eb="2">
      <t>キジュン</t>
    </rPh>
    <rPh sb="2" eb="4">
      <t>キンリ</t>
    </rPh>
    <phoneticPr fontId="5"/>
  </si>
  <si>
    <t>基準金利　0.3%アップ</t>
    <rPh sb="0" eb="2">
      <t>キジュン</t>
    </rPh>
    <rPh sb="2" eb="4">
      <t>キンリ</t>
    </rPh>
    <phoneticPr fontId="5"/>
  </si>
  <si>
    <t>総支払額+事務手数料</t>
    <rPh sb="0" eb="1">
      <t>ソウ</t>
    </rPh>
    <rPh sb="1" eb="3">
      <t>シハライ</t>
    </rPh>
    <rPh sb="3" eb="4">
      <t>ガク</t>
    </rPh>
    <rPh sb="5" eb="7">
      <t>ジム</t>
    </rPh>
    <rPh sb="7" eb="10">
      <t>テスウリョウ</t>
    </rPh>
    <phoneticPr fontId="5"/>
  </si>
  <si>
    <t>融資時諸費用</t>
    <rPh sb="0" eb="2">
      <t>ユウシ</t>
    </rPh>
    <rPh sb="2" eb="3">
      <t>ジ</t>
    </rPh>
    <rPh sb="3" eb="6">
      <t>ショヒヨウ</t>
    </rPh>
    <phoneticPr fontId="3"/>
  </si>
  <si>
    <t>印紙代</t>
    <rPh sb="0" eb="2">
      <t>インシ</t>
    </rPh>
    <rPh sb="2" eb="3">
      <t>ダイ</t>
    </rPh>
    <phoneticPr fontId="3"/>
  </si>
  <si>
    <t>手数料</t>
    <rPh sb="0" eb="3">
      <t>テスウリョウ</t>
    </rPh>
    <phoneticPr fontId="3"/>
  </si>
  <si>
    <t>借入額</t>
    <rPh sb="0" eb="2">
      <t>カリイレ</t>
    </rPh>
    <rPh sb="2" eb="3">
      <t>ガク</t>
    </rPh>
    <phoneticPr fontId="5"/>
  </si>
  <si>
    <t>必要額</t>
    <rPh sb="0" eb="2">
      <t>ヒツヨウ</t>
    </rPh>
    <rPh sb="2" eb="3">
      <t>ガク</t>
    </rPh>
    <phoneticPr fontId="3"/>
  </si>
  <si>
    <t>登記費用</t>
    <rPh sb="0" eb="2">
      <t>トウキ</t>
    </rPh>
    <rPh sb="2" eb="4">
      <t>ヒヨウ</t>
    </rPh>
    <phoneticPr fontId="3"/>
  </si>
  <si>
    <t>定率型</t>
    <rPh sb="0" eb="2">
      <t>テイリツ</t>
    </rPh>
    <rPh sb="2" eb="3">
      <t>ガタ</t>
    </rPh>
    <phoneticPr fontId="3"/>
  </si>
  <si>
    <t>定額型</t>
    <rPh sb="0" eb="2">
      <t>テイガク</t>
    </rPh>
    <rPh sb="2" eb="3">
      <t>ガタ</t>
    </rPh>
    <phoneticPr fontId="3"/>
  </si>
  <si>
    <t>お得</t>
    <rPh sb="1" eb="2">
      <t>トク</t>
    </rPh>
    <phoneticPr fontId="3"/>
  </si>
  <si>
    <t>返済額　月賦</t>
    <rPh sb="0" eb="2">
      <t>ヘンサイ</t>
    </rPh>
    <rPh sb="2" eb="3">
      <t>ガク</t>
    </rPh>
    <rPh sb="4" eb="6">
      <t>ゲップ</t>
    </rPh>
    <phoneticPr fontId="3"/>
  </si>
  <si>
    <t>返済額　半年賦</t>
    <rPh sb="0" eb="2">
      <t>ヘンサイ</t>
    </rPh>
    <rPh sb="2" eb="3">
      <t>ガク</t>
    </rPh>
    <rPh sb="4" eb="5">
      <t>ハン</t>
    </rPh>
    <rPh sb="5" eb="7">
      <t>ネンプ</t>
    </rPh>
    <phoneticPr fontId="3"/>
  </si>
  <si>
    <t>特約終了　月賦</t>
    <rPh sb="0" eb="2">
      <t>トクヤク</t>
    </rPh>
    <rPh sb="2" eb="4">
      <t>シュウリョウ</t>
    </rPh>
    <rPh sb="5" eb="7">
      <t>ゲップ</t>
    </rPh>
    <phoneticPr fontId="3"/>
  </si>
  <si>
    <t>特約終了　半年賦</t>
    <rPh sb="0" eb="2">
      <t>トクヤク</t>
    </rPh>
    <rPh sb="2" eb="4">
      <t>シュウリョウ</t>
    </rPh>
    <rPh sb="5" eb="6">
      <t>ハン</t>
    </rPh>
    <rPh sb="6" eb="8">
      <t>ネンプ</t>
    </rPh>
    <phoneticPr fontId="3"/>
  </si>
  <si>
    <t>総支払額</t>
    <rPh sb="0" eb="1">
      <t>ソウ</t>
    </rPh>
    <rPh sb="1" eb="3">
      <t>シハライ</t>
    </rPh>
    <rPh sb="3" eb="4">
      <t>ガク</t>
    </rPh>
    <phoneticPr fontId="5"/>
  </si>
  <si>
    <t>定率型と定額型のシミュレーション</t>
    <rPh sb="0" eb="1">
      <t>サダム</t>
    </rPh>
    <rPh sb="1" eb="2">
      <t>リツ</t>
    </rPh>
    <rPh sb="2" eb="3">
      <t>ガタ</t>
    </rPh>
    <rPh sb="4" eb="5">
      <t>サダム</t>
    </rPh>
    <rPh sb="5" eb="6">
      <t>ガク</t>
    </rPh>
    <rPh sb="6" eb="7">
      <t>ガタ</t>
    </rPh>
    <phoneticPr fontId="3"/>
  </si>
  <si>
    <t>定率型</t>
    <rPh sb="0" eb="1">
      <t>サダム</t>
    </rPh>
    <rPh sb="1" eb="2">
      <t>リツ</t>
    </rPh>
    <rPh sb="2" eb="3">
      <t>ガタ</t>
    </rPh>
    <phoneticPr fontId="5"/>
  </si>
  <si>
    <t>回数</t>
    <rPh sb="0" eb="2">
      <t>カイスウ</t>
    </rPh>
    <phoneticPr fontId="3"/>
  </si>
  <si>
    <t>月支払額</t>
    <rPh sb="0" eb="1">
      <t>ツキ</t>
    </rPh>
    <rPh sb="1" eb="3">
      <t>シハライ</t>
    </rPh>
    <rPh sb="3" eb="4">
      <t>ガク</t>
    </rPh>
    <phoneticPr fontId="3"/>
  </si>
  <si>
    <t>元金</t>
    <rPh sb="0" eb="2">
      <t>ガンキン</t>
    </rPh>
    <phoneticPr fontId="3"/>
  </si>
  <si>
    <t>金利</t>
    <rPh sb="0" eb="2">
      <t>キンリ</t>
    </rPh>
    <phoneticPr fontId="3"/>
  </si>
  <si>
    <t>半年支払額</t>
    <rPh sb="0" eb="2">
      <t>ハントシ</t>
    </rPh>
    <rPh sb="2" eb="4">
      <t>シハライ</t>
    </rPh>
    <rPh sb="4" eb="5">
      <t>ガク</t>
    </rPh>
    <phoneticPr fontId="3"/>
  </si>
  <si>
    <t>定率</t>
    <rPh sb="0" eb="2">
      <t>テイリツ</t>
    </rPh>
    <phoneticPr fontId="3"/>
  </si>
  <si>
    <t>定額</t>
    <rPh sb="0" eb="2">
      <t>テイガク</t>
    </rPh>
    <phoneticPr fontId="3"/>
  </si>
  <si>
    <t>定率半年賦</t>
    <rPh sb="0" eb="2">
      <t>テイリツ</t>
    </rPh>
    <rPh sb="2" eb="3">
      <t>ハン</t>
    </rPh>
    <rPh sb="3" eb="5">
      <t>ネンプ</t>
    </rPh>
    <phoneticPr fontId="5"/>
  </si>
  <si>
    <t>定額半年賦</t>
    <rPh sb="0" eb="2">
      <t>テイガク</t>
    </rPh>
    <rPh sb="2" eb="4">
      <t>ハントシ</t>
    </rPh>
    <rPh sb="4" eb="5">
      <t>フ</t>
    </rPh>
    <phoneticPr fontId="3"/>
  </si>
  <si>
    <t>特約終了時残回数</t>
    <rPh sb="0" eb="2">
      <t>トクヤク</t>
    </rPh>
    <rPh sb="2" eb="4">
      <t>シュウリョウ</t>
    </rPh>
    <rPh sb="4" eb="5">
      <t>ジ</t>
    </rPh>
    <rPh sb="5" eb="6">
      <t>ザン</t>
    </rPh>
    <rPh sb="6" eb="8">
      <t>カイスウ</t>
    </rPh>
    <phoneticPr fontId="5"/>
  </si>
  <si>
    <t>定率型返済額</t>
    <rPh sb="0" eb="2">
      <t>テイリツ</t>
    </rPh>
    <rPh sb="2" eb="3">
      <t>ガタ</t>
    </rPh>
    <rPh sb="3" eb="5">
      <t>ヘンサイ</t>
    </rPh>
    <rPh sb="5" eb="6">
      <t>ガク</t>
    </rPh>
    <phoneticPr fontId="5"/>
  </si>
  <si>
    <t>定額型返済額</t>
    <rPh sb="0" eb="3">
      <t>テイガクガタ</t>
    </rPh>
    <rPh sb="3" eb="5">
      <t>ヘンサイ</t>
    </rPh>
    <rPh sb="5" eb="6">
      <t>ガク</t>
    </rPh>
    <phoneticPr fontId="5"/>
  </si>
  <si>
    <t>元金残高</t>
    <rPh sb="0" eb="2">
      <t>ガンキン</t>
    </rPh>
    <rPh sb="2" eb="4">
      <t>ザンダカ</t>
    </rPh>
    <phoneticPr fontId="3"/>
  </si>
  <si>
    <t>特約期間</t>
    <rPh sb="0" eb="2">
      <t>トクヤク</t>
    </rPh>
    <rPh sb="2" eb="4">
      <t>キカン</t>
    </rPh>
    <phoneticPr fontId="3"/>
  </si>
  <si>
    <t>特約期間終了後</t>
    <rPh sb="0" eb="2">
      <t>トクヤク</t>
    </rPh>
    <rPh sb="2" eb="4">
      <t>キカン</t>
    </rPh>
    <rPh sb="4" eb="7">
      <t>シュウリョウゴ</t>
    </rPh>
    <phoneticPr fontId="3"/>
  </si>
  <si>
    <t>終了後残高（定率）</t>
    <rPh sb="0" eb="3">
      <t>シュウリョウゴ</t>
    </rPh>
    <rPh sb="3" eb="5">
      <t>ザンダカ</t>
    </rPh>
    <rPh sb="6" eb="8">
      <t>テイリツ</t>
    </rPh>
    <phoneticPr fontId="5"/>
  </si>
  <si>
    <t>終了後残高（定額）</t>
    <rPh sb="0" eb="3">
      <t>シュウリョウゴ</t>
    </rPh>
    <rPh sb="3" eb="5">
      <t>ザンダカ</t>
    </rPh>
    <rPh sb="6" eb="8">
      <t>テイガク</t>
    </rPh>
    <phoneticPr fontId="5"/>
  </si>
  <si>
    <t>特約期間中のシミュレーション</t>
    <rPh sb="0" eb="2">
      <t>トクヤク</t>
    </rPh>
    <rPh sb="2" eb="4">
      <t>キカン</t>
    </rPh>
    <rPh sb="4" eb="5">
      <t>チュウ</t>
    </rPh>
    <phoneticPr fontId="3"/>
  </si>
  <si>
    <t>総支払額の少ない手数料型</t>
    <rPh sb="0" eb="1">
      <t>ソウ</t>
    </rPh>
    <rPh sb="1" eb="3">
      <t>シハライ</t>
    </rPh>
    <rPh sb="3" eb="4">
      <t>ガク</t>
    </rPh>
    <rPh sb="5" eb="6">
      <t>スク</t>
    </rPh>
    <rPh sb="8" eb="11">
      <t>テスウリョウ</t>
    </rPh>
    <rPh sb="11" eb="12">
      <t>カタ</t>
    </rPh>
    <phoneticPr fontId="3"/>
  </si>
  <si>
    <t>差　異</t>
    <rPh sb="0" eb="1">
      <t>サ</t>
    </rPh>
    <rPh sb="2" eb="3">
      <t>イ</t>
    </rPh>
    <phoneticPr fontId="3"/>
  </si>
  <si>
    <t>②－⑤</t>
    <phoneticPr fontId="3"/>
  </si>
  <si>
    <t>③－⑥</t>
    <phoneticPr fontId="3"/>
  </si>
  <si>
    <t>①－④</t>
    <phoneticPr fontId="3"/>
  </si>
  <si>
    <t>基準金利　0.1%アップ・・②</t>
    <rPh sb="0" eb="2">
      <t>キジュン</t>
    </rPh>
    <rPh sb="2" eb="4">
      <t>キンリ</t>
    </rPh>
    <phoneticPr fontId="5"/>
  </si>
  <si>
    <t>基準金利　0.3%アップ・・③</t>
    <rPh sb="0" eb="2">
      <t>キジュン</t>
    </rPh>
    <rPh sb="2" eb="4">
      <t>キンリ</t>
    </rPh>
    <phoneticPr fontId="5"/>
  </si>
  <si>
    <t>基準金利　0.1%アップ・・⑤</t>
    <rPh sb="0" eb="2">
      <t>キジュン</t>
    </rPh>
    <rPh sb="2" eb="4">
      <t>キンリ</t>
    </rPh>
    <phoneticPr fontId="5"/>
  </si>
  <si>
    <t>基準金利　0.3%アップ・・⑥</t>
    <rPh sb="0" eb="2">
      <t>キジュン</t>
    </rPh>
    <rPh sb="2" eb="4">
      <t>キンリ</t>
    </rPh>
    <phoneticPr fontId="5"/>
  </si>
  <si>
    <t>返済回数</t>
    <rPh sb="0" eb="2">
      <t>ヘンサイ</t>
    </rPh>
    <rPh sb="2" eb="4">
      <t>カイスウ</t>
    </rPh>
    <phoneticPr fontId="3"/>
  </si>
  <si>
    <t>基準金利変動無し・・・・①</t>
    <rPh sb="0" eb="2">
      <t>キジュン</t>
    </rPh>
    <rPh sb="2" eb="4">
      <t>キンリ</t>
    </rPh>
    <rPh sb="4" eb="6">
      <t>ヘンドウ</t>
    </rPh>
    <rPh sb="6" eb="7">
      <t>ナ</t>
    </rPh>
    <phoneticPr fontId="5"/>
  </si>
  <si>
    <t>基準金利変動無し・・・・④</t>
    <rPh sb="0" eb="2">
      <t>キジュン</t>
    </rPh>
    <rPh sb="2" eb="4">
      <t>キンリ</t>
    </rPh>
    <rPh sb="4" eb="6">
      <t>ヘンドウ</t>
    </rPh>
    <rPh sb="6" eb="7">
      <t>ナ</t>
    </rPh>
    <phoneticPr fontId="5"/>
  </si>
  <si>
    <t>Ⅰ</t>
  </si>
  <si>
    <t>Ⅰ</t>
    <phoneticPr fontId="3"/>
  </si>
  <si>
    <t>Ⅱ</t>
  </si>
  <si>
    <t>Ⅱ</t>
    <phoneticPr fontId="3"/>
  </si>
  <si>
    <t>Ⅲ</t>
  </si>
  <si>
    <t>Ⅲ</t>
    <phoneticPr fontId="3"/>
  </si>
  <si>
    <r>
      <rPr>
        <b/>
        <sz val="12"/>
        <rFont val="ＭＳ Ｐゴシック"/>
        <family val="3"/>
        <charset val="128"/>
      </rPr>
      <t>損益分岐点</t>
    </r>
    <r>
      <rPr>
        <sz val="10"/>
        <rFont val="ＭＳ Ｐゴシック"/>
        <family val="3"/>
        <charset val="128"/>
      </rPr>
      <t>　　　　　　　　　　　　　　　　　　</t>
    </r>
    <r>
      <rPr>
        <sz val="11"/>
        <rFont val="ＭＳ Ｐゴシック"/>
        <family val="3"/>
        <charset val="128"/>
      </rPr>
      <t>　　</t>
    </r>
    <r>
      <rPr>
        <sz val="9"/>
        <rFont val="ＭＳ Ｐゴシック"/>
        <family val="3"/>
        <charset val="128"/>
      </rPr>
      <t>（完済した場合の支払総額少　定額→定率）</t>
    </r>
    <rPh sb="0" eb="2">
      <t>ソンエキ</t>
    </rPh>
    <rPh sb="2" eb="4">
      <t>ブンキ</t>
    </rPh>
    <rPh sb="4" eb="5">
      <t>テン</t>
    </rPh>
    <rPh sb="26" eb="28">
      <t>カンサイ</t>
    </rPh>
    <rPh sb="30" eb="32">
      <t>バアイ</t>
    </rPh>
    <rPh sb="33" eb="35">
      <t>シハライ</t>
    </rPh>
    <rPh sb="35" eb="37">
      <t>ソウガク</t>
    </rPh>
    <rPh sb="37" eb="38">
      <t>ショウ</t>
    </rPh>
    <rPh sb="39" eb="41">
      <t>テイガク</t>
    </rPh>
    <rPh sb="42" eb="44">
      <t>テイリツ</t>
    </rPh>
    <phoneticPr fontId="3"/>
  </si>
  <si>
    <t>（再び定額が少なくなる場合の分岐点）</t>
    <rPh sb="1" eb="2">
      <t>フタタ</t>
    </rPh>
    <rPh sb="3" eb="5">
      <t>テイガク</t>
    </rPh>
    <rPh sb="6" eb="7">
      <t>スク</t>
    </rPh>
    <rPh sb="11" eb="13">
      <t>バアイ</t>
    </rPh>
    <rPh sb="14" eb="17">
      <t>ブンキテン</t>
    </rPh>
    <phoneticPr fontId="3"/>
  </si>
  <si>
    <t>特約後 金利</t>
    <rPh sb="0" eb="2">
      <t>トクヤク</t>
    </rPh>
    <rPh sb="2" eb="3">
      <t>ゴ</t>
    </rPh>
    <rPh sb="4" eb="6">
      <t>キンリ</t>
    </rPh>
    <phoneticPr fontId="3"/>
  </si>
  <si>
    <t>※本シミュレーションは、定率型と定額型の比較を算出しており、結果はあくまで目安です。</t>
    <rPh sb="1" eb="2">
      <t>ホン</t>
    </rPh>
    <rPh sb="12" eb="14">
      <t>テイリツ</t>
    </rPh>
    <rPh sb="14" eb="15">
      <t>ガタ</t>
    </rPh>
    <rPh sb="16" eb="19">
      <t>テイガクガタ</t>
    </rPh>
    <rPh sb="20" eb="22">
      <t>ヒカク</t>
    </rPh>
    <rPh sb="23" eb="25">
      <t>サンシュツ</t>
    </rPh>
    <rPh sb="30" eb="32">
      <t>ケッカ</t>
    </rPh>
    <rPh sb="37" eb="39">
      <t>メヤス</t>
    </rPh>
    <phoneticPr fontId="3"/>
  </si>
  <si>
    <t>基準金利</t>
    <rPh sb="0" eb="2">
      <t>キジュン</t>
    </rPh>
    <rPh sb="2" eb="4">
      <t>キンリ</t>
    </rPh>
    <phoneticPr fontId="3"/>
  </si>
  <si>
    <t>特約終了後引下げ幅</t>
    <rPh sb="0" eb="2">
      <t>トクヤク</t>
    </rPh>
    <rPh sb="2" eb="5">
      <t>シュウリョウゴ</t>
    </rPh>
    <rPh sb="5" eb="7">
      <t>ヒキサ</t>
    </rPh>
    <rPh sb="8" eb="9">
      <t>ハバ</t>
    </rPh>
    <phoneticPr fontId="3"/>
  </si>
  <si>
    <t>返済期間（年数）</t>
    <rPh sb="0" eb="2">
      <t>ヘンサイ</t>
    </rPh>
    <rPh sb="2" eb="4">
      <t>キカン</t>
    </rPh>
    <rPh sb="5" eb="7">
      <t>ネンスウ</t>
    </rPh>
    <phoneticPr fontId="3"/>
  </si>
  <si>
    <t>※試算結果は概算であり、将来の金利動向やお借入内容によっては、試算結果と異なる場合がございます。</t>
    <rPh sb="1" eb="3">
      <t>シサン</t>
    </rPh>
    <rPh sb="3" eb="5">
      <t>ケッカ</t>
    </rPh>
    <rPh sb="6" eb="8">
      <t>ガイサン</t>
    </rPh>
    <rPh sb="12" eb="14">
      <t>ショウライ</t>
    </rPh>
    <rPh sb="15" eb="17">
      <t>キンリ</t>
    </rPh>
    <rPh sb="17" eb="19">
      <t>ドウコウ</t>
    </rPh>
    <rPh sb="21" eb="23">
      <t>カリイレ</t>
    </rPh>
    <rPh sb="23" eb="25">
      <t>ナイヨウ</t>
    </rPh>
    <rPh sb="31" eb="33">
      <t>シサン</t>
    </rPh>
    <rPh sb="33" eb="35">
      <t>ケッカ</t>
    </rPh>
    <rPh sb="36" eb="37">
      <t>コト</t>
    </rPh>
    <rPh sb="39" eb="41">
      <t>バアイ</t>
    </rPh>
    <phoneticPr fontId="3"/>
  </si>
  <si>
    <t>※諸費用はあくまで概算金額で試算していますので、実際のお借入時には本試算結果とは異なる場合がございます。</t>
    <rPh sb="1" eb="2">
      <t>ショ</t>
    </rPh>
    <rPh sb="2" eb="4">
      <t>ヒヨウ</t>
    </rPh>
    <rPh sb="9" eb="11">
      <t>ガイサン</t>
    </rPh>
    <rPh sb="11" eb="13">
      <t>キンガク</t>
    </rPh>
    <rPh sb="14" eb="16">
      <t>シサン</t>
    </rPh>
    <rPh sb="24" eb="26">
      <t>ジッサイ</t>
    </rPh>
    <rPh sb="28" eb="30">
      <t>カリイレ</t>
    </rPh>
    <rPh sb="30" eb="31">
      <t>ジ</t>
    </rPh>
    <rPh sb="33" eb="34">
      <t>ホン</t>
    </rPh>
    <rPh sb="34" eb="36">
      <t>シサン</t>
    </rPh>
    <rPh sb="36" eb="38">
      <t>ケッカ</t>
    </rPh>
    <rPh sb="40" eb="41">
      <t>コト</t>
    </rPh>
    <rPh sb="43" eb="45">
      <t>バアイ</t>
    </rPh>
    <phoneticPr fontId="3"/>
  </si>
  <si>
    <t>定額型</t>
  </si>
  <si>
    <t>定率型</t>
  </si>
  <si>
    <t/>
  </si>
  <si>
    <r>
      <t>【道本部コメント】　住宅ローンのニーズも多様化しています。借り方に応じた商品（ろうきんで自分に合わせたローンを組める）選択が可能となり、</t>
    </r>
    <r>
      <rPr>
        <b/>
        <sz val="11"/>
        <rFont val="ＭＳ Ｐゴシック"/>
        <family val="3"/>
        <charset val="128"/>
      </rPr>
      <t>より借りやすくなりました。</t>
    </r>
    <r>
      <rPr>
        <sz val="11"/>
        <rFont val="ＭＳ Ｐゴシック"/>
        <family val="3"/>
        <charset val="128"/>
      </rPr>
      <t>ぜひ、組合員の皆さんのご利用をお願いします。</t>
    </r>
    <rPh sb="1" eb="4">
      <t>ドウホンブ</t>
    </rPh>
    <rPh sb="10" eb="12">
      <t>ジュウタク</t>
    </rPh>
    <rPh sb="20" eb="23">
      <t>タヨウカ</t>
    </rPh>
    <rPh sb="29" eb="30">
      <t>カ</t>
    </rPh>
    <rPh sb="31" eb="32">
      <t>カタ</t>
    </rPh>
    <rPh sb="33" eb="34">
      <t>オウ</t>
    </rPh>
    <rPh sb="36" eb="38">
      <t>ショウヒン</t>
    </rPh>
    <rPh sb="44" eb="46">
      <t>ジブン</t>
    </rPh>
    <rPh sb="47" eb="48">
      <t>ア</t>
    </rPh>
    <rPh sb="55" eb="56">
      <t>ク</t>
    </rPh>
    <rPh sb="59" eb="61">
      <t>センタク</t>
    </rPh>
    <rPh sb="62" eb="64">
      <t>カノウ</t>
    </rPh>
    <rPh sb="70" eb="71">
      <t>カ</t>
    </rPh>
    <rPh sb="84" eb="87">
      <t>クミアイイン</t>
    </rPh>
    <rPh sb="88" eb="89">
      <t>ミナ</t>
    </rPh>
    <rPh sb="93" eb="95">
      <t>リヨウ</t>
    </rPh>
    <rPh sb="97" eb="98">
      <t>ネガ</t>
    </rPh>
    <phoneticPr fontId="3"/>
  </si>
  <si>
    <t>※　詳しくは、ろうきんの各支店・出張所に相談してください。</t>
    <rPh sb="2" eb="3">
      <t>クワ</t>
    </rPh>
    <rPh sb="12" eb="15">
      <t>カクシテン</t>
    </rPh>
    <rPh sb="16" eb="19">
      <t>シュッチョウジョ</t>
    </rPh>
    <rPh sb="20" eb="22">
      <t>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</si>
</sst>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quot;¥&quot;\-#,##0"/>
    <numFmt numFmtId="6" formatCode="&quot;¥&quot;#,##0;[Red]&quot;¥&quot;\-#,##0"/>
    <numFmt numFmtId="176" formatCode="0.000%"/>
    <numFmt numFmtId="177" formatCode="00&quot;年&quot;"/>
    <numFmt numFmtId="178" formatCode="0&quot;年&quot;"/>
    <numFmt numFmtId="179" formatCode="#,##0_ ;[Red]\-#,##0\ "/>
    <numFmt numFmtId="180" formatCode="#,##0;[Red]#,##0"/>
    <numFmt numFmtId="181" formatCode="&quot;¥&quot;#,##0;[Red]&quot;¥&quot;#,##0"/>
    <numFmt numFmtId="182" formatCode="&quot;¥&quot;#,##0_);\(&quot;¥&quot;#,##0\)"/>
    <numFmt numFmtId="183" formatCode="0\ &quot;回&quot;&quot;目&quot;"/>
    <numFmt numFmtId="184" formatCode="#,##0;&quot;▲ &quot;#,##0"/>
    <numFmt numFmtId="185" formatCode="#,##0_ "/>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4"/>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8"/>
      <name val="ＭＳ Ｐゴシック"/>
      <family val="3"/>
      <charset val="128"/>
    </font>
    <font>
      <sz val="11"/>
      <name val="ＨＧｺﾞｼｯｸE-PRO"/>
      <family val="3"/>
      <charset val="128"/>
    </font>
    <font>
      <b/>
      <sz val="10"/>
      <name val="ＭＳ Ｐゴシック"/>
      <family val="3"/>
      <charset val="128"/>
    </font>
    <font>
      <sz val="7"/>
      <name val="ＭＳ Ｐゴシック"/>
      <family val="3"/>
      <charset val="128"/>
    </font>
    <font>
      <b/>
      <sz val="12"/>
      <name val="ＭＳ Ｐゴシック"/>
      <family val="3"/>
      <charset val="128"/>
    </font>
    <font>
      <b/>
      <sz val="16"/>
      <name val="ＭＳ Ｐゴシック"/>
      <family val="3"/>
      <charset val="128"/>
    </font>
    <font>
      <sz val="11"/>
      <color theme="0"/>
      <name val="ＭＳ Ｐゴシック"/>
      <family val="3"/>
      <charset val="128"/>
    </font>
    <font>
      <sz val="14"/>
      <color theme="0"/>
      <name val="ＭＳ Ｐゴシック"/>
      <family val="3"/>
      <charset val="128"/>
    </font>
    <font>
      <b/>
      <u/>
      <sz val="12"/>
      <name val="ＭＳ Ｐゴシック"/>
      <family val="3"/>
      <charset val="128"/>
    </font>
  </fonts>
  <fills count="14">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34"/>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rgb="FFFFFFCC"/>
        <bgColor indexed="64"/>
      </patternFill>
    </fill>
    <fill>
      <patternFill patternType="solid">
        <fgColor rgb="FFCCFF99"/>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top/>
      <bottom style="thin">
        <color indexed="64"/>
      </bottom>
      <diagonal/>
    </border>
    <border>
      <left style="dashed">
        <color indexed="64"/>
      </left>
      <right/>
      <top/>
      <bottom/>
      <diagonal/>
    </border>
    <border>
      <left/>
      <right style="thin">
        <color indexed="64"/>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260">
    <xf numFmtId="0" fontId="0" fillId="0" borderId="0" xfId="0"/>
    <xf numFmtId="0" fontId="2" fillId="0" borderId="0" xfId="0" applyFont="1"/>
    <xf numFmtId="0" fontId="0" fillId="2" borderId="1" xfId="0" applyFill="1" applyBorder="1"/>
    <xf numFmtId="177" fontId="0" fillId="2" borderId="2" xfId="0" applyNumberFormat="1" applyFill="1" applyBorder="1" applyAlignment="1">
      <alignment horizontal="center"/>
    </xf>
    <xf numFmtId="177" fontId="0" fillId="2" borderId="3" xfId="0" applyNumberFormat="1" applyFill="1" applyBorder="1" applyAlignment="1">
      <alignment horizontal="center"/>
    </xf>
    <xf numFmtId="0" fontId="0" fillId="2" borderId="4"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3" xfId="0" applyFill="1" applyBorder="1"/>
    <xf numFmtId="9" fontId="0" fillId="2" borderId="7" xfId="0" applyNumberFormat="1" applyFill="1" applyBorder="1" applyAlignment="1">
      <alignment horizontal="center"/>
    </xf>
    <xf numFmtId="9" fontId="0" fillId="2" borderId="8" xfId="0" applyNumberFormat="1" applyFill="1" applyBorder="1" applyAlignment="1">
      <alignment horizontal="center"/>
    </xf>
    <xf numFmtId="9" fontId="0" fillId="2" borderId="9" xfId="0" applyNumberFormat="1" applyFill="1" applyBorder="1" applyAlignment="1">
      <alignment horizontal="center"/>
    </xf>
    <xf numFmtId="177" fontId="0" fillId="2" borderId="1" xfId="0" applyNumberFormat="1" applyFill="1" applyBorder="1" applyAlignment="1" applyProtection="1">
      <alignment horizontal="center"/>
      <protection locked="0"/>
    </xf>
    <xf numFmtId="9" fontId="2" fillId="2" borderId="10" xfId="0" applyNumberFormat="1" applyFont="1" applyFill="1" applyBorder="1" applyAlignment="1">
      <alignment horizontal="center"/>
    </xf>
    <xf numFmtId="0" fontId="4" fillId="2" borderId="5" xfId="0" applyFont="1" applyFill="1" applyBorder="1" applyAlignment="1">
      <alignment horizontal="center"/>
    </xf>
    <xf numFmtId="0" fontId="0" fillId="0" borderId="5" xfId="0" applyBorder="1" applyAlignment="1">
      <alignment horizontal="center"/>
    </xf>
    <xf numFmtId="0" fontId="6" fillId="0" borderId="0" xfId="0" applyFont="1"/>
    <xf numFmtId="38" fontId="6" fillId="0" borderId="11" xfId="2" applyNumberFormat="1" applyFont="1" applyBorder="1"/>
    <xf numFmtId="38" fontId="0" fillId="0" borderId="5" xfId="2" applyFont="1" applyBorder="1"/>
    <xf numFmtId="0" fontId="0" fillId="0" borderId="5" xfId="0" applyBorder="1"/>
    <xf numFmtId="10" fontId="0" fillId="0" borderId="5" xfId="0" applyNumberFormat="1" applyBorder="1"/>
    <xf numFmtId="0" fontId="0" fillId="7" borderId="5" xfId="0" applyFill="1" applyBorder="1" applyAlignment="1">
      <alignment horizontal="right"/>
    </xf>
    <xf numFmtId="0" fontId="6" fillId="7" borderId="5" xfId="0" applyFont="1" applyFill="1" applyBorder="1" applyAlignment="1">
      <alignment horizontal="right"/>
    </xf>
    <xf numFmtId="0" fontId="6" fillId="7" borderId="5" xfId="0" applyFont="1" applyFill="1" applyBorder="1"/>
    <xf numFmtId="176" fontId="6" fillId="0" borderId="5" xfId="1" applyNumberFormat="1" applyFont="1" applyBorder="1" applyProtection="1">
      <protection locked="0"/>
    </xf>
    <xf numFmtId="38" fontId="6" fillId="0" borderId="5" xfId="2" applyFont="1" applyBorder="1" applyProtection="1">
      <protection locked="0"/>
    </xf>
    <xf numFmtId="38" fontId="6" fillId="2" borderId="12" xfId="2" applyFont="1" applyFill="1" applyBorder="1" applyAlignment="1">
      <alignment horizontal="right"/>
    </xf>
    <xf numFmtId="9" fontId="6" fillId="2" borderId="13" xfId="1" applyFont="1" applyFill="1" applyBorder="1" applyAlignment="1">
      <alignment horizontal="center"/>
    </xf>
    <xf numFmtId="9" fontId="6" fillId="2" borderId="14" xfId="1" applyFont="1" applyFill="1" applyBorder="1" applyAlignment="1">
      <alignment horizontal="center"/>
    </xf>
    <xf numFmtId="38" fontId="6" fillId="0" borderId="15" xfId="2" applyFont="1" applyBorder="1"/>
    <xf numFmtId="38" fontId="6" fillId="0" borderId="16" xfId="2" applyFont="1" applyBorder="1"/>
    <xf numFmtId="38" fontId="6" fillId="0" borderId="17" xfId="2" applyFont="1" applyBorder="1"/>
    <xf numFmtId="38" fontId="6" fillId="0" borderId="10" xfId="2" applyFont="1" applyBorder="1"/>
    <xf numFmtId="38" fontId="6" fillId="0" borderId="9" xfId="2" applyNumberFormat="1" applyFont="1" applyBorder="1"/>
    <xf numFmtId="38" fontId="6" fillId="0" borderId="18" xfId="2" applyFont="1" applyBorder="1"/>
    <xf numFmtId="0" fontId="9" fillId="0" borderId="0" xfId="0" applyFont="1"/>
    <xf numFmtId="0" fontId="9" fillId="0" borderId="0" xfId="0" applyFont="1" applyAlignment="1">
      <alignment horizontal="right" vertical="center"/>
    </xf>
    <xf numFmtId="180" fontId="9" fillId="0" borderId="0" xfId="0" applyNumberFormat="1" applyFont="1" applyAlignment="1">
      <alignment vertical="center"/>
    </xf>
    <xf numFmtId="0" fontId="9" fillId="0" borderId="0" xfId="0" applyFont="1" applyAlignment="1">
      <alignment vertical="center"/>
    </xf>
    <xf numFmtId="38" fontId="0" fillId="0" borderId="0" xfId="2" applyFont="1" applyBorder="1"/>
    <xf numFmtId="0" fontId="0" fillId="7" borderId="5" xfId="0" applyFill="1" applyBorder="1"/>
    <xf numFmtId="0" fontId="10" fillId="0" borderId="11" xfId="0" applyFont="1" applyBorder="1"/>
    <xf numFmtId="0" fontId="11" fillId="0" borderId="0" xfId="0" applyFont="1"/>
    <xf numFmtId="14" fontId="0" fillId="0" borderId="0" xfId="0" applyNumberFormat="1" applyAlignment="1">
      <alignment horizontal="center" vertical="center"/>
    </xf>
    <xf numFmtId="0" fontId="1" fillId="0" borderId="0" xfId="0" applyFont="1"/>
    <xf numFmtId="0" fontId="0" fillId="0" borderId="5" xfId="0" applyBorder="1" applyAlignment="1">
      <alignment horizontal="center" vertical="center"/>
    </xf>
    <xf numFmtId="0" fontId="13" fillId="0" borderId="5" xfId="0" applyFont="1" applyBorder="1" applyAlignment="1">
      <alignment horizontal="center" vertical="center"/>
    </xf>
    <xf numFmtId="0" fontId="0" fillId="0" borderId="1" xfId="0" applyBorder="1" applyAlignment="1">
      <alignment horizontal="center" vertical="center"/>
    </xf>
    <xf numFmtId="6" fontId="1" fillId="3" borderId="5" xfId="2" applyNumberFormat="1" applyFont="1" applyFill="1" applyBorder="1" applyProtection="1">
      <protection locked="0"/>
    </xf>
    <xf numFmtId="0" fontId="0" fillId="0" borderId="0" xfId="0" applyAlignment="1">
      <alignment horizontal="right"/>
    </xf>
    <xf numFmtId="181" fontId="0" fillId="4" borderId="5" xfId="0" applyNumberFormat="1" applyFill="1" applyBorder="1"/>
    <xf numFmtId="176" fontId="1" fillId="3" borderId="12" xfId="1" applyNumberFormat="1" applyFont="1" applyFill="1" applyBorder="1" applyAlignment="1" applyProtection="1">
      <alignment horizontal="centerContinuous"/>
      <protection locked="0"/>
    </xf>
    <xf numFmtId="176" fontId="1" fillId="3" borderId="14" xfId="0" applyNumberFormat="1" applyFont="1" applyFill="1" applyBorder="1" applyAlignment="1" applyProtection="1">
      <alignment horizontal="centerContinuous"/>
      <protection locked="0"/>
    </xf>
    <xf numFmtId="0" fontId="4" fillId="0" borderId="0" xfId="0" applyFont="1" applyAlignment="1">
      <alignment vertical="top"/>
    </xf>
    <xf numFmtId="0" fontId="1" fillId="3" borderId="5" xfId="0" applyFont="1" applyFill="1" applyBorder="1" applyAlignment="1" applyProtection="1">
      <alignment horizontal="right"/>
      <protection locked="0"/>
    </xf>
    <xf numFmtId="0" fontId="4" fillId="0" borderId="5" xfId="0" applyFont="1" applyBorder="1" applyAlignment="1">
      <alignment horizontal="center" vertical="center"/>
    </xf>
    <xf numFmtId="0" fontId="0" fillId="0" borderId="19" xfId="0" applyBorder="1"/>
    <xf numFmtId="6" fontId="14" fillId="5" borderId="20" xfId="0" applyNumberFormat="1" applyFont="1" applyFill="1" applyBorder="1" applyProtection="1"/>
    <xf numFmtId="0" fontId="1" fillId="0" borderId="5" xfId="0" applyFont="1" applyBorder="1"/>
    <xf numFmtId="179" fontId="1" fillId="3" borderId="5" xfId="0" applyNumberFormat="1" applyFont="1" applyFill="1" applyBorder="1" applyProtection="1">
      <protection locked="0"/>
    </xf>
    <xf numFmtId="0" fontId="1" fillId="3" borderId="5" xfId="0" applyNumberFormat="1" applyFont="1" applyFill="1" applyBorder="1" applyAlignment="1" applyProtection="1">
      <alignment horizontal="right"/>
      <protection locked="0"/>
    </xf>
    <xf numFmtId="0" fontId="0" fillId="5" borderId="0" xfId="0" applyFill="1"/>
    <xf numFmtId="6" fontId="0" fillId="0" borderId="5" xfId="0" applyNumberFormat="1" applyBorder="1"/>
    <xf numFmtId="181" fontId="0" fillId="0" borderId="5" xfId="0" applyNumberFormat="1" applyBorder="1"/>
    <xf numFmtId="181" fontId="0" fillId="0" borderId="0" xfId="0" applyNumberFormat="1"/>
    <xf numFmtId="6" fontId="1" fillId="5" borderId="5" xfId="0" applyNumberFormat="1" applyFont="1" applyFill="1" applyBorder="1"/>
    <xf numFmtId="179" fontId="1" fillId="5" borderId="5" xfId="0" applyNumberFormat="1" applyFont="1" applyFill="1" applyBorder="1"/>
    <xf numFmtId="5" fontId="0" fillId="0" borderId="5" xfId="0" applyNumberFormat="1" applyBorder="1"/>
    <xf numFmtId="0" fontId="0" fillId="0" borderId="0" xfId="0" applyBorder="1"/>
    <xf numFmtId="6" fontId="0" fillId="0" borderId="0" xfId="0" applyNumberFormat="1" applyBorder="1"/>
    <xf numFmtId="0" fontId="0" fillId="0" borderId="1" xfId="0" applyBorder="1"/>
    <xf numFmtId="6" fontId="0" fillId="0" borderId="12" xfId="0" applyNumberFormat="1" applyBorder="1" applyAlignment="1">
      <alignment horizontal="centerContinuous" vertical="center"/>
    </xf>
    <xf numFmtId="6" fontId="0" fillId="0" borderId="14" xfId="0" applyNumberFormat="1" applyBorder="1" applyAlignment="1">
      <alignment horizontal="centerContinuous" vertical="center"/>
    </xf>
    <xf numFmtId="0" fontId="0" fillId="0" borderId="14" xfId="0" applyBorder="1" applyAlignment="1">
      <alignment horizontal="centerContinuous" vertical="center"/>
    </xf>
    <xf numFmtId="0" fontId="0" fillId="0" borderId="14" xfId="0" applyBorder="1" applyAlignment="1">
      <alignment horizontal="centerContinuous"/>
    </xf>
    <xf numFmtId="0" fontId="0" fillId="0" borderId="2" xfId="0" applyBorder="1"/>
    <xf numFmtId="0" fontId="0" fillId="0" borderId="21" xfId="0" applyBorder="1" applyAlignment="1">
      <alignment horizontal="centerContinuous"/>
    </xf>
    <xf numFmtId="176" fontId="1" fillId="6" borderId="22" xfId="1" applyNumberFormat="1" applyFont="1" applyFill="1" applyBorder="1" applyAlignment="1" applyProtection="1">
      <alignment horizontal="centerContinuous"/>
      <protection locked="0"/>
    </xf>
    <xf numFmtId="176" fontId="1" fillId="6" borderId="23" xfId="0" applyNumberFormat="1" applyFont="1" applyFill="1" applyBorder="1" applyAlignment="1" applyProtection="1">
      <alignment horizontal="centerContinuous"/>
      <protection locked="0"/>
    </xf>
    <xf numFmtId="176" fontId="1" fillId="5" borderId="22" xfId="0" applyNumberFormat="1" applyFont="1" applyFill="1" applyBorder="1" applyAlignment="1">
      <alignment horizontal="centerContinuous"/>
    </xf>
    <xf numFmtId="176" fontId="1" fillId="0" borderId="23" xfId="0" applyNumberFormat="1" applyFont="1" applyBorder="1" applyAlignment="1">
      <alignment horizontal="centerContinuous"/>
    </xf>
    <xf numFmtId="176" fontId="1" fillId="0" borderId="24" xfId="0" applyNumberFormat="1" applyFont="1" applyBorder="1" applyAlignment="1">
      <alignment horizontal="centerContinuous"/>
    </xf>
    <xf numFmtId="0" fontId="0" fillId="0" borderId="25" xfId="0" applyBorder="1" applyAlignment="1">
      <alignment horizontal="centerContinuous"/>
    </xf>
    <xf numFmtId="6" fontId="14" fillId="5" borderId="26" xfId="0" applyNumberFormat="1" applyFont="1" applyFill="1" applyBorder="1"/>
    <xf numFmtId="6" fontId="14" fillId="5" borderId="27" xfId="0" applyNumberFormat="1" applyFont="1" applyFill="1" applyBorder="1"/>
    <xf numFmtId="0" fontId="2" fillId="0" borderId="28" xfId="0" applyFont="1" applyBorder="1" applyAlignment="1">
      <alignment horizontal="left" vertical="top"/>
    </xf>
    <xf numFmtId="0" fontId="16" fillId="0" borderId="5" xfId="0" applyFont="1" applyBorder="1" applyAlignment="1">
      <alignment horizontal="center" vertical="center"/>
    </xf>
    <xf numFmtId="182" fontId="0" fillId="0" borderId="5" xfId="0" applyNumberFormat="1" applyBorder="1" applyAlignment="1">
      <alignment horizontal="center" vertical="center"/>
    </xf>
    <xf numFmtId="0" fontId="2" fillId="0" borderId="0" xfId="0" applyFont="1" applyBorder="1"/>
    <xf numFmtId="6" fontId="0" fillId="0" borderId="0" xfId="0" applyNumberFormat="1"/>
    <xf numFmtId="0" fontId="0" fillId="0" borderId="5" xfId="0" applyNumberFormat="1" applyBorder="1"/>
    <xf numFmtId="38" fontId="1" fillId="7" borderId="5" xfId="2" applyFont="1" applyFill="1" applyBorder="1"/>
    <xf numFmtId="38" fontId="0" fillId="0" borderId="2" xfId="2" applyFont="1" applyBorder="1"/>
    <xf numFmtId="0" fontId="0" fillId="7" borderId="2" xfId="0" applyFill="1" applyBorder="1"/>
    <xf numFmtId="0" fontId="0" fillId="7" borderId="1" xfId="0" applyFill="1" applyBorder="1" applyAlignment="1">
      <alignment horizontal="center"/>
    </xf>
    <xf numFmtId="0" fontId="0" fillId="7" borderId="5" xfId="0" applyFill="1" applyBorder="1" applyAlignment="1">
      <alignment horizontal="center"/>
    </xf>
    <xf numFmtId="0" fontId="0" fillId="8" borderId="0" xfId="0" applyFill="1" applyBorder="1" applyAlignment="1">
      <alignment horizontal="center"/>
    </xf>
    <xf numFmtId="0" fontId="0" fillId="0" borderId="29" xfId="0" applyBorder="1" applyAlignment="1"/>
    <xf numFmtId="0" fontId="13" fillId="0" borderId="0" xfId="0" applyFont="1"/>
    <xf numFmtId="6" fontId="13" fillId="0" borderId="0" xfId="0" applyNumberFormat="1" applyFont="1"/>
    <xf numFmtId="0" fontId="0" fillId="0" borderId="1" xfId="0" applyBorder="1" applyAlignment="1">
      <alignment vertical="center"/>
    </xf>
    <xf numFmtId="0" fontId="0" fillId="0" borderId="0" xfId="0" applyBorder="1" applyAlignment="1">
      <alignment vertical="center"/>
    </xf>
    <xf numFmtId="0" fontId="0" fillId="0" borderId="5" xfId="0" applyBorder="1" applyAlignment="1">
      <alignment vertical="center"/>
    </xf>
    <xf numFmtId="38" fontId="1" fillId="7" borderId="5" xfId="2" applyFont="1" applyFill="1" applyBorder="1"/>
    <xf numFmtId="0" fontId="0" fillId="0" borderId="2" xfId="0" applyBorder="1" applyAlignment="1">
      <alignment horizontal="center" vertical="center"/>
    </xf>
    <xf numFmtId="176" fontId="0" fillId="0" borderId="0" xfId="0" applyNumberFormat="1" applyBorder="1" applyAlignment="1">
      <alignment horizontal="center"/>
    </xf>
    <xf numFmtId="0" fontId="7" fillId="0" borderId="0" xfId="0" applyFont="1" applyBorder="1" applyAlignment="1">
      <alignment horizontal="center" vertical="center" wrapText="1"/>
    </xf>
    <xf numFmtId="38" fontId="0" fillId="0" borderId="0" xfId="0" applyNumberFormat="1"/>
    <xf numFmtId="38" fontId="1" fillId="9" borderId="5" xfId="2" applyFont="1" applyFill="1" applyBorder="1"/>
    <xf numFmtId="0" fontId="0" fillId="0" borderId="0" xfId="0" applyNumberFormat="1" applyBorder="1"/>
    <xf numFmtId="10" fontId="0" fillId="0" borderId="0" xfId="0" applyNumberFormat="1" applyBorder="1"/>
    <xf numFmtId="3" fontId="0" fillId="0" borderId="0" xfId="0" applyNumberFormat="1" applyBorder="1"/>
    <xf numFmtId="38" fontId="0" fillId="0" borderId="0" xfId="2" applyFont="1" applyFill="1" applyBorder="1"/>
    <xf numFmtId="38" fontId="0" fillId="0" borderId="5" xfId="2" applyFont="1" applyBorder="1" applyAlignment="1">
      <alignment wrapText="1"/>
    </xf>
    <xf numFmtId="38" fontId="0" fillId="0" borderId="5" xfId="2" applyFont="1" applyFill="1" applyBorder="1"/>
    <xf numFmtId="0" fontId="17" fillId="9" borderId="5" xfId="0" applyFont="1" applyFill="1" applyBorder="1" applyAlignment="1">
      <alignment horizontal="center"/>
    </xf>
    <xf numFmtId="0" fontId="0" fillId="7" borderId="5" xfId="0" applyFill="1" applyBorder="1" applyAlignment="1">
      <alignment horizontal="center" vertical="center"/>
    </xf>
    <xf numFmtId="0" fontId="0" fillId="7" borderId="1" xfId="0" applyFill="1" applyBorder="1" applyAlignment="1">
      <alignment horizontal="center" vertical="center"/>
    </xf>
    <xf numFmtId="0" fontId="0" fillId="0" borderId="1"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30" xfId="0" applyBorder="1"/>
    <xf numFmtId="38" fontId="19" fillId="0" borderId="0" xfId="2" applyFont="1" applyFill="1" applyBorder="1"/>
    <xf numFmtId="0" fontId="20" fillId="0" borderId="0" xfId="0" applyFont="1" applyFill="1" applyBorder="1" applyAlignment="1">
      <alignment horizontal="center" vertical="center" wrapText="1"/>
    </xf>
    <xf numFmtId="0" fontId="6" fillId="0" borderId="0" xfId="0" applyFont="1" applyFill="1" applyBorder="1"/>
    <xf numFmtId="0" fontId="13" fillId="0" borderId="29" xfId="0" applyFont="1" applyBorder="1"/>
    <xf numFmtId="6" fontId="13" fillId="0" borderId="0" xfId="0" applyNumberFormat="1" applyFont="1" applyBorder="1"/>
    <xf numFmtId="6" fontId="13" fillId="0" borderId="30" xfId="0" applyNumberFormat="1" applyFont="1" applyBorder="1"/>
    <xf numFmtId="0" fontId="13" fillId="0" borderId="0" xfId="0" applyFont="1" applyBorder="1"/>
    <xf numFmtId="0" fontId="13" fillId="0" borderId="30" xfId="0" applyFont="1" applyBorder="1"/>
    <xf numFmtId="6" fontId="13" fillId="0" borderId="29" xfId="0" applyNumberFormat="1" applyFont="1" applyBorder="1"/>
    <xf numFmtId="0" fontId="13" fillId="0" borderId="0" xfId="0" applyFont="1" applyAlignment="1">
      <alignment horizontal="center" wrapText="1"/>
    </xf>
    <xf numFmtId="0" fontId="2" fillId="7" borderId="2" xfId="0" applyFont="1" applyFill="1" applyBorder="1"/>
    <xf numFmtId="0" fontId="2" fillId="7" borderId="5" xfId="0" applyFont="1" applyFill="1" applyBorder="1"/>
    <xf numFmtId="0" fontId="0" fillId="0" borderId="31" xfId="0" applyBorder="1" applyAlignment="1">
      <alignment horizont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32" xfId="0" applyBorder="1" applyAlignment="1">
      <alignment horizontal="center"/>
    </xf>
    <xf numFmtId="0" fontId="0" fillId="0" borderId="33" xfId="0" applyBorder="1" applyAlignment="1">
      <alignment horizontal="center"/>
    </xf>
    <xf numFmtId="6" fontId="13" fillId="0" borderId="34" xfId="0" applyNumberFormat="1" applyFont="1" applyBorder="1"/>
    <xf numFmtId="0" fontId="13" fillId="0" borderId="35" xfId="0" applyFont="1" applyBorder="1"/>
    <xf numFmtId="6" fontId="13" fillId="0" borderId="36" xfId="0" applyNumberFormat="1" applyFont="1" applyBorder="1"/>
    <xf numFmtId="6" fontId="13" fillId="0" borderId="37" xfId="0" applyNumberFormat="1" applyFont="1" applyBorder="1"/>
    <xf numFmtId="6" fontId="13" fillId="0" borderId="38" xfId="0" applyNumberFormat="1" applyFont="1" applyBorder="1"/>
    <xf numFmtId="6" fontId="13" fillId="0" borderId="35" xfId="0" applyNumberFormat="1" applyFont="1" applyBorder="1"/>
    <xf numFmtId="0" fontId="13" fillId="0" borderId="39" xfId="0" applyFont="1" applyBorder="1"/>
    <xf numFmtId="6" fontId="13" fillId="0" borderId="40" xfId="0" applyNumberFormat="1" applyFont="1" applyBorder="1"/>
    <xf numFmtId="6" fontId="13" fillId="0" borderId="41" xfId="0" applyNumberFormat="1" applyFont="1" applyBorder="1"/>
    <xf numFmtId="6" fontId="13" fillId="0" borderId="42" xfId="0" applyNumberFormat="1" applyFont="1" applyBorder="1"/>
    <xf numFmtId="6" fontId="13" fillId="0" borderId="39" xfId="0" applyNumberFormat="1" applyFont="1" applyBorder="1"/>
    <xf numFmtId="6" fontId="13" fillId="0" borderId="43" xfId="0" applyNumberFormat="1" applyFont="1" applyBorder="1"/>
    <xf numFmtId="0" fontId="0" fillId="0" borderId="12" xfId="0" applyBorder="1" applyAlignment="1">
      <alignment horizontal="center"/>
    </xf>
    <xf numFmtId="0" fontId="0" fillId="0" borderId="14" xfId="0" applyBorder="1" applyAlignment="1">
      <alignment horizontal="center"/>
    </xf>
    <xf numFmtId="0" fontId="0" fillId="0" borderId="0" xfId="0" applyBorder="1" applyAlignment="1"/>
    <xf numFmtId="38" fontId="0" fillId="0" borderId="14" xfId="2" applyFont="1" applyBorder="1"/>
    <xf numFmtId="38" fontId="0" fillId="0" borderId="12" xfId="2" applyFont="1" applyBorder="1"/>
    <xf numFmtId="0" fontId="0" fillId="0" borderId="5" xfId="0" applyFill="1" applyBorder="1" applyAlignment="1">
      <alignment horizontal="center"/>
    </xf>
    <xf numFmtId="0" fontId="3" fillId="0" borderId="0" xfId="2" applyNumberFormat="1" applyFont="1" applyBorder="1" applyAlignment="1">
      <alignment wrapText="1"/>
    </xf>
    <xf numFmtId="38" fontId="7" fillId="10" borderId="5" xfId="2" applyFont="1" applyFill="1" applyBorder="1" applyAlignment="1">
      <alignment horizontal="center"/>
    </xf>
    <xf numFmtId="38" fontId="0" fillId="0" borderId="5" xfId="0" applyNumberFormat="1" applyBorder="1"/>
    <xf numFmtId="0" fontId="7" fillId="0" borderId="5" xfId="2" applyNumberFormat="1" applyFont="1" applyFill="1" applyBorder="1" applyAlignment="1">
      <alignment horizontal="center"/>
    </xf>
    <xf numFmtId="176" fontId="4" fillId="7" borderId="12" xfId="1" applyNumberFormat="1" applyFont="1" applyFill="1" applyBorder="1" applyAlignment="1">
      <alignment horizontal="center" vertical="center"/>
    </xf>
    <xf numFmtId="0" fontId="4" fillId="7" borderId="12" xfId="0" applyFont="1" applyFill="1" applyBorder="1" applyAlignment="1">
      <alignment horizontal="center" vertical="center"/>
    </xf>
    <xf numFmtId="0" fontId="4" fillId="12" borderId="5" xfId="0" applyFont="1" applyFill="1" applyBorder="1" applyAlignment="1">
      <alignment horizontal="center" vertical="center"/>
    </xf>
    <xf numFmtId="0" fontId="4" fillId="13" borderId="5" xfId="0" applyFont="1" applyFill="1" applyBorder="1" applyAlignment="1">
      <alignment horizontal="center" vertical="center"/>
    </xf>
    <xf numFmtId="0" fontId="4" fillId="11" borderId="5" xfId="0" applyFont="1" applyFill="1" applyBorder="1" applyAlignment="1">
      <alignment horizontal="center" vertical="center"/>
    </xf>
    <xf numFmtId="183" fontId="0" fillId="0" borderId="5" xfId="0" applyNumberFormat="1" applyBorder="1"/>
    <xf numFmtId="184" fontId="0" fillId="0" borderId="5" xfId="0" applyNumberFormat="1" applyBorder="1"/>
    <xf numFmtId="185" fontId="0" fillId="0" borderId="0" xfId="0" applyNumberFormat="1"/>
    <xf numFmtId="0" fontId="0" fillId="0" borderId="0" xfId="0" applyAlignment="1"/>
    <xf numFmtId="38" fontId="4" fillId="9" borderId="5" xfId="2" applyFont="1" applyFill="1" applyBorder="1" applyAlignment="1">
      <alignment horizontal="center"/>
    </xf>
    <xf numFmtId="0" fontId="4" fillId="9" borderId="5" xfId="0" applyFont="1" applyFill="1" applyBorder="1" applyAlignment="1">
      <alignment horizontal="center"/>
    </xf>
    <xf numFmtId="0" fontId="0" fillId="0" borderId="0" xfId="0" applyFont="1" applyAlignment="1">
      <alignment vertical="top"/>
    </xf>
    <xf numFmtId="0" fontId="0" fillId="0" borderId="5" xfId="0" applyBorder="1" applyAlignment="1">
      <alignment horizontal="center"/>
    </xf>
    <xf numFmtId="0" fontId="0" fillId="0" borderId="0" xfId="0"/>
    <xf numFmtId="0" fontId="7" fillId="0" borderId="0" xfId="0" applyFont="1" applyAlignment="1">
      <alignment horizontal="right"/>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3" fontId="0" fillId="0" borderId="5" xfId="0" applyNumberFormat="1" applyBorder="1" applyAlignment="1">
      <alignment horizontal="center"/>
    </xf>
    <xf numFmtId="38" fontId="0" fillId="0" borderId="5" xfId="2" applyFont="1" applyBorder="1" applyAlignment="1">
      <alignment horizontal="center"/>
    </xf>
    <xf numFmtId="0" fontId="0" fillId="7" borderId="12" xfId="0" applyFill="1" applyBorder="1" applyAlignment="1">
      <alignment horizontal="center"/>
    </xf>
    <xf numFmtId="0" fontId="0" fillId="7" borderId="14" xfId="0" applyFill="1" applyBorder="1" applyAlignment="1">
      <alignment horizontal="center"/>
    </xf>
    <xf numFmtId="0" fontId="17" fillId="9" borderId="1" xfId="0" applyFont="1" applyFill="1" applyBorder="1" applyAlignment="1">
      <alignment horizontal="center" vertical="center"/>
    </xf>
    <xf numFmtId="0" fontId="17" fillId="9" borderId="2" xfId="0" applyFont="1" applyFill="1" applyBorder="1" applyAlignment="1">
      <alignment horizontal="center" vertical="center"/>
    </xf>
    <xf numFmtId="176" fontId="0" fillId="0" borderId="12" xfId="0" applyNumberFormat="1" applyBorder="1" applyAlignment="1">
      <alignment horizontal="center"/>
    </xf>
    <xf numFmtId="176" fontId="0" fillId="0" borderId="14" xfId="0" applyNumberFormat="1" applyBorder="1" applyAlignment="1">
      <alignment horizontal="center"/>
    </xf>
    <xf numFmtId="0" fontId="0" fillId="0" borderId="5" xfId="0" applyNumberFormat="1" applyBorder="1" applyAlignment="1">
      <alignment horizontal="center"/>
    </xf>
    <xf numFmtId="38" fontId="0" fillId="0" borderId="12" xfId="2" applyFont="1" applyBorder="1" applyAlignment="1">
      <alignment horizontal="center"/>
    </xf>
    <xf numFmtId="38" fontId="0" fillId="0" borderId="14" xfId="2" applyFont="1" applyBorder="1" applyAlignment="1">
      <alignment horizontal="center"/>
    </xf>
    <xf numFmtId="0" fontId="2" fillId="7" borderId="12" xfId="0" applyFont="1" applyFill="1" applyBorder="1" applyAlignment="1">
      <alignment horizontal="center"/>
    </xf>
    <xf numFmtId="0" fontId="2" fillId="7" borderId="14" xfId="0" applyFont="1" applyFill="1" applyBorder="1" applyAlignment="1">
      <alignment horizontal="center"/>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8" fillId="0" borderId="5" xfId="0" applyFont="1" applyFill="1" applyBorder="1" applyAlignment="1">
      <alignment horizontal="center" vertical="center"/>
    </xf>
    <xf numFmtId="0" fontId="2" fillId="0" borderId="12" xfId="0" applyFont="1" applyBorder="1" applyAlignment="1">
      <alignment horizontal="center"/>
    </xf>
    <xf numFmtId="0" fontId="2" fillId="0" borderId="14" xfId="0" applyFont="1" applyBorder="1" applyAlignment="1">
      <alignment horizontal="center"/>
    </xf>
    <xf numFmtId="176" fontId="0" fillId="0" borderId="5" xfId="0" applyNumberFormat="1" applyBorder="1" applyAlignment="1">
      <alignment horizontal="center"/>
    </xf>
    <xf numFmtId="38" fontId="0" fillId="0" borderId="0" xfId="2" applyFont="1" applyBorder="1" applyAlignment="1">
      <alignment horizontal="center"/>
    </xf>
    <xf numFmtId="176" fontId="0" fillId="0" borderId="0" xfId="0" applyNumberFormat="1" applyBorder="1" applyAlignment="1">
      <alignment horizontal="center"/>
    </xf>
    <xf numFmtId="0" fontId="0" fillId="0" borderId="11" xfId="0" applyBorder="1" applyAlignment="1">
      <alignment horizontal="center"/>
    </xf>
    <xf numFmtId="0" fontId="0" fillId="0" borderId="29" xfId="0" applyBorder="1" applyAlignment="1">
      <alignment horizontal="right"/>
    </xf>
    <xf numFmtId="0" fontId="0" fillId="0" borderId="30" xfId="0" applyBorder="1" applyAlignment="1">
      <alignment horizontal="right"/>
    </xf>
    <xf numFmtId="0" fontId="2" fillId="0" borderId="0" xfId="0" applyFont="1" applyBorder="1" applyAlignment="1">
      <alignment horizontal="left" vertical="top"/>
    </xf>
    <xf numFmtId="0" fontId="4" fillId="0" borderId="0" xfId="0" applyFont="1" applyAlignment="1">
      <alignment horizontal="left" vertical="top"/>
    </xf>
    <xf numFmtId="0" fontId="0" fillId="0" borderId="0" xfId="0" applyBorder="1" applyAlignment="1">
      <alignment horizontal="center"/>
    </xf>
    <xf numFmtId="0" fontId="2" fillId="0" borderId="0" xfId="0" applyFont="1" applyBorder="1" applyAlignment="1">
      <alignment horizontal="center"/>
    </xf>
    <xf numFmtId="0" fontId="0" fillId="0" borderId="13" xfId="0" applyBorder="1" applyAlignment="1">
      <alignment horizontal="center"/>
    </xf>
    <xf numFmtId="0" fontId="12" fillId="0" borderId="0" xfId="0" applyFont="1"/>
    <xf numFmtId="0" fontId="0" fillId="0" borderId="0" xfId="0"/>
    <xf numFmtId="0" fontId="0" fillId="0" borderId="29" xfId="0" applyBorder="1"/>
    <xf numFmtId="0" fontId="0" fillId="0" borderId="30" xfId="0" applyBorder="1"/>
    <xf numFmtId="0" fontId="0" fillId="0" borderId="1" xfId="0" applyBorder="1" applyAlignment="1">
      <alignment horizontal="center" vertical="center"/>
    </xf>
    <xf numFmtId="0" fontId="0" fillId="0" borderId="2" xfId="0" applyBorder="1" applyAlignment="1">
      <alignment horizontal="center" vertical="center"/>
    </xf>
    <xf numFmtId="0" fontId="17" fillId="9" borderId="12" xfId="0" applyFont="1" applyFill="1" applyBorder="1" applyAlignment="1">
      <alignment horizontal="center"/>
    </xf>
    <xf numFmtId="0" fontId="17" fillId="9" borderId="14" xfId="0" applyFont="1" applyFill="1" applyBorder="1" applyAlignment="1">
      <alignment horizontal="center"/>
    </xf>
    <xf numFmtId="0" fontId="21" fillId="9" borderId="12" xfId="0" applyFont="1" applyFill="1" applyBorder="1" applyAlignment="1">
      <alignment horizontal="center"/>
    </xf>
    <xf numFmtId="0" fontId="21" fillId="9" borderId="14" xfId="0" applyFont="1" applyFill="1" applyBorder="1" applyAlignment="1">
      <alignment horizontal="center"/>
    </xf>
    <xf numFmtId="0" fontId="4" fillId="9" borderId="5" xfId="0" applyFont="1" applyFill="1" applyBorder="1" applyAlignment="1">
      <alignment horizontal="center" vertical="center" wrapText="1"/>
    </xf>
    <xf numFmtId="0" fontId="0" fillId="0" borderId="5" xfId="0" applyBorder="1" applyAlignment="1">
      <alignment horizontal="center" vertical="center" wrapText="1"/>
    </xf>
    <xf numFmtId="178" fontId="0" fillId="9" borderId="5" xfId="0" applyNumberFormat="1" applyFill="1" applyBorder="1" applyAlignment="1">
      <alignment horizontal="center" vertical="center"/>
    </xf>
    <xf numFmtId="0" fontId="0" fillId="0" borderId="5" xfId="0" applyBorder="1" applyAlignment="1"/>
    <xf numFmtId="3" fontId="0" fillId="10" borderId="5" xfId="0" applyNumberFormat="1" applyFill="1" applyBorder="1" applyAlignment="1">
      <alignment horizontal="center"/>
    </xf>
    <xf numFmtId="0" fontId="17" fillId="9" borderId="5" xfId="0" applyFont="1" applyFill="1" applyBorder="1" applyAlignment="1">
      <alignment horizontal="center" vertical="center" wrapText="1"/>
    </xf>
    <xf numFmtId="176" fontId="0" fillId="10" borderId="5" xfId="2" applyNumberFormat="1" applyFont="1" applyFill="1" applyBorder="1" applyAlignment="1">
      <alignment horizontal="center"/>
    </xf>
    <xf numFmtId="176" fontId="0" fillId="10" borderId="5" xfId="0" applyNumberFormat="1" applyFill="1" applyBorder="1" applyAlignment="1">
      <alignment horizontal="center"/>
    </xf>
    <xf numFmtId="0" fontId="0" fillId="10" borderId="5" xfId="0" applyFill="1" applyBorder="1" applyAlignment="1">
      <alignment horizontal="center"/>
    </xf>
    <xf numFmtId="10" fontId="0" fillId="10" borderId="5" xfId="0" applyNumberFormat="1" applyFont="1" applyFill="1" applyBorder="1" applyAlignment="1">
      <alignment horizontal="center"/>
    </xf>
    <xf numFmtId="10" fontId="0" fillId="10" borderId="5" xfId="0" applyNumberFormat="1" applyFill="1" applyBorder="1" applyAlignment="1">
      <alignment horizontal="center"/>
    </xf>
    <xf numFmtId="0" fontId="0" fillId="0" borderId="3" xfId="0" applyBorder="1" applyAlignment="1">
      <alignment horizontal="center" vertical="center"/>
    </xf>
    <xf numFmtId="38" fontId="1" fillId="9" borderId="12" xfId="2" applyFont="1" applyFill="1" applyBorder="1" applyAlignment="1">
      <alignment horizontal="center"/>
    </xf>
    <xf numFmtId="38" fontId="1" fillId="9" borderId="14" xfId="2" applyFont="1" applyFill="1" applyBorder="1" applyAlignment="1">
      <alignment horizontal="center"/>
    </xf>
    <xf numFmtId="38" fontId="1" fillId="0" borderId="12" xfId="2" applyFont="1" applyFill="1" applyBorder="1" applyAlignment="1">
      <alignment horizontal="center"/>
    </xf>
    <xf numFmtId="38" fontId="1" fillId="0" borderId="14" xfId="2" applyFont="1" applyFill="1" applyBorder="1" applyAlignment="1">
      <alignment horizontal="center"/>
    </xf>
    <xf numFmtId="10" fontId="0" fillId="10" borderId="12" xfId="0" applyNumberFormat="1" applyFill="1" applyBorder="1" applyAlignment="1">
      <alignment horizontal="center"/>
    </xf>
    <xf numFmtId="10" fontId="0" fillId="10" borderId="14" xfId="0" applyNumberFormat="1" applyFill="1" applyBorder="1" applyAlignment="1">
      <alignment horizontal="center"/>
    </xf>
    <xf numFmtId="0" fontId="13" fillId="9" borderId="5" xfId="0" applyFont="1" applyFill="1" applyBorder="1" applyAlignment="1">
      <alignment horizontal="center" vertical="center" wrapText="1"/>
    </xf>
    <xf numFmtId="0" fontId="0" fillId="9" borderId="5" xfId="0" applyFill="1" applyBorder="1" applyAlignment="1">
      <alignment horizontal="center" vertical="center" wrapText="1"/>
    </xf>
    <xf numFmtId="0" fontId="4" fillId="9" borderId="5" xfId="0" applyFont="1" applyFill="1" applyBorder="1" applyAlignment="1">
      <alignment horizontal="center" vertical="center"/>
    </xf>
    <xf numFmtId="0" fontId="0" fillId="9" borderId="5" xfId="0" applyFill="1" applyBorder="1" applyAlignment="1">
      <alignment horizontal="center" vertical="center"/>
    </xf>
    <xf numFmtId="0" fontId="7" fillId="0" borderId="0" xfId="0" applyFont="1" applyAlignment="1">
      <alignment horizontal="right"/>
    </xf>
    <xf numFmtId="0" fontId="0" fillId="0" borderId="0" xfId="0" applyAlignment="1">
      <alignment horizontal="right"/>
    </xf>
    <xf numFmtId="0" fontId="7" fillId="0" borderId="0" xfId="0" applyFont="1" applyAlignment="1">
      <alignment horizontal="center"/>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0" fillId="0" borderId="0" xfId="0" applyFont="1" applyAlignment="1">
      <alignment vertical="center"/>
    </xf>
    <xf numFmtId="0" fontId="0" fillId="0" borderId="0" xfId="0"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FFFF66"/>
      <color rgb="FFCCECFF"/>
      <color rgb="FFFFFFCC"/>
      <color rgb="FFCCFF99"/>
      <color rgb="FFFFCCCC"/>
      <color rgb="FF99FF6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0</xdr:row>
      <xdr:rowOff>19050</xdr:rowOff>
    </xdr:from>
    <xdr:to>
      <xdr:col>9</xdr:col>
      <xdr:colOff>381000</xdr:colOff>
      <xdr:row>1</xdr:row>
      <xdr:rowOff>200025</xdr:rowOff>
    </xdr:to>
    <xdr:sp macro="" textlink="">
      <xdr:nvSpPr>
        <xdr:cNvPr id="2" name="テキスト 1"/>
        <xdr:cNvSpPr txBox="1">
          <a:spLocks noChangeArrowheads="1"/>
        </xdr:cNvSpPr>
      </xdr:nvSpPr>
      <xdr:spPr bwMode="auto">
        <a:xfrm>
          <a:off x="3476625" y="19050"/>
          <a:ext cx="4610100" cy="4000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住宅ローン・シミュレーション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14</xdr:row>
      <xdr:rowOff>28575</xdr:rowOff>
    </xdr:from>
    <xdr:to>
      <xdr:col>2</xdr:col>
      <xdr:colOff>57150</xdr:colOff>
      <xdr:row>16</xdr:row>
      <xdr:rowOff>19050</xdr:rowOff>
    </xdr:to>
    <xdr:sp macro="" textlink="">
      <xdr:nvSpPr>
        <xdr:cNvPr id="5697" name="Line 1"/>
        <xdr:cNvSpPr>
          <a:spLocks noChangeShapeType="1"/>
        </xdr:cNvSpPr>
      </xdr:nvSpPr>
      <xdr:spPr bwMode="auto">
        <a:xfrm>
          <a:off x="733425" y="3476625"/>
          <a:ext cx="1600200" cy="523875"/>
        </a:xfrm>
        <a:prstGeom prst="line">
          <a:avLst/>
        </a:prstGeom>
        <a:noFill/>
        <a:ln w="9525">
          <a:solidFill>
            <a:srgbClr val="000000"/>
          </a:solidFill>
          <a:round/>
          <a:headEnd/>
          <a:tailEnd/>
        </a:ln>
      </xdr:spPr>
    </xdr:sp>
    <xdr:clientData/>
  </xdr:twoCellAnchor>
  <xdr:twoCellAnchor>
    <xdr:from>
      <xdr:col>1</xdr:col>
      <xdr:colOff>19050</xdr:colOff>
      <xdr:row>5</xdr:row>
      <xdr:rowOff>9525</xdr:rowOff>
    </xdr:from>
    <xdr:to>
      <xdr:col>2</xdr:col>
      <xdr:colOff>0</xdr:colOff>
      <xdr:row>5</xdr:row>
      <xdr:rowOff>276225</xdr:rowOff>
    </xdr:to>
    <xdr:sp macro="" textlink="">
      <xdr:nvSpPr>
        <xdr:cNvPr id="5698" name="Line 2"/>
        <xdr:cNvSpPr>
          <a:spLocks noChangeShapeType="1"/>
        </xdr:cNvSpPr>
      </xdr:nvSpPr>
      <xdr:spPr bwMode="auto">
        <a:xfrm>
          <a:off x="704850" y="1000125"/>
          <a:ext cx="1571625" cy="2667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304801</xdr:rowOff>
    </xdr:from>
    <xdr:to>
      <xdr:col>2</xdr:col>
      <xdr:colOff>247649</xdr:colOff>
      <xdr:row>3</xdr:row>
      <xdr:rowOff>704850</xdr:rowOff>
    </xdr:to>
    <xdr:sp macro="" textlink="">
      <xdr:nvSpPr>
        <xdr:cNvPr id="3" name="テキスト ボックス 2"/>
        <xdr:cNvSpPr txBox="1"/>
      </xdr:nvSpPr>
      <xdr:spPr>
        <a:xfrm>
          <a:off x="9525" y="847726"/>
          <a:ext cx="2305049" cy="400049"/>
        </a:xfrm>
        <a:prstGeom prst="rect">
          <a:avLst/>
        </a:prstGeom>
        <a:solidFill>
          <a:schemeClr val="lt1">
            <a:alpha val="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latin typeface="ＭＳ 明朝" pitchFamily="17" charset="-128"/>
              <a:ea typeface="ＭＳ 明朝" pitchFamily="17" charset="-128"/>
            </a:rPr>
            <a:t>　</a:t>
          </a:r>
          <a:r>
            <a:rPr kumimoji="1" lang="ja-JP" altLang="en-US" sz="1600" b="1" u="none">
              <a:latin typeface="ＭＳ 明朝" pitchFamily="17" charset="-128"/>
              <a:ea typeface="ＭＳ 明朝" pitchFamily="17" charset="-128"/>
            </a:rPr>
            <a:t>労金　太郎　　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heetViews>
  <sheetFormatPr defaultRowHeight="13.5"/>
  <cols>
    <col min="2" max="2" width="16.125" customWidth="1"/>
    <col min="3" max="4" width="21.75" bestFit="1" customWidth="1"/>
    <col min="5" max="5" width="14" customWidth="1"/>
    <col min="6" max="6" width="10.75" customWidth="1"/>
    <col min="7" max="7" width="9.625" customWidth="1"/>
    <col min="8" max="8" width="10.5" customWidth="1"/>
    <col min="9" max="9" width="9.25" customWidth="1"/>
    <col min="11" max="11" width="8.75" customWidth="1"/>
    <col min="13" max="13" width="9.25" customWidth="1"/>
  </cols>
  <sheetData>
    <row r="1" spans="2:14" ht="14.25" thickBot="1"/>
    <row r="2" spans="2:14" ht="14.25" customHeight="1" thickTop="1">
      <c r="B2" s="176" t="s">
        <v>81</v>
      </c>
      <c r="C2" s="177"/>
      <c r="D2" s="177"/>
      <c r="E2" s="177"/>
      <c r="F2" s="177"/>
      <c r="G2" s="177"/>
      <c r="H2" s="177"/>
      <c r="I2" s="177"/>
      <c r="J2" s="177"/>
      <c r="K2" s="177"/>
      <c r="L2" s="177"/>
      <c r="M2" s="177"/>
      <c r="N2" s="178"/>
    </row>
    <row r="3" spans="2:14" ht="14.25" customHeight="1" thickBot="1">
      <c r="B3" s="179"/>
      <c r="C3" s="180"/>
      <c r="D3" s="180"/>
      <c r="E3" s="180"/>
      <c r="F3" s="180"/>
      <c r="G3" s="180"/>
      <c r="H3" s="180"/>
      <c r="I3" s="180"/>
      <c r="J3" s="180"/>
      <c r="K3" s="180"/>
      <c r="L3" s="180"/>
      <c r="M3" s="180"/>
      <c r="N3" s="181"/>
    </row>
    <row r="4" spans="2:14" ht="18" thickTop="1">
      <c r="B4" s="106"/>
      <c r="C4" s="106"/>
      <c r="D4" s="106"/>
      <c r="E4" s="106"/>
      <c r="F4" s="106">
        <v>25</v>
      </c>
      <c r="G4" s="106"/>
    </row>
    <row r="5" spans="2:14" ht="17.25">
      <c r="B5" s="106"/>
      <c r="C5" s="106"/>
      <c r="D5" s="106"/>
      <c r="E5" s="106"/>
      <c r="F5" s="106"/>
      <c r="G5" s="106"/>
    </row>
    <row r="6" spans="2:14" ht="17.25">
      <c r="B6" s="95" t="s">
        <v>67</v>
      </c>
      <c r="C6" s="115" t="s">
        <v>73</v>
      </c>
      <c r="D6" s="115" t="s">
        <v>74</v>
      </c>
      <c r="E6" s="106"/>
      <c r="F6" s="122">
        <f>ROUNDUP(F9,-4)</f>
        <v>440000</v>
      </c>
      <c r="G6" s="106"/>
    </row>
    <row r="7" spans="2:14" ht="17.25">
      <c r="B7" s="95" t="s">
        <v>71</v>
      </c>
      <c r="C7" s="182">
        <v>20000000</v>
      </c>
      <c r="D7" s="182"/>
      <c r="E7" s="106"/>
      <c r="F7" s="122">
        <f>C7+F6</f>
        <v>20440000</v>
      </c>
      <c r="G7" s="111"/>
    </row>
    <row r="8" spans="2:14" ht="17.25">
      <c r="B8" s="95" t="s">
        <v>68</v>
      </c>
      <c r="C8" s="183"/>
      <c r="D8" s="183"/>
      <c r="E8" s="106"/>
      <c r="F8" s="122">
        <f>C7*2.16%</f>
        <v>432000</v>
      </c>
      <c r="G8" s="106"/>
    </row>
    <row r="9" spans="2:14" ht="17.25">
      <c r="B9" s="95" t="s">
        <v>72</v>
      </c>
      <c r="C9" s="183"/>
      <c r="D9" s="183"/>
      <c r="E9" s="106"/>
      <c r="F9" s="122">
        <f>C8+C9+F8</f>
        <v>432000</v>
      </c>
      <c r="G9" s="106"/>
    </row>
    <row r="10" spans="2:14" ht="17.25">
      <c r="B10" s="95" t="s">
        <v>69</v>
      </c>
      <c r="C10" s="18">
        <f>C12*2.16%</f>
        <v>441504</v>
      </c>
      <c r="D10" s="18">
        <v>48600</v>
      </c>
      <c r="E10" s="106"/>
      <c r="F10" s="123"/>
      <c r="G10" s="106"/>
    </row>
    <row r="11" spans="2:14" ht="17.25">
      <c r="B11" s="106"/>
      <c r="D11" s="106"/>
      <c r="E11" s="106"/>
      <c r="F11" s="106"/>
      <c r="G11" s="106"/>
    </row>
    <row r="12" spans="2:14" ht="26.25" customHeight="1">
      <c r="B12" s="95" t="s">
        <v>70</v>
      </c>
      <c r="C12" s="108">
        <f>C7+ROUNDUP(SUM(C8,C9,C7*2.16%),-4)</f>
        <v>20440000</v>
      </c>
      <c r="D12" s="108">
        <f>ROUNDUP(C7+C8+C9+D10,-4)</f>
        <v>20050000</v>
      </c>
      <c r="E12" s="112"/>
      <c r="G12" s="184" t="s">
        <v>62</v>
      </c>
      <c r="H12" s="185"/>
      <c r="I12" s="184" t="s">
        <v>64</v>
      </c>
      <c r="J12" s="185"/>
      <c r="K12" s="184" t="s">
        <v>65</v>
      </c>
      <c r="L12" s="185"/>
    </row>
    <row r="13" spans="2:14" ht="20.100000000000001" customHeight="1">
      <c r="B13" s="95" t="s">
        <v>56</v>
      </c>
      <c r="C13" s="18">
        <v>20000000</v>
      </c>
      <c r="D13" s="18">
        <v>20000000</v>
      </c>
      <c r="E13" s="39"/>
      <c r="F13" s="68"/>
      <c r="G13" s="15" t="s">
        <v>56</v>
      </c>
      <c r="H13" s="15" t="s">
        <v>53</v>
      </c>
      <c r="I13" s="15" t="s">
        <v>56</v>
      </c>
      <c r="J13" s="15" t="s">
        <v>53</v>
      </c>
      <c r="K13" s="15" t="s">
        <v>56</v>
      </c>
      <c r="L13" s="15" t="s">
        <v>53</v>
      </c>
    </row>
    <row r="14" spans="2:14" ht="20.100000000000001" customHeight="1">
      <c r="B14" s="95" t="s">
        <v>53</v>
      </c>
      <c r="C14" s="18">
        <f>C12-C13</f>
        <v>440000</v>
      </c>
      <c r="D14" s="18">
        <f>D12-D13</f>
        <v>50000</v>
      </c>
      <c r="E14" s="39"/>
      <c r="F14" s="186" t="s">
        <v>8</v>
      </c>
      <c r="G14" s="188">
        <f>(2.675-1.5)/100</f>
        <v>1.1749999999999998E-2</v>
      </c>
      <c r="H14" s="189"/>
      <c r="I14" s="188">
        <f>G14+0.1%</f>
        <v>1.2749999999999997E-2</v>
      </c>
      <c r="J14" s="189"/>
      <c r="K14" s="188">
        <f>G14+0.3%</f>
        <v>1.4749999999999999E-2</v>
      </c>
      <c r="L14" s="189"/>
    </row>
    <row r="15" spans="2:14" ht="20.100000000000001" customHeight="1">
      <c r="B15" s="95" t="s">
        <v>54</v>
      </c>
      <c r="C15" s="190">
        <v>300</v>
      </c>
      <c r="D15" s="190"/>
      <c r="E15" s="109"/>
      <c r="F15" s="187"/>
      <c r="G15" s="18" t="e">
        <f ca="1">Sheet1!G19</f>
        <v>#REF!</v>
      </c>
      <c r="H15" s="18" t="e">
        <f>Sheet1!H19</f>
        <v>#REF!</v>
      </c>
      <c r="I15" s="18" t="e">
        <f ca="1">Sheet1!I19</f>
        <v>#REF!</v>
      </c>
      <c r="J15" s="18" t="e">
        <f>Sheet1!J19</f>
        <v>#REF!</v>
      </c>
      <c r="K15" s="18" t="e">
        <f ca="1">Sheet1!K19</f>
        <v>#REF!</v>
      </c>
      <c r="L15" s="18" t="e">
        <f>Sheet1!L19</f>
        <v>#REF!</v>
      </c>
    </row>
    <row r="16" spans="2:14" ht="20.100000000000001" customHeight="1">
      <c r="B16" s="95" t="s">
        <v>55</v>
      </c>
      <c r="C16" s="190">
        <v>50</v>
      </c>
      <c r="D16" s="190"/>
      <c r="E16" s="109"/>
      <c r="F16" s="186" t="s">
        <v>10</v>
      </c>
      <c r="G16" s="188">
        <f>(2.675-1.3)/100</f>
        <v>1.3749999999999998E-2</v>
      </c>
      <c r="H16" s="189"/>
      <c r="I16" s="188">
        <f>G16+0.1%</f>
        <v>1.4749999999999999E-2</v>
      </c>
      <c r="J16" s="189"/>
      <c r="K16" s="188">
        <f>G16+0.3%</f>
        <v>1.6749999999999998E-2</v>
      </c>
      <c r="L16" s="189"/>
    </row>
    <row r="17" spans="1:14" ht="20.100000000000001" customHeight="1">
      <c r="B17" s="95" t="s">
        <v>57</v>
      </c>
      <c r="C17" s="20">
        <v>5.0000000000000001E-3</v>
      </c>
      <c r="D17" s="20">
        <v>7.4999999999999997E-3</v>
      </c>
      <c r="E17" s="110"/>
      <c r="F17" s="187"/>
      <c r="G17" s="18" t="e">
        <f ca="1">Sheet4!G18</f>
        <v>#REF!</v>
      </c>
      <c r="H17" s="18" t="e">
        <f>Sheet4!H18</f>
        <v>#REF!</v>
      </c>
      <c r="I17" s="18" t="e">
        <f ca="1">Sheet4!I18</f>
        <v>#REF!</v>
      </c>
      <c r="J17" s="18" t="e">
        <f>Sheet4!J18</f>
        <v>#REF!</v>
      </c>
      <c r="K17" s="18" t="e">
        <f ca="1">Sheet4!K18</f>
        <v>#REF!</v>
      </c>
      <c r="L17" s="18" t="e">
        <f>Sheet4!L18</f>
        <v>#REF!</v>
      </c>
    </row>
    <row r="18" spans="1:14" ht="20.100000000000001" customHeight="1">
      <c r="M18" s="105"/>
      <c r="N18" s="68"/>
    </row>
    <row r="19" spans="1:14" ht="20.100000000000001" customHeight="1">
      <c r="A19" s="131"/>
      <c r="B19" s="18" t="s">
        <v>76</v>
      </c>
      <c r="C19" s="18">
        <f>ROUNDUP(PMT($C$17/12,$C15,$C$13)*-1,0)</f>
        <v>70934</v>
      </c>
      <c r="D19" s="18">
        <f>ROUNDUP(PMT($D$17/12,$C15,$D$13)*-1,0)</f>
        <v>73133</v>
      </c>
      <c r="E19" s="39"/>
      <c r="G19" s="193" t="s">
        <v>80</v>
      </c>
      <c r="H19" s="194"/>
      <c r="I19" s="193" t="s">
        <v>80</v>
      </c>
      <c r="J19" s="194"/>
      <c r="K19" s="193" t="s">
        <v>80</v>
      </c>
      <c r="L19" s="194"/>
    </row>
    <row r="20" spans="1:14" ht="20.100000000000001" customHeight="1">
      <c r="A20" s="131"/>
      <c r="B20" s="18" t="s">
        <v>77</v>
      </c>
      <c r="C20" s="18">
        <f>ROUNDUP(PMT($C$17/2,$C16,$C$14)*-1,0)</f>
        <v>9373</v>
      </c>
      <c r="D20" s="18">
        <f>ROUNDUP(PMT($D$17/2,$C16,$D$14)*-1,0)</f>
        <v>1099</v>
      </c>
      <c r="E20" s="39"/>
      <c r="F20" s="117" t="s">
        <v>8</v>
      </c>
      <c r="G20" s="191" t="e">
        <f ca="1">Sheet1!G11</f>
        <v>#REF!</v>
      </c>
      <c r="H20" s="192"/>
      <c r="I20" s="191" t="e">
        <f ca="1">Sheet1!I11</f>
        <v>#REF!</v>
      </c>
      <c r="J20" s="192"/>
      <c r="K20" s="191" t="e">
        <f ca="1">Sheet1!K11</f>
        <v>#REF!</v>
      </c>
      <c r="L20" s="192"/>
    </row>
    <row r="21" spans="1:14" ht="20.100000000000001" customHeight="1">
      <c r="A21" s="131"/>
      <c r="B21" s="113" t="s">
        <v>78</v>
      </c>
      <c r="C21" s="18" t="e">
        <f ca="1">Sheet1!C18</f>
        <v>#REF!</v>
      </c>
      <c r="D21" s="18" t="e">
        <f ca="1">Sheet4!C18</f>
        <v>#REF!</v>
      </c>
      <c r="E21" s="39"/>
      <c r="F21" s="116" t="s">
        <v>60</v>
      </c>
      <c r="G21" s="183" t="e">
        <f ca="1">Sheet4!G11</f>
        <v>#REF!</v>
      </c>
      <c r="H21" s="183"/>
      <c r="I21" s="191" t="e">
        <f ca="1">Sheet4!I11</f>
        <v>#REF!</v>
      </c>
      <c r="J21" s="192"/>
      <c r="K21" s="191" t="e">
        <f ca="1">Sheet4!K11</f>
        <v>#REF!</v>
      </c>
      <c r="L21" s="192"/>
    </row>
    <row r="22" spans="1:14" ht="20.100000000000001" customHeight="1">
      <c r="A22" s="131"/>
      <c r="B22" s="114" t="s">
        <v>79</v>
      </c>
      <c r="C22" s="18" t="e">
        <f>Sheet1!D18</f>
        <v>#REF!</v>
      </c>
      <c r="D22" s="18" t="e">
        <f>Sheet4!D18</f>
        <v>#REF!</v>
      </c>
      <c r="E22" s="39"/>
    </row>
    <row r="23" spans="1:14" ht="20.100000000000001" customHeight="1">
      <c r="A23" s="131"/>
      <c r="B23" s="112"/>
      <c r="C23" s="112"/>
      <c r="D23" s="39"/>
      <c r="E23" s="39"/>
      <c r="F23" s="49" t="e">
        <f ca="1">IF(G20&lt;G21,"定率型","定額型")</f>
        <v>#REF!</v>
      </c>
      <c r="G23" s="107" t="e">
        <f ca="1">G20-G21</f>
        <v>#REF!</v>
      </c>
      <c r="H23" t="s">
        <v>75</v>
      </c>
      <c r="I23" s="107" t="e">
        <f ca="1">I20-I21</f>
        <v>#REF!</v>
      </c>
      <c r="J23" t="s">
        <v>75</v>
      </c>
      <c r="K23" s="107" t="e">
        <f ca="1">K20-K21</f>
        <v>#REF!</v>
      </c>
      <c r="L23" t="s">
        <v>75</v>
      </c>
    </row>
    <row r="24" spans="1:14" ht="20.100000000000001" customHeight="1">
      <c r="B24" s="112"/>
      <c r="C24" s="112"/>
      <c r="D24" s="39"/>
      <c r="E24" s="39"/>
    </row>
    <row r="25" spans="1:14" ht="20.100000000000001" customHeight="1">
      <c r="B25" s="112"/>
      <c r="C25" s="112"/>
      <c r="D25" s="39"/>
      <c r="E25" s="39"/>
    </row>
    <row r="26" spans="1:14" ht="20.100000000000001" customHeight="1">
      <c r="B26" s="112"/>
      <c r="C26" s="112"/>
      <c r="D26" s="39"/>
      <c r="E26" s="39"/>
    </row>
    <row r="27" spans="1:14" ht="17.25">
      <c r="C27" s="35"/>
      <c r="D27" s="35"/>
      <c r="E27" s="35"/>
      <c r="F27" s="35"/>
      <c r="G27" s="35"/>
    </row>
  </sheetData>
  <mergeCells count="26">
    <mergeCell ref="G21:H21"/>
    <mergeCell ref="I21:J21"/>
    <mergeCell ref="K21:L21"/>
    <mergeCell ref="G19:H19"/>
    <mergeCell ref="I19:J19"/>
    <mergeCell ref="K19:L19"/>
    <mergeCell ref="G20:H20"/>
    <mergeCell ref="I20:J20"/>
    <mergeCell ref="K20:L20"/>
    <mergeCell ref="C16:D16"/>
    <mergeCell ref="F16:F17"/>
    <mergeCell ref="G16:H16"/>
    <mergeCell ref="I16:J16"/>
    <mergeCell ref="K16:L16"/>
    <mergeCell ref="F14:F15"/>
    <mergeCell ref="G14:H14"/>
    <mergeCell ref="I14:J14"/>
    <mergeCell ref="K14:L14"/>
    <mergeCell ref="C15:D15"/>
    <mergeCell ref="B2:N3"/>
    <mergeCell ref="C7:D7"/>
    <mergeCell ref="C8:D8"/>
    <mergeCell ref="C9:D9"/>
    <mergeCell ref="G12:H12"/>
    <mergeCell ref="I12:J12"/>
    <mergeCell ref="K12:L12"/>
  </mergeCells>
  <phoneticPr fontId="3"/>
  <pageMargins left="0.70866141732283472" right="0.70866141732283472" top="0.74803149606299213" bottom="0.74803149606299213" header="0.31496062992125984" footer="0.31496062992125984"/>
  <pageSetup paperSize="9" scale="79" orientation="landscape" r:id="rId1"/>
  <ignoredErrors>
    <ignoredError sqref="I15 K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1"/>
  <sheetViews>
    <sheetView workbookViewId="0"/>
  </sheetViews>
  <sheetFormatPr defaultRowHeight="13.5"/>
  <cols>
    <col min="2" max="2" width="16.5" customWidth="1"/>
    <col min="3" max="3" width="20.75" bestFit="1" customWidth="1"/>
    <col min="4" max="4" width="29.5" bestFit="1" customWidth="1"/>
    <col min="5" max="5" width="10.75" customWidth="1"/>
    <col min="6" max="6" width="9.625" customWidth="1"/>
    <col min="7" max="7" width="21.75" bestFit="1" customWidth="1"/>
    <col min="8" max="8" width="21.25" bestFit="1" customWidth="1"/>
    <col min="9" max="10" width="21.375" bestFit="1" customWidth="1"/>
    <col min="11" max="11" width="21.375" customWidth="1"/>
    <col min="12" max="12" width="21.75" bestFit="1" customWidth="1"/>
  </cols>
  <sheetData>
    <row r="1" spans="2:13" ht="14.25" thickBot="1"/>
    <row r="2" spans="2:13" ht="14.25" thickTop="1">
      <c r="B2" s="195" t="s">
        <v>12</v>
      </c>
      <c r="C2" s="196"/>
      <c r="D2" s="196"/>
      <c r="E2" s="196"/>
      <c r="F2" s="197"/>
    </row>
    <row r="3" spans="2:13" ht="14.25" thickBot="1">
      <c r="B3" s="198"/>
      <c r="C3" s="199"/>
      <c r="D3" s="199"/>
      <c r="E3" s="199"/>
      <c r="F3" s="200"/>
    </row>
    <row r="4" spans="2:13" ht="26.25" customHeight="1" thickTop="1"/>
    <row r="5" spans="2:13" ht="20.100000000000001" customHeight="1">
      <c r="B5" s="201"/>
      <c r="C5" s="21" t="s">
        <v>56</v>
      </c>
      <c r="D5" s="18" t="e">
        <f>#REF!</f>
        <v>#REF!</v>
      </c>
    </row>
    <row r="6" spans="2:13" ht="20.100000000000001" customHeight="1">
      <c r="B6" s="202"/>
      <c r="C6" s="21" t="s">
        <v>53</v>
      </c>
      <c r="D6" s="18" t="e">
        <f>#REF!</f>
        <v>#REF!</v>
      </c>
    </row>
    <row r="7" spans="2:13" ht="20.100000000000001" customHeight="1">
      <c r="B7" s="202"/>
      <c r="C7" s="21" t="s">
        <v>54</v>
      </c>
      <c r="D7" s="90" t="e">
        <f>#REF!</f>
        <v>#REF!</v>
      </c>
      <c r="G7" t="e">
        <f>(D5+D6)*0.0216</f>
        <v>#REF!</v>
      </c>
    </row>
    <row r="8" spans="2:13" ht="20.100000000000001" customHeight="1">
      <c r="B8" s="203"/>
      <c r="C8" s="21" t="s">
        <v>55</v>
      </c>
      <c r="D8" s="90" t="e">
        <f>#REF!</f>
        <v>#REF!</v>
      </c>
    </row>
    <row r="9" spans="2:13" ht="20.100000000000001" customHeight="1">
      <c r="B9" s="207" t="s">
        <v>8</v>
      </c>
      <c r="C9" s="22" t="s">
        <v>9</v>
      </c>
      <c r="D9" s="103" t="e">
        <f>2.16%*(D5+D6)</f>
        <v>#REF!</v>
      </c>
      <c r="E9" s="16"/>
      <c r="G9" s="204" t="s">
        <v>62</v>
      </c>
      <c r="H9" s="204"/>
      <c r="I9" s="205" t="s">
        <v>64</v>
      </c>
      <c r="J9" s="206"/>
      <c r="K9" s="205" t="s">
        <v>65</v>
      </c>
      <c r="L9" s="206"/>
    </row>
    <row r="10" spans="2:13" ht="20.100000000000001" customHeight="1">
      <c r="B10" s="207"/>
      <c r="C10" s="21" t="s">
        <v>57</v>
      </c>
      <c r="D10" s="20">
        <v>5.0000000000000001E-3</v>
      </c>
      <c r="E10" s="16"/>
      <c r="G10" s="208" t="s">
        <v>66</v>
      </c>
      <c r="H10" s="209"/>
      <c r="I10" s="208" t="s">
        <v>66</v>
      </c>
      <c r="J10" s="209"/>
      <c r="K10" s="208" t="s">
        <v>66</v>
      </c>
      <c r="L10" s="209"/>
    </row>
    <row r="11" spans="2:13" ht="20.100000000000001" customHeight="1">
      <c r="B11" s="207" t="s">
        <v>10</v>
      </c>
      <c r="C11" s="22" t="s">
        <v>9</v>
      </c>
      <c r="D11" s="91">
        <v>48600</v>
      </c>
      <c r="E11" s="16"/>
      <c r="F11" s="100" t="s">
        <v>8</v>
      </c>
      <c r="G11" s="183" t="e">
        <f ca="1">C15*36+C17*G19+D15*6+D17*H19</f>
        <v>#REF!</v>
      </c>
      <c r="H11" s="183"/>
      <c r="I11" s="183" t="e">
        <f ca="1">C15*36+C17*I19+D15*6+D17*J19</f>
        <v>#REF!</v>
      </c>
      <c r="J11" s="183"/>
      <c r="K11" s="183" t="e">
        <f ca="1">C15*36+C17*K19+D15*6+D17*L19</f>
        <v>#REF!</v>
      </c>
      <c r="L11" s="183"/>
    </row>
    <row r="12" spans="2:13" ht="20.100000000000001" customHeight="1">
      <c r="B12" s="207"/>
      <c r="C12" s="21" t="s">
        <v>57</v>
      </c>
      <c r="D12" s="20">
        <v>7.4999999999999997E-3</v>
      </c>
      <c r="E12" s="16"/>
      <c r="F12" s="102" t="s">
        <v>60</v>
      </c>
      <c r="G12" s="183" t="e">
        <f ca="1">C16*36+C17*G21+D16*6+D17*H21</f>
        <v>#REF!</v>
      </c>
      <c r="H12" s="183"/>
      <c r="I12" s="191" t="e">
        <f ca="1">C16*36+C17*I21+D16*6+D17*J21</f>
        <v>#REF!</v>
      </c>
      <c r="J12" s="192"/>
      <c r="K12" s="191" t="e">
        <f ca="1">C16*36+C17*K21+D16*6+D17*L21</f>
        <v>#REF!</v>
      </c>
      <c r="L12" s="192"/>
    </row>
    <row r="13" spans="2:13" ht="20.100000000000001" customHeight="1">
      <c r="F13" s="101"/>
      <c r="G13" s="212"/>
      <c r="H13" s="212"/>
      <c r="I13" s="212"/>
      <c r="J13" s="212"/>
      <c r="K13" s="212"/>
      <c r="L13" s="212"/>
      <c r="M13" s="68"/>
    </row>
    <row r="14" spans="2:13" ht="20.100000000000001" customHeight="1">
      <c r="B14" s="70"/>
      <c r="C14" s="94" t="s">
        <v>59</v>
      </c>
      <c r="D14" s="95" t="s">
        <v>53</v>
      </c>
      <c r="E14" s="96"/>
      <c r="F14" s="101"/>
      <c r="G14" s="211" t="e">
        <f ca="1">G11-G12</f>
        <v>#REF!</v>
      </c>
      <c r="H14" s="211"/>
      <c r="I14" s="211" t="e">
        <f ca="1">I11-I12</f>
        <v>#REF!</v>
      </c>
      <c r="J14" s="211"/>
      <c r="K14" s="211" t="e">
        <f ca="1">K11-K12</f>
        <v>#REF!</v>
      </c>
      <c r="L14" s="211"/>
    </row>
    <row r="15" spans="2:13" ht="20.100000000000001" customHeight="1">
      <c r="B15" s="40" t="s">
        <v>8</v>
      </c>
      <c r="C15" s="18" t="e">
        <f>ROUNDUP(PMT($D$10/12,$D7,$D$5)*-1,0)</f>
        <v>#REF!</v>
      </c>
      <c r="D15" s="18" t="e">
        <f>ROUNDUP(PMT($D$10/2,$D8,$D$6)*-1,0)</f>
        <v>#REF!</v>
      </c>
    </row>
    <row r="16" spans="2:13" ht="20.100000000000001" customHeight="1">
      <c r="B16" s="40" t="s">
        <v>60</v>
      </c>
      <c r="C16" s="18" t="e">
        <f>ROUNDUP(PMT($D$12/12,$D7,$D$5)*-1,0)</f>
        <v>#REF!</v>
      </c>
      <c r="D16" s="18" t="e">
        <f>ROUNDUP(PMT($D$12/2,$D8,$D$6)*-1,0)</f>
        <v>#REF!</v>
      </c>
      <c r="E16" s="97"/>
      <c r="G16" s="204" t="s">
        <v>62</v>
      </c>
      <c r="H16" s="204"/>
      <c r="I16" s="205" t="s">
        <v>64</v>
      </c>
      <c r="J16" s="206"/>
      <c r="K16" s="205" t="s">
        <v>65</v>
      </c>
      <c r="L16" s="206"/>
    </row>
    <row r="17" spans="2:12" ht="20.100000000000001" customHeight="1">
      <c r="B17" s="40" t="s">
        <v>58</v>
      </c>
      <c r="C17" s="18" t="e">
        <f>D7-36</f>
        <v>#REF!</v>
      </c>
      <c r="D17" s="18" t="e">
        <f>D8-6</f>
        <v>#REF!</v>
      </c>
      <c r="F17" s="68"/>
      <c r="G17" s="15" t="s">
        <v>59</v>
      </c>
      <c r="H17" s="15" t="s">
        <v>53</v>
      </c>
      <c r="I17" s="15" t="s">
        <v>59</v>
      </c>
      <c r="J17" s="15" t="s">
        <v>53</v>
      </c>
      <c r="K17" s="15" t="s">
        <v>59</v>
      </c>
      <c r="L17" s="15" t="s">
        <v>53</v>
      </c>
    </row>
    <row r="18" spans="2:12" ht="20.100000000000001" customHeight="1">
      <c r="B18" s="93" t="s">
        <v>61</v>
      </c>
      <c r="C18" s="92" t="e">
        <f ca="1">LOOKUP(36,B27:B150,F27:F151)</f>
        <v>#REF!</v>
      </c>
      <c r="D18" s="92" t="e">
        <f>LOOKUP(6,B27:B48,J27:J48)</f>
        <v>#REF!</v>
      </c>
      <c r="F18" s="45" t="s">
        <v>8</v>
      </c>
      <c r="G18" s="188">
        <f>(2.675-1.5)/100</f>
        <v>1.1749999999999998E-2</v>
      </c>
      <c r="H18" s="189"/>
      <c r="I18" s="210">
        <f>G18+0.1%</f>
        <v>1.2749999999999997E-2</v>
      </c>
      <c r="J18" s="210"/>
      <c r="K18" s="210">
        <f>G18+0.3%</f>
        <v>1.4749999999999999E-2</v>
      </c>
      <c r="L18" s="210"/>
    </row>
    <row r="19" spans="2:12" ht="20.100000000000001" customHeight="1">
      <c r="B19" s="23"/>
      <c r="C19" s="18"/>
      <c r="D19" s="18"/>
      <c r="F19" s="45"/>
      <c r="G19" s="18" t="e">
        <f ca="1">ROUNDUP(PMT(G$18/12,$C$17,$C$18)*-1,0)</f>
        <v>#REF!</v>
      </c>
      <c r="H19" s="18" t="e">
        <f>ROUNDUP(PMT(G$18/2,$D$17,$D$18)*-1,0)</f>
        <v>#REF!</v>
      </c>
      <c r="I19" s="18" t="e">
        <f ca="1">ROUNDUP(PMT(I$18/12,$C$17,$C$18)*-1,0)</f>
        <v>#REF!</v>
      </c>
      <c r="J19" s="18" t="e">
        <f>ROUNDUP(PMT(I$18/2,$D$17,$D$18)*-1,0)</f>
        <v>#REF!</v>
      </c>
      <c r="K19" s="18" t="e">
        <f ca="1">ROUNDUP(PMT(K$18/12,$C$17,$C$18)*-1,0)</f>
        <v>#REF!</v>
      </c>
      <c r="L19" s="18" t="e">
        <f>ROUNDUP(PMT(K$18/2,$D$17,$D$18)*-1,0)</f>
        <v>#REF!</v>
      </c>
    </row>
    <row r="20" spans="2:12" ht="20.100000000000001" customHeight="1">
      <c r="B20" s="23"/>
      <c r="C20" s="18"/>
      <c r="D20" s="18"/>
      <c r="F20" s="45" t="s">
        <v>10</v>
      </c>
      <c r="G20" s="188">
        <f>(2.675-1.3)/100</f>
        <v>1.3749999999999998E-2</v>
      </c>
      <c r="H20" s="189"/>
      <c r="I20" s="210">
        <f>G20+0.1%</f>
        <v>1.4749999999999999E-2</v>
      </c>
      <c r="J20" s="210"/>
      <c r="K20" s="210">
        <f>G20+0.3%</f>
        <v>1.6749999999999998E-2</v>
      </c>
      <c r="L20" s="210"/>
    </row>
    <row r="21" spans="2:12" ht="20.100000000000001" customHeight="1">
      <c r="B21" s="23"/>
      <c r="C21" s="18"/>
      <c r="D21" s="18"/>
      <c r="F21" s="45"/>
      <c r="G21" s="18" t="e">
        <f ca="1">ROUNDUP(PMT(G$20/12,$C$17,$C$18)*-1,0)</f>
        <v>#REF!</v>
      </c>
      <c r="H21" s="18" t="e">
        <f>ROUNDUP(PMT(G$20/2,$D$17,$D$18)*-1,0)</f>
        <v>#REF!</v>
      </c>
      <c r="I21" s="18" t="e">
        <f ca="1">ROUNDUP(PMT(I$20/12,$C$17,$C$18)*-1,0)</f>
        <v>#REF!</v>
      </c>
      <c r="J21" s="18" t="e">
        <f>ROUNDUP(PMT($I$20/2,$D$17,$D$18)*-1,0)</f>
        <v>#REF!</v>
      </c>
      <c r="K21" s="18" t="e">
        <f ca="1">ROUNDUP(PMT(K$20/12,$C$17,$C$18)*-1,0)</f>
        <v>#REF!</v>
      </c>
      <c r="L21" s="18" t="e">
        <f>ROUNDUP(PMT($K$20/2,$D$17,$D$18)*-1,0)</f>
        <v>#REF!</v>
      </c>
    </row>
    <row r="22" spans="2:12" ht="20.100000000000001" customHeight="1">
      <c r="B22" s="124"/>
      <c r="C22" s="39"/>
      <c r="D22" s="39"/>
    </row>
    <row r="23" spans="2:12" ht="20.100000000000001" customHeight="1">
      <c r="B23" s="124"/>
      <c r="C23" s="39"/>
      <c r="D23" s="39"/>
    </row>
    <row r="24" spans="2:12" ht="17.25">
      <c r="D24" s="35"/>
      <c r="E24" s="35"/>
      <c r="F24" s="35"/>
    </row>
    <row r="25" spans="2:12" ht="24.95" customHeight="1">
      <c r="D25" s="36" t="str">
        <f>IF(C21&lt;D21,"定率型の方が","定額型の方が")</f>
        <v>定額型の方が</v>
      </c>
      <c r="E25" s="37">
        <f>C21-D21</f>
        <v>0</v>
      </c>
      <c r="F25" s="38" t="s">
        <v>11</v>
      </c>
    </row>
    <row r="26" spans="2:12" ht="20.100000000000001" customHeight="1"/>
    <row r="27" spans="2:12">
      <c r="B27" s="98">
        <v>1</v>
      </c>
      <c r="C27" s="99" t="e">
        <f>$C$15</f>
        <v>#REF!</v>
      </c>
      <c r="D27" s="99" t="e">
        <f>PPMT($D$10/12,B27,$D$7,$D$5)*-1</f>
        <v>#REF!</v>
      </c>
      <c r="E27" s="99" t="e">
        <f t="shared" ref="E27:E58" si="0">C27-D27</f>
        <v>#REF!</v>
      </c>
      <c r="F27" s="99" t="e">
        <f>D5-D27</f>
        <v>#REF!</v>
      </c>
      <c r="G27" s="99" t="e">
        <f>$D$15</f>
        <v>#REF!</v>
      </c>
      <c r="H27" s="99" t="e">
        <f t="shared" ref="H27:H48" si="1">PPMT($D$10/2,B27,$D$8,$D$6)*-1</f>
        <v>#REF!</v>
      </c>
      <c r="I27" s="99" t="e">
        <f>G27-H27</f>
        <v>#REF!</v>
      </c>
      <c r="J27" s="99" t="e">
        <f>D6-H27</f>
        <v>#REF!</v>
      </c>
    </row>
    <row r="28" spans="2:12">
      <c r="B28" s="98">
        <v>2</v>
      </c>
      <c r="C28" s="99" t="e">
        <f t="shared" ref="C28:C91" si="2">$C$15</f>
        <v>#REF!</v>
      </c>
      <c r="D28" s="99" t="e">
        <f t="shared" ref="D28:D91" si="3">PPMT($D$10/12,B28,$D$7,$D$5)*-1</f>
        <v>#REF!</v>
      </c>
      <c r="E28" s="99" t="e">
        <f t="shared" si="0"/>
        <v>#REF!</v>
      </c>
      <c r="F28" s="99" t="e">
        <f t="shared" ref="F28:F59" si="4">F27-D28</f>
        <v>#REF!</v>
      </c>
      <c r="G28" s="99" t="e">
        <f t="shared" ref="G28:G48" si="5">$D$15</f>
        <v>#REF!</v>
      </c>
      <c r="H28" s="99" t="e">
        <f t="shared" si="1"/>
        <v>#REF!</v>
      </c>
      <c r="I28" s="99" t="e">
        <f t="shared" ref="I28:I48" si="6">G28-H28</f>
        <v>#REF!</v>
      </c>
      <c r="J28" s="99" t="e">
        <f>J27-H28</f>
        <v>#REF!</v>
      </c>
    </row>
    <row r="29" spans="2:12">
      <c r="B29" s="98">
        <v>3</v>
      </c>
      <c r="C29" s="99" t="e">
        <f t="shared" si="2"/>
        <v>#REF!</v>
      </c>
      <c r="D29" s="99" t="e">
        <f t="shared" si="3"/>
        <v>#REF!</v>
      </c>
      <c r="E29" s="99" t="e">
        <f t="shared" si="0"/>
        <v>#REF!</v>
      </c>
      <c r="F29" s="99" t="e">
        <f t="shared" si="4"/>
        <v>#REF!</v>
      </c>
      <c r="G29" s="99" t="e">
        <f t="shared" si="5"/>
        <v>#REF!</v>
      </c>
      <c r="H29" s="99" t="e">
        <f t="shared" si="1"/>
        <v>#REF!</v>
      </c>
      <c r="I29" s="99" t="e">
        <f t="shared" si="6"/>
        <v>#REF!</v>
      </c>
      <c r="J29" s="99" t="e">
        <f t="shared" ref="J29:J48" si="7">J28-H29</f>
        <v>#REF!</v>
      </c>
    </row>
    <row r="30" spans="2:12">
      <c r="B30" s="98">
        <v>4</v>
      </c>
      <c r="C30" s="99" t="e">
        <f t="shared" si="2"/>
        <v>#REF!</v>
      </c>
      <c r="D30" s="99" t="e">
        <f t="shared" si="3"/>
        <v>#REF!</v>
      </c>
      <c r="E30" s="99" t="e">
        <f t="shared" si="0"/>
        <v>#REF!</v>
      </c>
      <c r="F30" s="99" t="e">
        <f t="shared" si="4"/>
        <v>#REF!</v>
      </c>
      <c r="G30" s="99" t="e">
        <f t="shared" si="5"/>
        <v>#REF!</v>
      </c>
      <c r="H30" s="99" t="e">
        <f t="shared" si="1"/>
        <v>#REF!</v>
      </c>
      <c r="I30" s="99" t="e">
        <f t="shared" si="6"/>
        <v>#REF!</v>
      </c>
      <c r="J30" s="99" t="e">
        <f t="shared" si="7"/>
        <v>#REF!</v>
      </c>
    </row>
    <row r="31" spans="2:12">
      <c r="B31" s="98">
        <v>5</v>
      </c>
      <c r="C31" s="99" t="e">
        <f t="shared" si="2"/>
        <v>#REF!</v>
      </c>
      <c r="D31" s="99" t="e">
        <f t="shared" si="3"/>
        <v>#REF!</v>
      </c>
      <c r="E31" s="99" t="e">
        <f t="shared" si="0"/>
        <v>#REF!</v>
      </c>
      <c r="F31" s="99" t="e">
        <f t="shared" si="4"/>
        <v>#REF!</v>
      </c>
      <c r="G31" s="99" t="e">
        <f t="shared" si="5"/>
        <v>#REF!</v>
      </c>
      <c r="H31" s="99" t="e">
        <f t="shared" si="1"/>
        <v>#REF!</v>
      </c>
      <c r="I31" s="99" t="e">
        <f t="shared" si="6"/>
        <v>#REF!</v>
      </c>
      <c r="J31" s="99" t="e">
        <f t="shared" si="7"/>
        <v>#REF!</v>
      </c>
    </row>
    <row r="32" spans="2:12">
      <c r="B32" s="98">
        <v>6</v>
      </c>
      <c r="C32" s="99" t="e">
        <f t="shared" si="2"/>
        <v>#REF!</v>
      </c>
      <c r="D32" s="99" t="e">
        <f t="shared" si="3"/>
        <v>#REF!</v>
      </c>
      <c r="E32" s="99" t="e">
        <f t="shared" si="0"/>
        <v>#REF!</v>
      </c>
      <c r="F32" s="99" t="e">
        <f t="shared" si="4"/>
        <v>#REF!</v>
      </c>
      <c r="G32" s="99" t="e">
        <f t="shared" si="5"/>
        <v>#REF!</v>
      </c>
      <c r="H32" s="99" t="e">
        <f t="shared" si="1"/>
        <v>#REF!</v>
      </c>
      <c r="I32" s="99" t="e">
        <f t="shared" si="6"/>
        <v>#REF!</v>
      </c>
      <c r="J32" s="99" t="e">
        <f t="shared" si="7"/>
        <v>#REF!</v>
      </c>
    </row>
    <row r="33" spans="2:10">
      <c r="B33" s="98">
        <v>7</v>
      </c>
      <c r="C33" s="99" t="e">
        <f t="shared" si="2"/>
        <v>#REF!</v>
      </c>
      <c r="D33" s="99" t="e">
        <f t="shared" si="3"/>
        <v>#REF!</v>
      </c>
      <c r="E33" s="99" t="e">
        <f t="shared" si="0"/>
        <v>#REF!</v>
      </c>
      <c r="F33" s="99" t="e">
        <f t="shared" si="4"/>
        <v>#REF!</v>
      </c>
      <c r="G33" s="99" t="e">
        <f t="shared" si="5"/>
        <v>#REF!</v>
      </c>
      <c r="H33" s="99" t="e">
        <f t="shared" si="1"/>
        <v>#REF!</v>
      </c>
      <c r="I33" s="99" t="e">
        <f t="shared" si="6"/>
        <v>#REF!</v>
      </c>
      <c r="J33" s="99" t="e">
        <f t="shared" si="7"/>
        <v>#REF!</v>
      </c>
    </row>
    <row r="34" spans="2:10">
      <c r="B34" s="98">
        <v>8</v>
      </c>
      <c r="C34" s="99" t="e">
        <f t="shared" si="2"/>
        <v>#REF!</v>
      </c>
      <c r="D34" s="99" t="e">
        <f t="shared" si="3"/>
        <v>#REF!</v>
      </c>
      <c r="E34" s="99" t="e">
        <f t="shared" si="0"/>
        <v>#REF!</v>
      </c>
      <c r="F34" s="99" t="e">
        <f t="shared" si="4"/>
        <v>#REF!</v>
      </c>
      <c r="G34" s="99" t="e">
        <f t="shared" si="5"/>
        <v>#REF!</v>
      </c>
      <c r="H34" s="99" t="e">
        <f t="shared" si="1"/>
        <v>#REF!</v>
      </c>
      <c r="I34" s="99" t="e">
        <f t="shared" si="6"/>
        <v>#REF!</v>
      </c>
      <c r="J34" s="99" t="e">
        <f t="shared" si="7"/>
        <v>#REF!</v>
      </c>
    </row>
    <row r="35" spans="2:10">
      <c r="B35" s="98">
        <v>9</v>
      </c>
      <c r="C35" s="99" t="e">
        <f t="shared" si="2"/>
        <v>#REF!</v>
      </c>
      <c r="D35" s="99" t="e">
        <f t="shared" si="3"/>
        <v>#REF!</v>
      </c>
      <c r="E35" s="99" t="e">
        <f t="shared" si="0"/>
        <v>#REF!</v>
      </c>
      <c r="F35" s="99" t="e">
        <f t="shared" si="4"/>
        <v>#REF!</v>
      </c>
      <c r="G35" s="99" t="e">
        <f t="shared" si="5"/>
        <v>#REF!</v>
      </c>
      <c r="H35" s="99" t="e">
        <f t="shared" si="1"/>
        <v>#REF!</v>
      </c>
      <c r="I35" s="99" t="e">
        <f t="shared" si="6"/>
        <v>#REF!</v>
      </c>
      <c r="J35" s="99" t="e">
        <f t="shared" si="7"/>
        <v>#REF!</v>
      </c>
    </row>
    <row r="36" spans="2:10">
      <c r="B36" s="98">
        <v>10</v>
      </c>
      <c r="C36" s="99" t="e">
        <f t="shared" si="2"/>
        <v>#REF!</v>
      </c>
      <c r="D36" s="99" t="e">
        <f t="shared" si="3"/>
        <v>#REF!</v>
      </c>
      <c r="E36" s="99" t="e">
        <f t="shared" si="0"/>
        <v>#REF!</v>
      </c>
      <c r="F36" s="99" t="e">
        <f t="shared" si="4"/>
        <v>#REF!</v>
      </c>
      <c r="G36" s="99" t="e">
        <f t="shared" si="5"/>
        <v>#REF!</v>
      </c>
      <c r="H36" s="99" t="e">
        <f t="shared" si="1"/>
        <v>#REF!</v>
      </c>
      <c r="I36" s="99" t="e">
        <f t="shared" si="6"/>
        <v>#REF!</v>
      </c>
      <c r="J36" s="99" t="e">
        <f t="shared" si="7"/>
        <v>#REF!</v>
      </c>
    </row>
    <row r="37" spans="2:10">
      <c r="B37" s="98">
        <v>11</v>
      </c>
      <c r="C37" s="99" t="e">
        <f t="shared" si="2"/>
        <v>#REF!</v>
      </c>
      <c r="D37" s="99" t="e">
        <f t="shared" si="3"/>
        <v>#REF!</v>
      </c>
      <c r="E37" s="99" t="e">
        <f t="shared" si="0"/>
        <v>#REF!</v>
      </c>
      <c r="F37" s="99" t="e">
        <f t="shared" si="4"/>
        <v>#REF!</v>
      </c>
      <c r="G37" s="99" t="e">
        <f t="shared" si="5"/>
        <v>#REF!</v>
      </c>
      <c r="H37" s="99" t="e">
        <f t="shared" si="1"/>
        <v>#REF!</v>
      </c>
      <c r="I37" s="99" t="e">
        <f t="shared" si="6"/>
        <v>#REF!</v>
      </c>
      <c r="J37" s="99" t="e">
        <f t="shared" si="7"/>
        <v>#REF!</v>
      </c>
    </row>
    <row r="38" spans="2:10">
      <c r="B38" s="98">
        <v>12</v>
      </c>
      <c r="C38" s="99" t="e">
        <f t="shared" si="2"/>
        <v>#REF!</v>
      </c>
      <c r="D38" s="99" t="e">
        <f t="shared" si="3"/>
        <v>#REF!</v>
      </c>
      <c r="E38" s="99" t="e">
        <f t="shared" si="0"/>
        <v>#REF!</v>
      </c>
      <c r="F38" s="99" t="e">
        <f t="shared" si="4"/>
        <v>#REF!</v>
      </c>
      <c r="G38" s="99" t="e">
        <f t="shared" si="5"/>
        <v>#REF!</v>
      </c>
      <c r="H38" s="99" t="e">
        <f t="shared" si="1"/>
        <v>#REF!</v>
      </c>
      <c r="I38" s="99" t="e">
        <f t="shared" si="6"/>
        <v>#REF!</v>
      </c>
      <c r="J38" s="99" t="e">
        <f t="shared" si="7"/>
        <v>#REF!</v>
      </c>
    </row>
    <row r="39" spans="2:10">
      <c r="B39" s="98">
        <v>13</v>
      </c>
      <c r="C39" s="99" t="e">
        <f t="shared" si="2"/>
        <v>#REF!</v>
      </c>
      <c r="D39" s="99" t="e">
        <f t="shared" si="3"/>
        <v>#REF!</v>
      </c>
      <c r="E39" s="99" t="e">
        <f t="shared" si="0"/>
        <v>#REF!</v>
      </c>
      <c r="F39" s="99" t="e">
        <f t="shared" si="4"/>
        <v>#REF!</v>
      </c>
      <c r="G39" s="99" t="e">
        <f t="shared" si="5"/>
        <v>#REF!</v>
      </c>
      <c r="H39" s="99" t="e">
        <f t="shared" si="1"/>
        <v>#REF!</v>
      </c>
      <c r="I39" s="99" t="e">
        <f t="shared" si="6"/>
        <v>#REF!</v>
      </c>
      <c r="J39" s="99" t="e">
        <f t="shared" si="7"/>
        <v>#REF!</v>
      </c>
    </row>
    <row r="40" spans="2:10">
      <c r="B40" s="98">
        <v>14</v>
      </c>
      <c r="C40" s="99" t="e">
        <f t="shared" si="2"/>
        <v>#REF!</v>
      </c>
      <c r="D40" s="99" t="e">
        <f t="shared" si="3"/>
        <v>#REF!</v>
      </c>
      <c r="E40" s="99" t="e">
        <f t="shared" si="0"/>
        <v>#REF!</v>
      </c>
      <c r="F40" s="99" t="e">
        <f t="shared" si="4"/>
        <v>#REF!</v>
      </c>
      <c r="G40" s="99" t="e">
        <f t="shared" si="5"/>
        <v>#REF!</v>
      </c>
      <c r="H40" s="99" t="e">
        <f t="shared" si="1"/>
        <v>#REF!</v>
      </c>
      <c r="I40" s="99" t="e">
        <f t="shared" si="6"/>
        <v>#REF!</v>
      </c>
      <c r="J40" s="99" t="e">
        <f t="shared" si="7"/>
        <v>#REF!</v>
      </c>
    </row>
    <row r="41" spans="2:10">
      <c r="B41" s="98">
        <v>15</v>
      </c>
      <c r="C41" s="99" t="e">
        <f t="shared" si="2"/>
        <v>#REF!</v>
      </c>
      <c r="D41" s="99" t="e">
        <f t="shared" si="3"/>
        <v>#REF!</v>
      </c>
      <c r="E41" s="99" t="e">
        <f t="shared" si="0"/>
        <v>#REF!</v>
      </c>
      <c r="F41" s="99" t="e">
        <f t="shared" si="4"/>
        <v>#REF!</v>
      </c>
      <c r="G41" s="99" t="e">
        <f t="shared" si="5"/>
        <v>#REF!</v>
      </c>
      <c r="H41" s="99" t="e">
        <f t="shared" si="1"/>
        <v>#REF!</v>
      </c>
      <c r="I41" s="99" t="e">
        <f t="shared" si="6"/>
        <v>#REF!</v>
      </c>
      <c r="J41" s="99" t="e">
        <f t="shared" si="7"/>
        <v>#REF!</v>
      </c>
    </row>
    <row r="42" spans="2:10">
      <c r="B42" s="98">
        <v>16</v>
      </c>
      <c r="C42" s="99" t="e">
        <f t="shared" si="2"/>
        <v>#REF!</v>
      </c>
      <c r="D42" s="99" t="e">
        <f t="shared" si="3"/>
        <v>#REF!</v>
      </c>
      <c r="E42" s="99" t="e">
        <f t="shared" si="0"/>
        <v>#REF!</v>
      </c>
      <c r="F42" s="99" t="e">
        <f t="shared" si="4"/>
        <v>#REF!</v>
      </c>
      <c r="G42" s="99" t="e">
        <f t="shared" si="5"/>
        <v>#REF!</v>
      </c>
      <c r="H42" s="99" t="e">
        <f t="shared" si="1"/>
        <v>#REF!</v>
      </c>
      <c r="I42" s="99" t="e">
        <f t="shared" si="6"/>
        <v>#REF!</v>
      </c>
      <c r="J42" s="99" t="e">
        <f t="shared" si="7"/>
        <v>#REF!</v>
      </c>
    </row>
    <row r="43" spans="2:10">
      <c r="B43" s="98">
        <v>17</v>
      </c>
      <c r="C43" s="99" t="e">
        <f t="shared" si="2"/>
        <v>#REF!</v>
      </c>
      <c r="D43" s="99" t="e">
        <f t="shared" si="3"/>
        <v>#REF!</v>
      </c>
      <c r="E43" s="99" t="e">
        <f t="shared" si="0"/>
        <v>#REF!</v>
      </c>
      <c r="F43" s="99" t="e">
        <f t="shared" si="4"/>
        <v>#REF!</v>
      </c>
      <c r="G43" s="99" t="e">
        <f t="shared" si="5"/>
        <v>#REF!</v>
      </c>
      <c r="H43" s="99" t="e">
        <f t="shared" si="1"/>
        <v>#REF!</v>
      </c>
      <c r="I43" s="99" t="e">
        <f t="shared" si="6"/>
        <v>#REF!</v>
      </c>
      <c r="J43" s="99" t="e">
        <f t="shared" si="7"/>
        <v>#REF!</v>
      </c>
    </row>
    <row r="44" spans="2:10">
      <c r="B44" s="98">
        <v>18</v>
      </c>
      <c r="C44" s="99" t="e">
        <f t="shared" si="2"/>
        <v>#REF!</v>
      </c>
      <c r="D44" s="99" t="e">
        <f t="shared" si="3"/>
        <v>#REF!</v>
      </c>
      <c r="E44" s="99" t="e">
        <f t="shared" si="0"/>
        <v>#REF!</v>
      </c>
      <c r="F44" s="99" t="e">
        <f t="shared" si="4"/>
        <v>#REF!</v>
      </c>
      <c r="G44" s="99" t="e">
        <f t="shared" si="5"/>
        <v>#REF!</v>
      </c>
      <c r="H44" s="99" t="e">
        <f t="shared" si="1"/>
        <v>#REF!</v>
      </c>
      <c r="I44" s="99" t="e">
        <f t="shared" si="6"/>
        <v>#REF!</v>
      </c>
      <c r="J44" s="99" t="e">
        <f t="shared" si="7"/>
        <v>#REF!</v>
      </c>
    </row>
    <row r="45" spans="2:10">
      <c r="B45" s="98">
        <v>19</v>
      </c>
      <c r="C45" s="99" t="e">
        <f t="shared" si="2"/>
        <v>#REF!</v>
      </c>
      <c r="D45" s="99" t="e">
        <f t="shared" si="3"/>
        <v>#REF!</v>
      </c>
      <c r="E45" s="99" t="e">
        <f t="shared" si="0"/>
        <v>#REF!</v>
      </c>
      <c r="F45" s="99" t="e">
        <f t="shared" si="4"/>
        <v>#REF!</v>
      </c>
      <c r="G45" s="99" t="e">
        <f t="shared" si="5"/>
        <v>#REF!</v>
      </c>
      <c r="H45" s="99" t="e">
        <f t="shared" si="1"/>
        <v>#REF!</v>
      </c>
      <c r="I45" s="99" t="e">
        <f t="shared" si="6"/>
        <v>#REF!</v>
      </c>
      <c r="J45" s="99" t="e">
        <f t="shared" si="7"/>
        <v>#REF!</v>
      </c>
    </row>
    <row r="46" spans="2:10">
      <c r="B46" s="98">
        <v>20</v>
      </c>
      <c r="C46" s="99" t="e">
        <f t="shared" si="2"/>
        <v>#REF!</v>
      </c>
      <c r="D46" s="99" t="e">
        <f t="shared" si="3"/>
        <v>#REF!</v>
      </c>
      <c r="E46" s="99" t="e">
        <f t="shared" si="0"/>
        <v>#REF!</v>
      </c>
      <c r="F46" s="99" t="e">
        <f t="shared" si="4"/>
        <v>#REF!</v>
      </c>
      <c r="G46" s="99" t="e">
        <f t="shared" si="5"/>
        <v>#REF!</v>
      </c>
      <c r="H46" s="99" t="e">
        <f t="shared" si="1"/>
        <v>#REF!</v>
      </c>
      <c r="I46" s="99" t="e">
        <f t="shared" si="6"/>
        <v>#REF!</v>
      </c>
      <c r="J46" s="99" t="e">
        <f t="shared" si="7"/>
        <v>#REF!</v>
      </c>
    </row>
    <row r="47" spans="2:10">
      <c r="B47" s="98">
        <v>21</v>
      </c>
      <c r="C47" s="99" t="e">
        <f t="shared" si="2"/>
        <v>#REF!</v>
      </c>
      <c r="D47" s="99" t="e">
        <f t="shared" si="3"/>
        <v>#REF!</v>
      </c>
      <c r="E47" s="99" t="e">
        <f t="shared" si="0"/>
        <v>#REF!</v>
      </c>
      <c r="F47" s="99" t="e">
        <f t="shared" si="4"/>
        <v>#REF!</v>
      </c>
      <c r="G47" s="99" t="e">
        <f>$D$15</f>
        <v>#REF!</v>
      </c>
      <c r="H47" s="99" t="e">
        <f t="shared" si="1"/>
        <v>#REF!</v>
      </c>
      <c r="I47" s="99" t="e">
        <f t="shared" si="6"/>
        <v>#REF!</v>
      </c>
      <c r="J47" s="99" t="e">
        <f t="shared" si="7"/>
        <v>#REF!</v>
      </c>
    </row>
    <row r="48" spans="2:10">
      <c r="B48" s="98">
        <v>22</v>
      </c>
      <c r="C48" s="99" t="e">
        <f t="shared" si="2"/>
        <v>#REF!</v>
      </c>
      <c r="D48" s="99" t="e">
        <f>PPMT($D$10/12,B48,$D$7,$D$5)*-1</f>
        <v>#REF!</v>
      </c>
      <c r="E48" s="99" t="e">
        <f t="shared" si="0"/>
        <v>#REF!</v>
      </c>
      <c r="F48" s="99" t="e">
        <f t="shared" si="4"/>
        <v>#REF!</v>
      </c>
      <c r="G48" s="99" t="e">
        <f t="shared" si="5"/>
        <v>#REF!</v>
      </c>
      <c r="H48" s="99" t="e">
        <f t="shared" si="1"/>
        <v>#REF!</v>
      </c>
      <c r="I48" s="99" t="e">
        <f t="shared" si="6"/>
        <v>#REF!</v>
      </c>
      <c r="J48" s="99" t="e">
        <f t="shared" si="7"/>
        <v>#REF!</v>
      </c>
    </row>
    <row r="49" spans="2:10">
      <c r="B49" s="98">
        <v>23</v>
      </c>
      <c r="C49" s="99" t="e">
        <f t="shared" si="2"/>
        <v>#REF!</v>
      </c>
      <c r="D49" s="99" t="e">
        <f t="shared" si="3"/>
        <v>#REF!</v>
      </c>
      <c r="E49" s="99" t="e">
        <f t="shared" si="0"/>
        <v>#REF!</v>
      </c>
      <c r="F49" s="99" t="e">
        <f t="shared" si="4"/>
        <v>#REF!</v>
      </c>
      <c r="G49" s="98"/>
      <c r="H49" s="98"/>
      <c r="I49" s="98"/>
      <c r="J49" s="98"/>
    </row>
    <row r="50" spans="2:10">
      <c r="B50" s="98">
        <v>24</v>
      </c>
      <c r="C50" s="99" t="e">
        <f t="shared" si="2"/>
        <v>#REF!</v>
      </c>
      <c r="D50" s="99" t="e">
        <f t="shared" si="3"/>
        <v>#REF!</v>
      </c>
      <c r="E50" s="99" t="e">
        <f t="shared" si="0"/>
        <v>#REF!</v>
      </c>
      <c r="F50" s="99" t="e">
        <f t="shared" si="4"/>
        <v>#REF!</v>
      </c>
      <c r="G50" s="98"/>
      <c r="H50" s="98"/>
      <c r="I50" s="98"/>
      <c r="J50" s="98"/>
    </row>
    <row r="51" spans="2:10">
      <c r="B51" s="98">
        <v>25</v>
      </c>
      <c r="C51" s="99" t="e">
        <f t="shared" si="2"/>
        <v>#REF!</v>
      </c>
      <c r="D51" s="99" t="e">
        <f t="shared" si="3"/>
        <v>#REF!</v>
      </c>
      <c r="E51" s="99" t="e">
        <f t="shared" si="0"/>
        <v>#REF!</v>
      </c>
      <c r="F51" s="99" t="e">
        <f t="shared" si="4"/>
        <v>#REF!</v>
      </c>
      <c r="G51" s="98"/>
      <c r="H51" s="98"/>
      <c r="I51" s="98"/>
      <c r="J51" s="98"/>
    </row>
    <row r="52" spans="2:10">
      <c r="B52" s="98">
        <v>26</v>
      </c>
      <c r="C52" s="99" t="e">
        <f t="shared" si="2"/>
        <v>#REF!</v>
      </c>
      <c r="D52" s="99" t="e">
        <f t="shared" si="3"/>
        <v>#REF!</v>
      </c>
      <c r="E52" s="99" t="e">
        <f t="shared" si="0"/>
        <v>#REF!</v>
      </c>
      <c r="F52" s="99" t="e">
        <f t="shared" si="4"/>
        <v>#REF!</v>
      </c>
      <c r="G52" s="98"/>
      <c r="H52" s="98"/>
      <c r="I52" s="98"/>
      <c r="J52" s="98"/>
    </row>
    <row r="53" spans="2:10">
      <c r="B53" s="98">
        <v>27</v>
      </c>
      <c r="C53" s="99" t="e">
        <f t="shared" si="2"/>
        <v>#REF!</v>
      </c>
      <c r="D53" s="99" t="e">
        <f t="shared" si="3"/>
        <v>#REF!</v>
      </c>
      <c r="E53" s="99" t="e">
        <f t="shared" si="0"/>
        <v>#REF!</v>
      </c>
      <c r="F53" s="99" t="e">
        <f t="shared" si="4"/>
        <v>#REF!</v>
      </c>
      <c r="G53" s="98"/>
      <c r="H53" s="98"/>
      <c r="I53" s="98"/>
      <c r="J53" s="98"/>
    </row>
    <row r="54" spans="2:10">
      <c r="B54" s="98">
        <v>28</v>
      </c>
      <c r="C54" s="99" t="e">
        <f t="shared" si="2"/>
        <v>#REF!</v>
      </c>
      <c r="D54" s="99" t="e">
        <f t="shared" si="3"/>
        <v>#REF!</v>
      </c>
      <c r="E54" s="99" t="e">
        <f t="shared" si="0"/>
        <v>#REF!</v>
      </c>
      <c r="F54" s="99" t="e">
        <f t="shared" si="4"/>
        <v>#REF!</v>
      </c>
      <c r="G54" s="98"/>
      <c r="H54" s="98"/>
      <c r="I54" s="98"/>
      <c r="J54" s="98"/>
    </row>
    <row r="55" spans="2:10">
      <c r="B55" s="98">
        <v>29</v>
      </c>
      <c r="C55" s="99" t="e">
        <f t="shared" si="2"/>
        <v>#REF!</v>
      </c>
      <c r="D55" s="99" t="e">
        <f t="shared" si="3"/>
        <v>#REF!</v>
      </c>
      <c r="E55" s="99" t="e">
        <f t="shared" si="0"/>
        <v>#REF!</v>
      </c>
      <c r="F55" s="99" t="e">
        <f t="shared" si="4"/>
        <v>#REF!</v>
      </c>
      <c r="G55" s="98"/>
      <c r="H55" s="98"/>
      <c r="I55" s="98"/>
      <c r="J55" s="98"/>
    </row>
    <row r="56" spans="2:10">
      <c r="B56" s="98">
        <v>30</v>
      </c>
      <c r="C56" s="99" t="e">
        <f t="shared" si="2"/>
        <v>#REF!</v>
      </c>
      <c r="D56" s="99" t="e">
        <f t="shared" si="3"/>
        <v>#REF!</v>
      </c>
      <c r="E56" s="99" t="e">
        <f t="shared" si="0"/>
        <v>#REF!</v>
      </c>
      <c r="F56" s="99" t="e">
        <f t="shared" si="4"/>
        <v>#REF!</v>
      </c>
      <c r="G56" s="98"/>
      <c r="H56" s="98"/>
      <c r="I56" s="98"/>
      <c r="J56" s="98"/>
    </row>
    <row r="57" spans="2:10">
      <c r="B57" s="98">
        <v>31</v>
      </c>
      <c r="C57" s="99" t="e">
        <f t="shared" si="2"/>
        <v>#REF!</v>
      </c>
      <c r="D57" s="99" t="e">
        <f t="shared" si="3"/>
        <v>#REF!</v>
      </c>
      <c r="E57" s="99" t="e">
        <f t="shared" si="0"/>
        <v>#REF!</v>
      </c>
      <c r="F57" s="99" t="e">
        <f t="shared" si="4"/>
        <v>#REF!</v>
      </c>
      <c r="G57" s="98"/>
      <c r="H57" s="98"/>
      <c r="I57" s="98"/>
      <c r="J57" s="98"/>
    </row>
    <row r="58" spans="2:10">
      <c r="B58" s="98">
        <v>32</v>
      </c>
      <c r="C58" s="99" t="e">
        <f t="shared" si="2"/>
        <v>#REF!</v>
      </c>
      <c r="D58" s="99" t="e">
        <f t="shared" si="3"/>
        <v>#REF!</v>
      </c>
      <c r="E58" s="99" t="e">
        <f t="shared" si="0"/>
        <v>#REF!</v>
      </c>
      <c r="F58" s="99" t="e">
        <f t="shared" si="4"/>
        <v>#REF!</v>
      </c>
      <c r="G58" s="98"/>
      <c r="H58" s="98"/>
      <c r="I58" s="98"/>
      <c r="J58" s="98"/>
    </row>
    <row r="59" spans="2:10">
      <c r="B59" s="98">
        <v>33</v>
      </c>
      <c r="C59" s="99" t="e">
        <f t="shared" si="2"/>
        <v>#REF!</v>
      </c>
      <c r="D59" s="99" t="e">
        <f t="shared" si="3"/>
        <v>#REF!</v>
      </c>
      <c r="E59" s="99" t="e">
        <f t="shared" ref="E59:E90" si="8">C59-D59</f>
        <v>#REF!</v>
      </c>
      <c r="F59" s="99" t="e">
        <f t="shared" si="4"/>
        <v>#REF!</v>
      </c>
      <c r="G59" s="98"/>
      <c r="H59" s="98"/>
      <c r="I59" s="98"/>
      <c r="J59" s="98"/>
    </row>
    <row r="60" spans="2:10">
      <c r="B60" s="98">
        <v>34</v>
      </c>
      <c r="C60" s="99" t="e">
        <f t="shared" si="2"/>
        <v>#REF!</v>
      </c>
      <c r="D60" s="99" t="e">
        <f t="shared" si="3"/>
        <v>#REF!</v>
      </c>
      <c r="E60" s="99" t="e">
        <f t="shared" si="8"/>
        <v>#REF!</v>
      </c>
      <c r="F60" s="99" t="e">
        <f t="shared" ref="F60:F91" si="9">F59-D60</f>
        <v>#REF!</v>
      </c>
      <c r="G60" s="98"/>
      <c r="H60" s="98"/>
      <c r="I60" s="98"/>
      <c r="J60" s="98"/>
    </row>
    <row r="61" spans="2:10">
      <c r="B61" s="98">
        <v>35</v>
      </c>
      <c r="C61" s="99" t="e">
        <f t="shared" si="2"/>
        <v>#REF!</v>
      </c>
      <c r="D61" s="99" t="e">
        <f t="shared" si="3"/>
        <v>#REF!</v>
      </c>
      <c r="E61" s="99" t="e">
        <f t="shared" si="8"/>
        <v>#REF!</v>
      </c>
      <c r="F61" s="99" t="e">
        <f t="shared" si="9"/>
        <v>#REF!</v>
      </c>
      <c r="G61" s="98"/>
      <c r="H61" s="98"/>
      <c r="I61" s="98"/>
      <c r="J61" s="98"/>
    </row>
    <row r="62" spans="2:10">
      <c r="B62" s="98">
        <v>36</v>
      </c>
      <c r="C62" s="99" t="e">
        <f t="shared" si="2"/>
        <v>#REF!</v>
      </c>
      <c r="D62" s="99" t="e">
        <f t="shared" si="3"/>
        <v>#REF!</v>
      </c>
      <c r="E62" s="99" t="e">
        <f t="shared" si="8"/>
        <v>#REF!</v>
      </c>
      <c r="F62" s="99" t="e">
        <f t="shared" si="9"/>
        <v>#REF!</v>
      </c>
      <c r="G62" s="98"/>
      <c r="H62" s="98"/>
      <c r="I62" s="98"/>
      <c r="J62" s="98"/>
    </row>
    <row r="63" spans="2:10">
      <c r="B63" s="98">
        <v>37</v>
      </c>
      <c r="C63" s="99" t="e">
        <f t="shared" si="2"/>
        <v>#REF!</v>
      </c>
      <c r="D63" s="99" t="e">
        <f t="shared" si="3"/>
        <v>#REF!</v>
      </c>
      <c r="E63" s="99" t="e">
        <f t="shared" si="8"/>
        <v>#REF!</v>
      </c>
      <c r="F63" s="99" t="e">
        <f t="shared" si="9"/>
        <v>#REF!</v>
      </c>
      <c r="G63" s="98"/>
      <c r="H63" s="98"/>
      <c r="I63" s="98"/>
      <c r="J63" s="98"/>
    </row>
    <row r="64" spans="2:10">
      <c r="B64" s="98">
        <v>38</v>
      </c>
      <c r="C64" s="99" t="e">
        <f t="shared" si="2"/>
        <v>#REF!</v>
      </c>
      <c r="D64" s="99" t="e">
        <f t="shared" si="3"/>
        <v>#REF!</v>
      </c>
      <c r="E64" s="99" t="e">
        <f t="shared" si="8"/>
        <v>#REF!</v>
      </c>
      <c r="F64" s="99" t="e">
        <f t="shared" si="9"/>
        <v>#REF!</v>
      </c>
      <c r="G64" s="98"/>
      <c r="H64" s="98"/>
      <c r="I64" s="98"/>
      <c r="J64" s="98"/>
    </row>
    <row r="65" spans="2:10">
      <c r="B65" s="98">
        <v>39</v>
      </c>
      <c r="C65" s="99" t="e">
        <f t="shared" si="2"/>
        <v>#REF!</v>
      </c>
      <c r="D65" s="99" t="e">
        <f t="shared" si="3"/>
        <v>#REF!</v>
      </c>
      <c r="E65" s="99" t="e">
        <f t="shared" si="8"/>
        <v>#REF!</v>
      </c>
      <c r="F65" s="99" t="e">
        <f t="shared" si="9"/>
        <v>#REF!</v>
      </c>
      <c r="G65" s="98"/>
      <c r="H65" s="98"/>
      <c r="I65" s="98"/>
      <c r="J65" s="98"/>
    </row>
    <row r="66" spans="2:10">
      <c r="B66" s="98">
        <v>40</v>
      </c>
      <c r="C66" s="99" t="e">
        <f t="shared" si="2"/>
        <v>#REF!</v>
      </c>
      <c r="D66" s="99" t="e">
        <f t="shared" si="3"/>
        <v>#REF!</v>
      </c>
      <c r="E66" s="99" t="e">
        <f t="shared" si="8"/>
        <v>#REF!</v>
      </c>
      <c r="F66" s="99" t="e">
        <f t="shared" si="9"/>
        <v>#REF!</v>
      </c>
      <c r="G66" s="98"/>
      <c r="H66" s="98"/>
      <c r="I66" s="98"/>
      <c r="J66" s="98"/>
    </row>
    <row r="67" spans="2:10">
      <c r="B67" s="98">
        <v>41</v>
      </c>
      <c r="C67" s="99" t="e">
        <f t="shared" si="2"/>
        <v>#REF!</v>
      </c>
      <c r="D67" s="99" t="e">
        <f t="shared" si="3"/>
        <v>#REF!</v>
      </c>
      <c r="E67" s="99" t="e">
        <f t="shared" si="8"/>
        <v>#REF!</v>
      </c>
      <c r="F67" s="99" t="e">
        <f t="shared" si="9"/>
        <v>#REF!</v>
      </c>
      <c r="G67" s="98"/>
      <c r="H67" s="98"/>
      <c r="I67" s="98"/>
      <c r="J67" s="98"/>
    </row>
    <row r="68" spans="2:10">
      <c r="B68" s="98">
        <v>42</v>
      </c>
      <c r="C68" s="99" t="e">
        <f t="shared" si="2"/>
        <v>#REF!</v>
      </c>
      <c r="D68" s="99" t="e">
        <f t="shared" si="3"/>
        <v>#REF!</v>
      </c>
      <c r="E68" s="99" t="e">
        <f t="shared" si="8"/>
        <v>#REF!</v>
      </c>
      <c r="F68" s="99" t="e">
        <f t="shared" si="9"/>
        <v>#REF!</v>
      </c>
      <c r="G68" s="98"/>
      <c r="H68" s="98"/>
      <c r="I68" s="98"/>
      <c r="J68" s="98"/>
    </row>
    <row r="69" spans="2:10">
      <c r="B69" s="98">
        <v>43</v>
      </c>
      <c r="C69" s="99" t="e">
        <f t="shared" si="2"/>
        <v>#REF!</v>
      </c>
      <c r="D69" s="99" t="e">
        <f t="shared" si="3"/>
        <v>#REF!</v>
      </c>
      <c r="E69" s="99" t="e">
        <f t="shared" si="8"/>
        <v>#REF!</v>
      </c>
      <c r="F69" s="99" t="e">
        <f t="shared" si="9"/>
        <v>#REF!</v>
      </c>
      <c r="G69" s="98"/>
      <c r="H69" s="98"/>
      <c r="I69" s="98"/>
      <c r="J69" s="98"/>
    </row>
    <row r="70" spans="2:10">
      <c r="B70" s="98">
        <v>44</v>
      </c>
      <c r="C70" s="99" t="e">
        <f t="shared" si="2"/>
        <v>#REF!</v>
      </c>
      <c r="D70" s="99" t="e">
        <f t="shared" si="3"/>
        <v>#REF!</v>
      </c>
      <c r="E70" s="99" t="e">
        <f t="shared" si="8"/>
        <v>#REF!</v>
      </c>
      <c r="F70" s="99" t="e">
        <f t="shared" si="9"/>
        <v>#REF!</v>
      </c>
      <c r="G70" s="98"/>
      <c r="H70" s="98"/>
      <c r="I70" s="98"/>
      <c r="J70" s="98"/>
    </row>
    <row r="71" spans="2:10">
      <c r="B71" s="98">
        <v>45</v>
      </c>
      <c r="C71" s="99" t="e">
        <f t="shared" si="2"/>
        <v>#REF!</v>
      </c>
      <c r="D71" s="99" t="e">
        <f t="shared" si="3"/>
        <v>#REF!</v>
      </c>
      <c r="E71" s="99" t="e">
        <f t="shared" si="8"/>
        <v>#REF!</v>
      </c>
      <c r="F71" s="99" t="e">
        <f t="shared" si="9"/>
        <v>#REF!</v>
      </c>
      <c r="G71" s="98"/>
      <c r="H71" s="98"/>
      <c r="I71" s="98"/>
      <c r="J71" s="98"/>
    </row>
    <row r="72" spans="2:10">
      <c r="B72" s="98">
        <v>46</v>
      </c>
      <c r="C72" s="99" t="e">
        <f t="shared" si="2"/>
        <v>#REF!</v>
      </c>
      <c r="D72" s="99" t="e">
        <f t="shared" si="3"/>
        <v>#REF!</v>
      </c>
      <c r="E72" s="99" t="e">
        <f t="shared" si="8"/>
        <v>#REF!</v>
      </c>
      <c r="F72" s="99" t="e">
        <f t="shared" si="9"/>
        <v>#REF!</v>
      </c>
      <c r="G72" s="98"/>
      <c r="H72" s="98"/>
      <c r="I72" s="98"/>
      <c r="J72" s="98"/>
    </row>
    <row r="73" spans="2:10">
      <c r="B73" s="98">
        <v>47</v>
      </c>
      <c r="C73" s="99" t="e">
        <f t="shared" si="2"/>
        <v>#REF!</v>
      </c>
      <c r="D73" s="99" t="e">
        <f t="shared" si="3"/>
        <v>#REF!</v>
      </c>
      <c r="E73" s="99" t="e">
        <f t="shared" si="8"/>
        <v>#REF!</v>
      </c>
      <c r="F73" s="99" t="e">
        <f t="shared" si="9"/>
        <v>#REF!</v>
      </c>
      <c r="G73" s="98"/>
      <c r="H73" s="98"/>
      <c r="I73" s="98"/>
      <c r="J73" s="98"/>
    </row>
    <row r="74" spans="2:10">
      <c r="B74" s="98">
        <v>48</v>
      </c>
      <c r="C74" s="99" t="e">
        <f t="shared" si="2"/>
        <v>#REF!</v>
      </c>
      <c r="D74" s="99" t="e">
        <f t="shared" si="3"/>
        <v>#REF!</v>
      </c>
      <c r="E74" s="99" t="e">
        <f t="shared" si="8"/>
        <v>#REF!</v>
      </c>
      <c r="F74" s="99" t="e">
        <f t="shared" si="9"/>
        <v>#REF!</v>
      </c>
      <c r="G74" s="98"/>
      <c r="H74" s="98"/>
      <c r="I74" s="98"/>
      <c r="J74" s="98"/>
    </row>
    <row r="75" spans="2:10">
      <c r="B75" s="98">
        <v>49</v>
      </c>
      <c r="C75" s="99" t="e">
        <f t="shared" si="2"/>
        <v>#REF!</v>
      </c>
      <c r="D75" s="99" t="e">
        <f t="shared" si="3"/>
        <v>#REF!</v>
      </c>
      <c r="E75" s="99" t="e">
        <f t="shared" si="8"/>
        <v>#REF!</v>
      </c>
      <c r="F75" s="99" t="e">
        <f t="shared" si="9"/>
        <v>#REF!</v>
      </c>
      <c r="G75" s="98"/>
      <c r="H75" s="98"/>
      <c r="I75" s="98"/>
      <c r="J75" s="98"/>
    </row>
    <row r="76" spans="2:10">
      <c r="B76" s="98">
        <v>50</v>
      </c>
      <c r="C76" s="99" t="e">
        <f t="shared" si="2"/>
        <v>#REF!</v>
      </c>
      <c r="D76" s="99" t="e">
        <f t="shared" si="3"/>
        <v>#REF!</v>
      </c>
      <c r="E76" s="99" t="e">
        <f t="shared" si="8"/>
        <v>#REF!</v>
      </c>
      <c r="F76" s="99" t="e">
        <f t="shared" si="9"/>
        <v>#REF!</v>
      </c>
      <c r="G76" s="98"/>
      <c r="H76" s="98"/>
      <c r="I76" s="98"/>
      <c r="J76" s="98"/>
    </row>
    <row r="77" spans="2:10">
      <c r="B77" s="98">
        <v>51</v>
      </c>
      <c r="C77" s="99" t="e">
        <f t="shared" si="2"/>
        <v>#REF!</v>
      </c>
      <c r="D77" s="99" t="e">
        <f t="shared" si="3"/>
        <v>#REF!</v>
      </c>
      <c r="E77" s="99" t="e">
        <f t="shared" si="8"/>
        <v>#REF!</v>
      </c>
      <c r="F77" s="99" t="e">
        <f t="shared" si="9"/>
        <v>#REF!</v>
      </c>
      <c r="G77" s="98"/>
      <c r="H77" s="98"/>
      <c r="I77" s="98"/>
      <c r="J77" s="98"/>
    </row>
    <row r="78" spans="2:10">
      <c r="B78" s="98">
        <v>52</v>
      </c>
      <c r="C78" s="99" t="e">
        <f t="shared" si="2"/>
        <v>#REF!</v>
      </c>
      <c r="D78" s="99" t="e">
        <f t="shared" si="3"/>
        <v>#REF!</v>
      </c>
      <c r="E78" s="99" t="e">
        <f t="shared" si="8"/>
        <v>#REF!</v>
      </c>
      <c r="F78" s="99" t="e">
        <f t="shared" si="9"/>
        <v>#REF!</v>
      </c>
      <c r="G78" s="98"/>
      <c r="H78" s="98"/>
      <c r="I78" s="98"/>
      <c r="J78" s="98"/>
    </row>
    <row r="79" spans="2:10">
      <c r="B79" s="98">
        <v>53</v>
      </c>
      <c r="C79" s="99" t="e">
        <f t="shared" si="2"/>
        <v>#REF!</v>
      </c>
      <c r="D79" s="99" t="e">
        <f t="shared" si="3"/>
        <v>#REF!</v>
      </c>
      <c r="E79" s="99" t="e">
        <f t="shared" si="8"/>
        <v>#REF!</v>
      </c>
      <c r="F79" s="99" t="e">
        <f t="shared" si="9"/>
        <v>#REF!</v>
      </c>
      <c r="G79" s="98"/>
      <c r="H79" s="98"/>
      <c r="I79" s="98"/>
      <c r="J79" s="98"/>
    </row>
    <row r="80" spans="2:10">
      <c r="B80" s="98">
        <v>54</v>
      </c>
      <c r="C80" s="99" t="e">
        <f t="shared" si="2"/>
        <v>#REF!</v>
      </c>
      <c r="D80" s="99" t="e">
        <f t="shared" si="3"/>
        <v>#REF!</v>
      </c>
      <c r="E80" s="99" t="e">
        <f t="shared" si="8"/>
        <v>#REF!</v>
      </c>
      <c r="F80" s="99" t="e">
        <f t="shared" si="9"/>
        <v>#REF!</v>
      </c>
      <c r="G80" s="98"/>
      <c r="H80" s="98"/>
      <c r="I80" s="98"/>
      <c r="J80" s="98"/>
    </row>
    <row r="81" spans="2:10">
      <c r="B81" s="98">
        <v>55</v>
      </c>
      <c r="C81" s="99" t="e">
        <f t="shared" si="2"/>
        <v>#REF!</v>
      </c>
      <c r="D81" s="99" t="e">
        <f t="shared" si="3"/>
        <v>#REF!</v>
      </c>
      <c r="E81" s="99" t="e">
        <f t="shared" si="8"/>
        <v>#REF!</v>
      </c>
      <c r="F81" s="99" t="e">
        <f t="shared" si="9"/>
        <v>#REF!</v>
      </c>
      <c r="G81" s="98"/>
      <c r="H81" s="98"/>
      <c r="I81" s="98"/>
      <c r="J81" s="98"/>
    </row>
    <row r="82" spans="2:10">
      <c r="B82" s="98">
        <v>56</v>
      </c>
      <c r="C82" s="99" t="e">
        <f t="shared" si="2"/>
        <v>#REF!</v>
      </c>
      <c r="D82" s="99" t="e">
        <f t="shared" si="3"/>
        <v>#REF!</v>
      </c>
      <c r="E82" s="99" t="e">
        <f t="shared" si="8"/>
        <v>#REF!</v>
      </c>
      <c r="F82" s="99" t="e">
        <f t="shared" si="9"/>
        <v>#REF!</v>
      </c>
      <c r="G82" s="98"/>
      <c r="H82" s="98"/>
      <c r="I82" s="98"/>
      <c r="J82" s="98"/>
    </row>
    <row r="83" spans="2:10">
      <c r="B83" s="98">
        <v>57</v>
      </c>
      <c r="C83" s="99" t="e">
        <f t="shared" si="2"/>
        <v>#REF!</v>
      </c>
      <c r="D83" s="99" t="e">
        <f t="shared" si="3"/>
        <v>#REF!</v>
      </c>
      <c r="E83" s="99" t="e">
        <f t="shared" si="8"/>
        <v>#REF!</v>
      </c>
      <c r="F83" s="99" t="e">
        <f t="shared" si="9"/>
        <v>#REF!</v>
      </c>
      <c r="G83" s="98"/>
      <c r="H83" s="98"/>
      <c r="I83" s="98"/>
      <c r="J83" s="98"/>
    </row>
    <row r="84" spans="2:10">
      <c r="B84" s="98">
        <v>58</v>
      </c>
      <c r="C84" s="99" t="e">
        <f t="shared" si="2"/>
        <v>#REF!</v>
      </c>
      <c r="D84" s="99" t="e">
        <f t="shared" si="3"/>
        <v>#REF!</v>
      </c>
      <c r="E84" s="99" t="e">
        <f t="shared" si="8"/>
        <v>#REF!</v>
      </c>
      <c r="F84" s="99" t="e">
        <f t="shared" si="9"/>
        <v>#REF!</v>
      </c>
      <c r="G84" s="98"/>
      <c r="H84" s="98"/>
      <c r="I84" s="98"/>
      <c r="J84" s="98"/>
    </row>
    <row r="85" spans="2:10">
      <c r="B85" s="98">
        <v>59</v>
      </c>
      <c r="C85" s="99" t="e">
        <f t="shared" si="2"/>
        <v>#REF!</v>
      </c>
      <c r="D85" s="99" t="e">
        <f t="shared" si="3"/>
        <v>#REF!</v>
      </c>
      <c r="E85" s="99" t="e">
        <f t="shared" si="8"/>
        <v>#REF!</v>
      </c>
      <c r="F85" s="99" t="e">
        <f t="shared" si="9"/>
        <v>#REF!</v>
      </c>
      <c r="G85" s="98"/>
      <c r="H85" s="98"/>
      <c r="I85" s="98"/>
      <c r="J85" s="98"/>
    </row>
    <row r="86" spans="2:10">
      <c r="B86" s="98">
        <v>60</v>
      </c>
      <c r="C86" s="99" t="e">
        <f t="shared" si="2"/>
        <v>#REF!</v>
      </c>
      <c r="D86" s="99" t="e">
        <f t="shared" si="3"/>
        <v>#REF!</v>
      </c>
      <c r="E86" s="99" t="e">
        <f t="shared" si="8"/>
        <v>#REF!</v>
      </c>
      <c r="F86" s="99" t="e">
        <f t="shared" si="9"/>
        <v>#REF!</v>
      </c>
      <c r="G86" s="98"/>
      <c r="H86" s="98"/>
      <c r="I86" s="98"/>
      <c r="J86" s="98"/>
    </row>
    <row r="87" spans="2:10">
      <c r="B87" s="98">
        <v>61</v>
      </c>
      <c r="C87" s="99" t="e">
        <f t="shared" si="2"/>
        <v>#REF!</v>
      </c>
      <c r="D87" s="99" t="e">
        <f t="shared" si="3"/>
        <v>#REF!</v>
      </c>
      <c r="E87" s="99" t="e">
        <f t="shared" si="8"/>
        <v>#REF!</v>
      </c>
      <c r="F87" s="99" t="e">
        <f t="shared" si="9"/>
        <v>#REF!</v>
      </c>
      <c r="G87" s="98"/>
      <c r="H87" s="98"/>
      <c r="I87" s="98"/>
      <c r="J87" s="98"/>
    </row>
    <row r="88" spans="2:10">
      <c r="B88" s="98">
        <v>62</v>
      </c>
      <c r="C88" s="99" t="e">
        <f t="shared" si="2"/>
        <v>#REF!</v>
      </c>
      <c r="D88" s="99" t="e">
        <f t="shared" si="3"/>
        <v>#REF!</v>
      </c>
      <c r="E88" s="99" t="e">
        <f t="shared" si="8"/>
        <v>#REF!</v>
      </c>
      <c r="F88" s="99" t="e">
        <f t="shared" si="9"/>
        <v>#REF!</v>
      </c>
      <c r="G88" s="98"/>
      <c r="H88" s="98"/>
      <c r="I88" s="98"/>
      <c r="J88" s="98"/>
    </row>
    <row r="89" spans="2:10">
      <c r="B89" s="98">
        <v>63</v>
      </c>
      <c r="C89" s="99" t="e">
        <f t="shared" si="2"/>
        <v>#REF!</v>
      </c>
      <c r="D89" s="99" t="e">
        <f t="shared" si="3"/>
        <v>#REF!</v>
      </c>
      <c r="E89" s="99" t="e">
        <f t="shared" si="8"/>
        <v>#REF!</v>
      </c>
      <c r="F89" s="99" t="e">
        <f t="shared" si="9"/>
        <v>#REF!</v>
      </c>
      <c r="G89" s="98"/>
      <c r="H89" s="98"/>
      <c r="I89" s="98"/>
      <c r="J89" s="98"/>
    </row>
    <row r="90" spans="2:10">
      <c r="B90" s="98">
        <v>64</v>
      </c>
      <c r="C90" s="99" t="e">
        <f t="shared" si="2"/>
        <v>#REF!</v>
      </c>
      <c r="D90" s="99" t="e">
        <f t="shared" si="3"/>
        <v>#REF!</v>
      </c>
      <c r="E90" s="99" t="e">
        <f t="shared" si="8"/>
        <v>#REF!</v>
      </c>
      <c r="F90" s="99" t="e">
        <f t="shared" si="9"/>
        <v>#REF!</v>
      </c>
      <c r="G90" s="98"/>
      <c r="H90" s="98"/>
      <c r="I90" s="98"/>
      <c r="J90" s="98"/>
    </row>
    <row r="91" spans="2:10">
      <c r="B91" s="98">
        <v>65</v>
      </c>
      <c r="C91" s="99" t="e">
        <f t="shared" si="2"/>
        <v>#REF!</v>
      </c>
      <c r="D91" s="99" t="e">
        <f t="shared" si="3"/>
        <v>#REF!</v>
      </c>
      <c r="E91" s="99" t="e">
        <f t="shared" ref="E91:E122" si="10">C91-D91</f>
        <v>#REF!</v>
      </c>
      <c r="F91" s="99" t="e">
        <f t="shared" si="9"/>
        <v>#REF!</v>
      </c>
      <c r="G91" s="98"/>
      <c r="H91" s="98"/>
      <c r="I91" s="98"/>
      <c r="J91" s="98"/>
    </row>
    <row r="92" spans="2:10">
      <c r="B92" s="98">
        <v>66</v>
      </c>
      <c r="C92" s="99" t="e">
        <f t="shared" ref="C92:C150" si="11">$C$15</f>
        <v>#REF!</v>
      </c>
      <c r="D92" s="99" t="e">
        <f t="shared" ref="D92:D150" si="12">PPMT($D$10/12,B92,$D$7,$D$5)*-1</f>
        <v>#REF!</v>
      </c>
      <c r="E92" s="99" t="e">
        <f t="shared" si="10"/>
        <v>#REF!</v>
      </c>
      <c r="F92" s="99" t="e">
        <f t="shared" ref="F92:F123" si="13">F91-D92</f>
        <v>#REF!</v>
      </c>
      <c r="G92" s="98"/>
      <c r="H92" s="98"/>
      <c r="I92" s="98"/>
      <c r="J92" s="98"/>
    </row>
    <row r="93" spans="2:10">
      <c r="B93" s="98">
        <v>67</v>
      </c>
      <c r="C93" s="99" t="e">
        <f t="shared" si="11"/>
        <v>#REF!</v>
      </c>
      <c r="D93" s="99" t="e">
        <f t="shared" si="12"/>
        <v>#REF!</v>
      </c>
      <c r="E93" s="99" t="e">
        <f t="shared" si="10"/>
        <v>#REF!</v>
      </c>
      <c r="F93" s="99" t="e">
        <f t="shared" si="13"/>
        <v>#REF!</v>
      </c>
      <c r="G93" s="98"/>
      <c r="H93" s="98"/>
      <c r="I93" s="98"/>
      <c r="J93" s="98"/>
    </row>
    <row r="94" spans="2:10">
      <c r="B94" s="98">
        <v>68</v>
      </c>
      <c r="C94" s="99" t="e">
        <f t="shared" si="11"/>
        <v>#REF!</v>
      </c>
      <c r="D94" s="99" t="e">
        <f t="shared" si="12"/>
        <v>#REF!</v>
      </c>
      <c r="E94" s="99" t="e">
        <f t="shared" si="10"/>
        <v>#REF!</v>
      </c>
      <c r="F94" s="99" t="e">
        <f t="shared" si="13"/>
        <v>#REF!</v>
      </c>
      <c r="G94" s="98"/>
      <c r="H94" s="98"/>
      <c r="I94" s="98"/>
      <c r="J94" s="98"/>
    </row>
    <row r="95" spans="2:10">
      <c r="B95" s="98">
        <v>69</v>
      </c>
      <c r="C95" s="99" t="e">
        <f t="shared" si="11"/>
        <v>#REF!</v>
      </c>
      <c r="D95" s="99" t="e">
        <f t="shared" si="12"/>
        <v>#REF!</v>
      </c>
      <c r="E95" s="99" t="e">
        <f t="shared" si="10"/>
        <v>#REF!</v>
      </c>
      <c r="F95" s="99" t="e">
        <f t="shared" si="13"/>
        <v>#REF!</v>
      </c>
      <c r="G95" s="98"/>
      <c r="H95" s="98"/>
      <c r="I95" s="98"/>
      <c r="J95" s="98"/>
    </row>
    <row r="96" spans="2:10">
      <c r="B96" s="98">
        <v>70</v>
      </c>
      <c r="C96" s="99" t="e">
        <f t="shared" si="11"/>
        <v>#REF!</v>
      </c>
      <c r="D96" s="99" t="e">
        <f t="shared" si="12"/>
        <v>#REF!</v>
      </c>
      <c r="E96" s="99" t="e">
        <f t="shared" si="10"/>
        <v>#REF!</v>
      </c>
      <c r="F96" s="99" t="e">
        <f t="shared" si="13"/>
        <v>#REF!</v>
      </c>
      <c r="G96" s="98"/>
      <c r="H96" s="98"/>
      <c r="I96" s="98"/>
      <c r="J96" s="98"/>
    </row>
    <row r="97" spans="2:10">
      <c r="B97" s="98">
        <v>71</v>
      </c>
      <c r="C97" s="99" t="e">
        <f t="shared" si="11"/>
        <v>#REF!</v>
      </c>
      <c r="D97" s="99" t="e">
        <f t="shared" si="12"/>
        <v>#REF!</v>
      </c>
      <c r="E97" s="99" t="e">
        <f t="shared" si="10"/>
        <v>#REF!</v>
      </c>
      <c r="F97" s="99" t="e">
        <f t="shared" si="13"/>
        <v>#REF!</v>
      </c>
      <c r="G97" s="98"/>
      <c r="H97" s="98"/>
      <c r="I97" s="98"/>
      <c r="J97" s="98"/>
    </row>
    <row r="98" spans="2:10">
      <c r="B98" s="98">
        <v>72</v>
      </c>
      <c r="C98" s="99" t="e">
        <f t="shared" si="11"/>
        <v>#REF!</v>
      </c>
      <c r="D98" s="99" t="e">
        <f t="shared" si="12"/>
        <v>#REF!</v>
      </c>
      <c r="E98" s="99" t="e">
        <f t="shared" si="10"/>
        <v>#REF!</v>
      </c>
      <c r="F98" s="99" t="e">
        <f t="shared" si="13"/>
        <v>#REF!</v>
      </c>
      <c r="G98" s="98"/>
      <c r="H98" s="98"/>
      <c r="I98" s="98"/>
      <c r="J98" s="98"/>
    </row>
    <row r="99" spans="2:10">
      <c r="B99" s="98">
        <v>73</v>
      </c>
      <c r="C99" s="99" t="e">
        <f t="shared" si="11"/>
        <v>#REF!</v>
      </c>
      <c r="D99" s="99" t="e">
        <f t="shared" si="12"/>
        <v>#REF!</v>
      </c>
      <c r="E99" s="99" t="e">
        <f t="shared" si="10"/>
        <v>#REF!</v>
      </c>
      <c r="F99" s="99" t="e">
        <f t="shared" si="13"/>
        <v>#REF!</v>
      </c>
      <c r="G99" s="98"/>
      <c r="H99" s="98"/>
      <c r="I99" s="98"/>
      <c r="J99" s="98"/>
    </row>
    <row r="100" spans="2:10">
      <c r="B100" s="98">
        <v>74</v>
      </c>
      <c r="C100" s="99" t="e">
        <f t="shared" si="11"/>
        <v>#REF!</v>
      </c>
      <c r="D100" s="99" t="e">
        <f t="shared" si="12"/>
        <v>#REF!</v>
      </c>
      <c r="E100" s="99" t="e">
        <f t="shared" si="10"/>
        <v>#REF!</v>
      </c>
      <c r="F100" s="99" t="e">
        <f t="shared" si="13"/>
        <v>#REF!</v>
      </c>
      <c r="G100" s="98"/>
      <c r="H100" s="98"/>
      <c r="I100" s="98"/>
      <c r="J100" s="98"/>
    </row>
    <row r="101" spans="2:10">
      <c r="B101" s="98">
        <v>75</v>
      </c>
      <c r="C101" s="99" t="e">
        <f t="shared" si="11"/>
        <v>#REF!</v>
      </c>
      <c r="D101" s="99" t="e">
        <f t="shared" si="12"/>
        <v>#REF!</v>
      </c>
      <c r="E101" s="99" t="e">
        <f t="shared" si="10"/>
        <v>#REF!</v>
      </c>
      <c r="F101" s="99" t="e">
        <f t="shared" si="13"/>
        <v>#REF!</v>
      </c>
      <c r="G101" s="98"/>
      <c r="H101" s="98"/>
      <c r="I101" s="98"/>
      <c r="J101" s="98"/>
    </row>
    <row r="102" spans="2:10">
      <c r="B102" s="98">
        <v>76</v>
      </c>
      <c r="C102" s="99" t="e">
        <f t="shared" si="11"/>
        <v>#REF!</v>
      </c>
      <c r="D102" s="99" t="e">
        <f t="shared" si="12"/>
        <v>#REF!</v>
      </c>
      <c r="E102" s="99" t="e">
        <f t="shared" si="10"/>
        <v>#REF!</v>
      </c>
      <c r="F102" s="99" t="e">
        <f t="shared" si="13"/>
        <v>#REF!</v>
      </c>
      <c r="G102" s="98"/>
      <c r="H102" s="98"/>
      <c r="I102" s="98"/>
      <c r="J102" s="98"/>
    </row>
    <row r="103" spans="2:10">
      <c r="B103" s="98">
        <v>77</v>
      </c>
      <c r="C103" s="99" t="e">
        <f t="shared" si="11"/>
        <v>#REF!</v>
      </c>
      <c r="D103" s="99" t="e">
        <f t="shared" si="12"/>
        <v>#REF!</v>
      </c>
      <c r="E103" s="99" t="e">
        <f t="shared" si="10"/>
        <v>#REF!</v>
      </c>
      <c r="F103" s="99" t="e">
        <f t="shared" si="13"/>
        <v>#REF!</v>
      </c>
      <c r="G103" s="98"/>
      <c r="H103" s="98"/>
      <c r="I103" s="98"/>
      <c r="J103" s="98"/>
    </row>
    <row r="104" spans="2:10">
      <c r="B104" s="98">
        <v>78</v>
      </c>
      <c r="C104" s="99" t="e">
        <f t="shared" si="11"/>
        <v>#REF!</v>
      </c>
      <c r="D104" s="99" t="e">
        <f t="shared" si="12"/>
        <v>#REF!</v>
      </c>
      <c r="E104" s="99" t="e">
        <f t="shared" si="10"/>
        <v>#REF!</v>
      </c>
      <c r="F104" s="99" t="e">
        <f t="shared" si="13"/>
        <v>#REF!</v>
      </c>
      <c r="G104" s="98"/>
      <c r="H104" s="98"/>
      <c r="I104" s="98"/>
      <c r="J104" s="98"/>
    </row>
    <row r="105" spans="2:10">
      <c r="B105" s="98">
        <v>79</v>
      </c>
      <c r="C105" s="99" t="e">
        <f t="shared" si="11"/>
        <v>#REF!</v>
      </c>
      <c r="D105" s="99" t="e">
        <f t="shared" si="12"/>
        <v>#REF!</v>
      </c>
      <c r="E105" s="99" t="e">
        <f t="shared" si="10"/>
        <v>#REF!</v>
      </c>
      <c r="F105" s="99" t="e">
        <f t="shared" si="13"/>
        <v>#REF!</v>
      </c>
      <c r="G105" s="98"/>
      <c r="H105" s="98"/>
      <c r="I105" s="98"/>
      <c r="J105" s="98"/>
    </row>
    <row r="106" spans="2:10">
      <c r="B106" s="98">
        <v>80</v>
      </c>
      <c r="C106" s="99" t="e">
        <f t="shared" si="11"/>
        <v>#REF!</v>
      </c>
      <c r="D106" s="99" t="e">
        <f t="shared" si="12"/>
        <v>#REF!</v>
      </c>
      <c r="E106" s="99" t="e">
        <f t="shared" si="10"/>
        <v>#REF!</v>
      </c>
      <c r="F106" s="99" t="e">
        <f t="shared" si="13"/>
        <v>#REF!</v>
      </c>
      <c r="G106" s="98"/>
      <c r="H106" s="98"/>
      <c r="I106" s="98"/>
      <c r="J106" s="98"/>
    </row>
    <row r="107" spans="2:10">
      <c r="B107" s="98">
        <v>81</v>
      </c>
      <c r="C107" s="99" t="e">
        <f t="shared" si="11"/>
        <v>#REF!</v>
      </c>
      <c r="D107" s="99" t="e">
        <f t="shared" si="12"/>
        <v>#REF!</v>
      </c>
      <c r="E107" s="99" t="e">
        <f t="shared" si="10"/>
        <v>#REF!</v>
      </c>
      <c r="F107" s="99" t="e">
        <f t="shared" si="13"/>
        <v>#REF!</v>
      </c>
      <c r="G107" s="98"/>
      <c r="H107" s="98"/>
      <c r="I107" s="98"/>
      <c r="J107" s="98"/>
    </row>
    <row r="108" spans="2:10">
      <c r="B108" s="98">
        <v>82</v>
      </c>
      <c r="C108" s="99" t="e">
        <f t="shared" si="11"/>
        <v>#REF!</v>
      </c>
      <c r="D108" s="99" t="e">
        <f t="shared" si="12"/>
        <v>#REF!</v>
      </c>
      <c r="E108" s="99" t="e">
        <f t="shared" si="10"/>
        <v>#REF!</v>
      </c>
      <c r="F108" s="99" t="e">
        <f t="shared" si="13"/>
        <v>#REF!</v>
      </c>
      <c r="G108" s="98"/>
      <c r="H108" s="98"/>
      <c r="I108" s="98"/>
      <c r="J108" s="98"/>
    </row>
    <row r="109" spans="2:10">
      <c r="B109" s="98">
        <v>83</v>
      </c>
      <c r="C109" s="99" t="e">
        <f t="shared" si="11"/>
        <v>#REF!</v>
      </c>
      <c r="D109" s="99" t="e">
        <f t="shared" si="12"/>
        <v>#REF!</v>
      </c>
      <c r="E109" s="99" t="e">
        <f t="shared" si="10"/>
        <v>#REF!</v>
      </c>
      <c r="F109" s="99" t="e">
        <f t="shared" si="13"/>
        <v>#REF!</v>
      </c>
      <c r="G109" s="98"/>
      <c r="H109" s="98"/>
      <c r="I109" s="98"/>
      <c r="J109" s="98"/>
    </row>
    <row r="110" spans="2:10">
      <c r="B110" s="98">
        <v>84</v>
      </c>
      <c r="C110" s="99" t="e">
        <f t="shared" si="11"/>
        <v>#REF!</v>
      </c>
      <c r="D110" s="99" t="e">
        <f t="shared" si="12"/>
        <v>#REF!</v>
      </c>
      <c r="E110" s="99" t="e">
        <f t="shared" si="10"/>
        <v>#REF!</v>
      </c>
      <c r="F110" s="99" t="e">
        <f t="shared" si="13"/>
        <v>#REF!</v>
      </c>
      <c r="G110" s="98"/>
      <c r="H110" s="98"/>
      <c r="I110" s="98"/>
      <c r="J110" s="98"/>
    </row>
    <row r="111" spans="2:10">
      <c r="B111" s="98">
        <v>85</v>
      </c>
      <c r="C111" s="99" t="e">
        <f t="shared" si="11"/>
        <v>#REF!</v>
      </c>
      <c r="D111" s="99" t="e">
        <f t="shared" si="12"/>
        <v>#REF!</v>
      </c>
      <c r="E111" s="99" t="e">
        <f t="shared" si="10"/>
        <v>#REF!</v>
      </c>
      <c r="F111" s="99" t="e">
        <f t="shared" si="13"/>
        <v>#REF!</v>
      </c>
      <c r="G111" s="98"/>
      <c r="H111" s="98"/>
      <c r="I111" s="98"/>
      <c r="J111" s="98"/>
    </row>
    <row r="112" spans="2:10">
      <c r="B112" s="98">
        <v>86</v>
      </c>
      <c r="C112" s="99" t="e">
        <f t="shared" si="11"/>
        <v>#REF!</v>
      </c>
      <c r="D112" s="99" t="e">
        <f t="shared" si="12"/>
        <v>#REF!</v>
      </c>
      <c r="E112" s="99" t="e">
        <f t="shared" si="10"/>
        <v>#REF!</v>
      </c>
      <c r="F112" s="99" t="e">
        <f t="shared" si="13"/>
        <v>#REF!</v>
      </c>
      <c r="G112" s="98"/>
      <c r="H112" s="98"/>
      <c r="I112" s="98"/>
      <c r="J112" s="98"/>
    </row>
    <row r="113" spans="2:10">
      <c r="B113" s="98">
        <v>87</v>
      </c>
      <c r="C113" s="99" t="e">
        <f t="shared" si="11"/>
        <v>#REF!</v>
      </c>
      <c r="D113" s="99" t="e">
        <f t="shared" si="12"/>
        <v>#REF!</v>
      </c>
      <c r="E113" s="99" t="e">
        <f t="shared" si="10"/>
        <v>#REF!</v>
      </c>
      <c r="F113" s="99" t="e">
        <f t="shared" si="13"/>
        <v>#REF!</v>
      </c>
      <c r="G113" s="98"/>
      <c r="H113" s="98"/>
      <c r="I113" s="98"/>
      <c r="J113" s="98"/>
    </row>
    <row r="114" spans="2:10">
      <c r="B114" s="98">
        <v>88</v>
      </c>
      <c r="C114" s="99" t="e">
        <f t="shared" si="11"/>
        <v>#REF!</v>
      </c>
      <c r="D114" s="99" t="e">
        <f t="shared" si="12"/>
        <v>#REF!</v>
      </c>
      <c r="E114" s="99" t="e">
        <f t="shared" si="10"/>
        <v>#REF!</v>
      </c>
      <c r="F114" s="99" t="e">
        <f t="shared" si="13"/>
        <v>#REF!</v>
      </c>
      <c r="G114" s="98"/>
      <c r="H114" s="98"/>
      <c r="I114" s="98"/>
      <c r="J114" s="98"/>
    </row>
    <row r="115" spans="2:10">
      <c r="B115" s="98">
        <v>89</v>
      </c>
      <c r="C115" s="99" t="e">
        <f t="shared" si="11"/>
        <v>#REF!</v>
      </c>
      <c r="D115" s="99" t="e">
        <f t="shared" si="12"/>
        <v>#REF!</v>
      </c>
      <c r="E115" s="99" t="e">
        <f t="shared" si="10"/>
        <v>#REF!</v>
      </c>
      <c r="F115" s="99" t="e">
        <f t="shared" si="13"/>
        <v>#REF!</v>
      </c>
      <c r="G115" s="98"/>
      <c r="H115" s="98"/>
      <c r="I115" s="98"/>
      <c r="J115" s="98"/>
    </row>
    <row r="116" spans="2:10">
      <c r="B116" s="98">
        <v>90</v>
      </c>
      <c r="C116" s="99" t="e">
        <f t="shared" si="11"/>
        <v>#REF!</v>
      </c>
      <c r="D116" s="99" t="e">
        <f t="shared" si="12"/>
        <v>#REF!</v>
      </c>
      <c r="E116" s="99" t="e">
        <f t="shared" si="10"/>
        <v>#REF!</v>
      </c>
      <c r="F116" s="99" t="e">
        <f t="shared" si="13"/>
        <v>#REF!</v>
      </c>
      <c r="G116" s="98"/>
      <c r="H116" s="98"/>
      <c r="I116" s="98"/>
      <c r="J116" s="98"/>
    </row>
    <row r="117" spans="2:10">
      <c r="B117" s="98">
        <v>91</v>
      </c>
      <c r="C117" s="99" t="e">
        <f t="shared" si="11"/>
        <v>#REF!</v>
      </c>
      <c r="D117" s="99" t="e">
        <f t="shared" si="12"/>
        <v>#REF!</v>
      </c>
      <c r="E117" s="99" t="e">
        <f t="shared" si="10"/>
        <v>#REF!</v>
      </c>
      <c r="F117" s="99" t="e">
        <f t="shared" si="13"/>
        <v>#REF!</v>
      </c>
      <c r="G117" s="98"/>
      <c r="H117" s="98"/>
      <c r="I117" s="98"/>
      <c r="J117" s="98"/>
    </row>
    <row r="118" spans="2:10">
      <c r="B118" s="98">
        <v>92</v>
      </c>
      <c r="C118" s="99" t="e">
        <f t="shared" si="11"/>
        <v>#REF!</v>
      </c>
      <c r="D118" s="99" t="e">
        <f t="shared" si="12"/>
        <v>#REF!</v>
      </c>
      <c r="E118" s="99" t="e">
        <f t="shared" si="10"/>
        <v>#REF!</v>
      </c>
      <c r="F118" s="99" t="e">
        <f t="shared" si="13"/>
        <v>#REF!</v>
      </c>
      <c r="G118" s="98"/>
      <c r="H118" s="98"/>
      <c r="I118" s="98"/>
      <c r="J118" s="98"/>
    </row>
    <row r="119" spans="2:10">
      <c r="B119" s="98">
        <v>93</v>
      </c>
      <c r="C119" s="99" t="e">
        <f t="shared" si="11"/>
        <v>#REF!</v>
      </c>
      <c r="D119" s="99" t="e">
        <f t="shared" si="12"/>
        <v>#REF!</v>
      </c>
      <c r="E119" s="99" t="e">
        <f t="shared" si="10"/>
        <v>#REF!</v>
      </c>
      <c r="F119" s="99" t="e">
        <f t="shared" si="13"/>
        <v>#REF!</v>
      </c>
      <c r="G119" s="98"/>
      <c r="H119" s="98"/>
      <c r="I119" s="98"/>
      <c r="J119" s="98"/>
    </row>
    <row r="120" spans="2:10">
      <c r="B120" s="98">
        <v>94</v>
      </c>
      <c r="C120" s="99" t="e">
        <f t="shared" si="11"/>
        <v>#REF!</v>
      </c>
      <c r="D120" s="99" t="e">
        <f t="shared" si="12"/>
        <v>#REF!</v>
      </c>
      <c r="E120" s="99" t="e">
        <f t="shared" si="10"/>
        <v>#REF!</v>
      </c>
      <c r="F120" s="99" t="e">
        <f t="shared" si="13"/>
        <v>#REF!</v>
      </c>
      <c r="G120" s="98"/>
      <c r="H120" s="98"/>
      <c r="I120" s="98"/>
      <c r="J120" s="98"/>
    </row>
    <row r="121" spans="2:10">
      <c r="B121" s="98">
        <v>95</v>
      </c>
      <c r="C121" s="99" t="e">
        <f t="shared" si="11"/>
        <v>#REF!</v>
      </c>
      <c r="D121" s="99" t="e">
        <f t="shared" si="12"/>
        <v>#REF!</v>
      </c>
      <c r="E121" s="99" t="e">
        <f t="shared" si="10"/>
        <v>#REF!</v>
      </c>
      <c r="F121" s="99" t="e">
        <f t="shared" si="13"/>
        <v>#REF!</v>
      </c>
      <c r="G121" s="98"/>
      <c r="H121" s="98"/>
      <c r="I121" s="98"/>
      <c r="J121" s="98"/>
    </row>
    <row r="122" spans="2:10">
      <c r="B122" s="98">
        <v>96</v>
      </c>
      <c r="C122" s="99" t="e">
        <f t="shared" si="11"/>
        <v>#REF!</v>
      </c>
      <c r="D122" s="99" t="e">
        <f t="shared" si="12"/>
        <v>#REF!</v>
      </c>
      <c r="E122" s="99" t="e">
        <f t="shared" si="10"/>
        <v>#REF!</v>
      </c>
      <c r="F122" s="99" t="e">
        <f t="shared" si="13"/>
        <v>#REF!</v>
      </c>
      <c r="G122" s="98"/>
      <c r="H122" s="98"/>
      <c r="I122" s="98"/>
      <c r="J122" s="98"/>
    </row>
    <row r="123" spans="2:10">
      <c r="B123" s="98">
        <v>97</v>
      </c>
      <c r="C123" s="99" t="e">
        <f t="shared" si="11"/>
        <v>#REF!</v>
      </c>
      <c r="D123" s="99" t="e">
        <f t="shared" si="12"/>
        <v>#REF!</v>
      </c>
      <c r="E123" s="99" t="e">
        <f t="shared" ref="E123:E150" si="14">C123-D123</f>
        <v>#REF!</v>
      </c>
      <c r="F123" s="99" t="e">
        <f t="shared" si="13"/>
        <v>#REF!</v>
      </c>
      <c r="G123" s="98"/>
      <c r="H123" s="98"/>
      <c r="I123" s="98"/>
      <c r="J123" s="98"/>
    </row>
    <row r="124" spans="2:10">
      <c r="B124" s="98">
        <v>98</v>
      </c>
      <c r="C124" s="99" t="e">
        <f t="shared" si="11"/>
        <v>#REF!</v>
      </c>
      <c r="D124" s="99" t="e">
        <f t="shared" si="12"/>
        <v>#REF!</v>
      </c>
      <c r="E124" s="99" t="e">
        <f t="shared" si="14"/>
        <v>#REF!</v>
      </c>
      <c r="F124" s="99" t="e">
        <f t="shared" ref="F124:F150" si="15">F123-D124</f>
        <v>#REF!</v>
      </c>
      <c r="G124" s="98"/>
      <c r="H124" s="98"/>
      <c r="I124" s="98"/>
      <c r="J124" s="98"/>
    </row>
    <row r="125" spans="2:10">
      <c r="B125" s="98">
        <v>99</v>
      </c>
      <c r="C125" s="99" t="e">
        <f t="shared" si="11"/>
        <v>#REF!</v>
      </c>
      <c r="D125" s="99" t="e">
        <f t="shared" si="12"/>
        <v>#REF!</v>
      </c>
      <c r="E125" s="99" t="e">
        <f t="shared" si="14"/>
        <v>#REF!</v>
      </c>
      <c r="F125" s="99" t="e">
        <f t="shared" si="15"/>
        <v>#REF!</v>
      </c>
      <c r="G125" s="98"/>
      <c r="H125" s="98"/>
      <c r="I125" s="98"/>
      <c r="J125" s="98"/>
    </row>
    <row r="126" spans="2:10">
      <c r="B126" s="98">
        <v>100</v>
      </c>
      <c r="C126" s="99" t="e">
        <f t="shared" si="11"/>
        <v>#REF!</v>
      </c>
      <c r="D126" s="99" t="e">
        <f t="shared" si="12"/>
        <v>#REF!</v>
      </c>
      <c r="E126" s="99" t="e">
        <f t="shared" si="14"/>
        <v>#REF!</v>
      </c>
      <c r="F126" s="99" t="e">
        <f t="shared" si="15"/>
        <v>#REF!</v>
      </c>
      <c r="G126" s="98"/>
      <c r="H126" s="98"/>
      <c r="I126" s="98"/>
      <c r="J126" s="98"/>
    </row>
    <row r="127" spans="2:10">
      <c r="B127" s="98">
        <v>101</v>
      </c>
      <c r="C127" s="99" t="e">
        <f t="shared" si="11"/>
        <v>#REF!</v>
      </c>
      <c r="D127" s="99" t="e">
        <f t="shared" si="12"/>
        <v>#REF!</v>
      </c>
      <c r="E127" s="99" t="e">
        <f t="shared" si="14"/>
        <v>#REF!</v>
      </c>
      <c r="F127" s="99" t="e">
        <f t="shared" si="15"/>
        <v>#REF!</v>
      </c>
      <c r="G127" s="98"/>
      <c r="H127" s="98"/>
      <c r="I127" s="98"/>
      <c r="J127" s="98"/>
    </row>
    <row r="128" spans="2:10">
      <c r="B128" s="98">
        <v>102</v>
      </c>
      <c r="C128" s="99" t="e">
        <f t="shared" si="11"/>
        <v>#REF!</v>
      </c>
      <c r="D128" s="99" t="e">
        <f t="shared" si="12"/>
        <v>#REF!</v>
      </c>
      <c r="E128" s="99" t="e">
        <f t="shared" si="14"/>
        <v>#REF!</v>
      </c>
      <c r="F128" s="99" t="e">
        <f t="shared" si="15"/>
        <v>#REF!</v>
      </c>
      <c r="G128" s="98"/>
      <c r="H128" s="98"/>
      <c r="I128" s="98"/>
      <c r="J128" s="98"/>
    </row>
    <row r="129" spans="2:10">
      <c r="B129" s="98">
        <v>103</v>
      </c>
      <c r="C129" s="99" t="e">
        <f t="shared" si="11"/>
        <v>#REF!</v>
      </c>
      <c r="D129" s="99" t="e">
        <f t="shared" si="12"/>
        <v>#REF!</v>
      </c>
      <c r="E129" s="99" t="e">
        <f t="shared" si="14"/>
        <v>#REF!</v>
      </c>
      <c r="F129" s="99" t="e">
        <f t="shared" si="15"/>
        <v>#REF!</v>
      </c>
      <c r="G129" s="98"/>
      <c r="H129" s="98"/>
      <c r="I129" s="98"/>
      <c r="J129" s="98"/>
    </row>
    <row r="130" spans="2:10">
      <c r="B130" s="98">
        <v>104</v>
      </c>
      <c r="C130" s="99" t="e">
        <f t="shared" si="11"/>
        <v>#REF!</v>
      </c>
      <c r="D130" s="99" t="e">
        <f t="shared" si="12"/>
        <v>#REF!</v>
      </c>
      <c r="E130" s="99" t="e">
        <f t="shared" si="14"/>
        <v>#REF!</v>
      </c>
      <c r="F130" s="99" t="e">
        <f t="shared" si="15"/>
        <v>#REF!</v>
      </c>
      <c r="G130" s="98"/>
      <c r="H130" s="98"/>
      <c r="I130" s="98"/>
      <c r="J130" s="98"/>
    </row>
    <row r="131" spans="2:10">
      <c r="B131" s="98">
        <v>105</v>
      </c>
      <c r="C131" s="99" t="e">
        <f t="shared" si="11"/>
        <v>#REF!</v>
      </c>
      <c r="D131" s="99" t="e">
        <f t="shared" si="12"/>
        <v>#REF!</v>
      </c>
      <c r="E131" s="99" t="e">
        <f t="shared" si="14"/>
        <v>#REF!</v>
      </c>
      <c r="F131" s="99" t="e">
        <f t="shared" si="15"/>
        <v>#REF!</v>
      </c>
      <c r="G131" s="98"/>
      <c r="H131" s="98"/>
      <c r="I131" s="98"/>
      <c r="J131" s="98"/>
    </row>
    <row r="132" spans="2:10">
      <c r="B132" s="98">
        <v>106</v>
      </c>
      <c r="C132" s="99" t="e">
        <f t="shared" si="11"/>
        <v>#REF!</v>
      </c>
      <c r="D132" s="99" t="e">
        <f t="shared" si="12"/>
        <v>#REF!</v>
      </c>
      <c r="E132" s="99" t="e">
        <f t="shared" si="14"/>
        <v>#REF!</v>
      </c>
      <c r="F132" s="99" t="e">
        <f t="shared" si="15"/>
        <v>#REF!</v>
      </c>
      <c r="G132" s="98"/>
      <c r="H132" s="98"/>
      <c r="I132" s="98"/>
      <c r="J132" s="98"/>
    </row>
    <row r="133" spans="2:10">
      <c r="B133" s="98">
        <v>107</v>
      </c>
      <c r="C133" s="99" t="e">
        <f t="shared" si="11"/>
        <v>#REF!</v>
      </c>
      <c r="D133" s="99" t="e">
        <f t="shared" si="12"/>
        <v>#REF!</v>
      </c>
      <c r="E133" s="99" t="e">
        <f t="shared" si="14"/>
        <v>#REF!</v>
      </c>
      <c r="F133" s="99" t="e">
        <f t="shared" si="15"/>
        <v>#REF!</v>
      </c>
      <c r="G133" s="98"/>
      <c r="H133" s="98"/>
      <c r="I133" s="98"/>
      <c r="J133" s="98"/>
    </row>
    <row r="134" spans="2:10">
      <c r="B134" s="98">
        <v>108</v>
      </c>
      <c r="C134" s="99" t="e">
        <f t="shared" si="11"/>
        <v>#REF!</v>
      </c>
      <c r="D134" s="99" t="e">
        <f t="shared" si="12"/>
        <v>#REF!</v>
      </c>
      <c r="E134" s="99" t="e">
        <f t="shared" si="14"/>
        <v>#REF!</v>
      </c>
      <c r="F134" s="99" t="e">
        <f t="shared" si="15"/>
        <v>#REF!</v>
      </c>
      <c r="G134" s="98"/>
      <c r="H134" s="98"/>
      <c r="I134" s="98"/>
      <c r="J134" s="98"/>
    </row>
    <row r="135" spans="2:10">
      <c r="B135" s="98">
        <v>109</v>
      </c>
      <c r="C135" s="99" t="e">
        <f t="shared" si="11"/>
        <v>#REF!</v>
      </c>
      <c r="D135" s="99" t="e">
        <f t="shared" si="12"/>
        <v>#REF!</v>
      </c>
      <c r="E135" s="99" t="e">
        <f t="shared" si="14"/>
        <v>#REF!</v>
      </c>
      <c r="F135" s="99" t="e">
        <f t="shared" si="15"/>
        <v>#REF!</v>
      </c>
      <c r="G135" s="98"/>
      <c r="H135" s="98"/>
      <c r="I135" s="98"/>
      <c r="J135" s="98"/>
    </row>
    <row r="136" spans="2:10">
      <c r="B136" s="98">
        <v>110</v>
      </c>
      <c r="C136" s="99" t="e">
        <f t="shared" si="11"/>
        <v>#REF!</v>
      </c>
      <c r="D136" s="99" t="e">
        <f t="shared" si="12"/>
        <v>#REF!</v>
      </c>
      <c r="E136" s="99" t="e">
        <f t="shared" si="14"/>
        <v>#REF!</v>
      </c>
      <c r="F136" s="99" t="e">
        <f t="shared" si="15"/>
        <v>#REF!</v>
      </c>
      <c r="G136" s="98"/>
      <c r="H136" s="98"/>
      <c r="I136" s="98"/>
      <c r="J136" s="98"/>
    </row>
    <row r="137" spans="2:10">
      <c r="B137" s="98">
        <v>111</v>
      </c>
      <c r="C137" s="99" t="e">
        <f t="shared" si="11"/>
        <v>#REF!</v>
      </c>
      <c r="D137" s="99" t="e">
        <f t="shared" si="12"/>
        <v>#REF!</v>
      </c>
      <c r="E137" s="99" t="e">
        <f t="shared" si="14"/>
        <v>#REF!</v>
      </c>
      <c r="F137" s="99" t="e">
        <f t="shared" si="15"/>
        <v>#REF!</v>
      </c>
      <c r="G137" s="98"/>
      <c r="H137" s="98"/>
      <c r="I137" s="98"/>
      <c r="J137" s="98"/>
    </row>
    <row r="138" spans="2:10">
      <c r="B138" s="98">
        <v>112</v>
      </c>
      <c r="C138" s="99" t="e">
        <f t="shared" si="11"/>
        <v>#REF!</v>
      </c>
      <c r="D138" s="99" t="e">
        <f t="shared" si="12"/>
        <v>#REF!</v>
      </c>
      <c r="E138" s="99" t="e">
        <f t="shared" si="14"/>
        <v>#REF!</v>
      </c>
      <c r="F138" s="99" t="e">
        <f t="shared" si="15"/>
        <v>#REF!</v>
      </c>
      <c r="G138" s="98"/>
      <c r="H138" s="98"/>
      <c r="I138" s="98"/>
      <c r="J138" s="98"/>
    </row>
    <row r="139" spans="2:10">
      <c r="B139" s="98">
        <v>113</v>
      </c>
      <c r="C139" s="99" t="e">
        <f t="shared" si="11"/>
        <v>#REF!</v>
      </c>
      <c r="D139" s="99" t="e">
        <f t="shared" si="12"/>
        <v>#REF!</v>
      </c>
      <c r="E139" s="99" t="e">
        <f t="shared" si="14"/>
        <v>#REF!</v>
      </c>
      <c r="F139" s="99" t="e">
        <f t="shared" si="15"/>
        <v>#REF!</v>
      </c>
      <c r="G139" s="98"/>
      <c r="H139" s="98"/>
      <c r="I139" s="98"/>
      <c r="J139" s="98"/>
    </row>
    <row r="140" spans="2:10">
      <c r="B140" s="98">
        <v>114</v>
      </c>
      <c r="C140" s="99" t="e">
        <f t="shared" si="11"/>
        <v>#REF!</v>
      </c>
      <c r="D140" s="99" t="e">
        <f t="shared" si="12"/>
        <v>#REF!</v>
      </c>
      <c r="E140" s="99" t="e">
        <f t="shared" si="14"/>
        <v>#REF!</v>
      </c>
      <c r="F140" s="99" t="e">
        <f t="shared" si="15"/>
        <v>#REF!</v>
      </c>
      <c r="G140" s="98"/>
      <c r="H140" s="98"/>
      <c r="I140" s="98"/>
      <c r="J140" s="98"/>
    </row>
    <row r="141" spans="2:10">
      <c r="B141" s="98">
        <v>115</v>
      </c>
      <c r="C141" s="99" t="e">
        <f t="shared" si="11"/>
        <v>#REF!</v>
      </c>
      <c r="D141" s="99" t="e">
        <f t="shared" si="12"/>
        <v>#REF!</v>
      </c>
      <c r="E141" s="99" t="e">
        <f t="shared" si="14"/>
        <v>#REF!</v>
      </c>
      <c r="F141" s="99" t="e">
        <f t="shared" si="15"/>
        <v>#REF!</v>
      </c>
      <c r="G141" s="98"/>
      <c r="H141" s="98"/>
      <c r="I141" s="98"/>
      <c r="J141" s="98"/>
    </row>
    <row r="142" spans="2:10">
      <c r="B142" s="98">
        <v>116</v>
      </c>
      <c r="C142" s="99" t="e">
        <f t="shared" si="11"/>
        <v>#REF!</v>
      </c>
      <c r="D142" s="99" t="e">
        <f t="shared" si="12"/>
        <v>#REF!</v>
      </c>
      <c r="E142" s="99" t="e">
        <f t="shared" si="14"/>
        <v>#REF!</v>
      </c>
      <c r="F142" s="99" t="e">
        <f t="shared" si="15"/>
        <v>#REF!</v>
      </c>
      <c r="G142" s="98"/>
      <c r="H142" s="98"/>
      <c r="I142" s="98"/>
      <c r="J142" s="98"/>
    </row>
    <row r="143" spans="2:10">
      <c r="B143" s="98">
        <v>117</v>
      </c>
      <c r="C143" s="99" t="e">
        <f t="shared" si="11"/>
        <v>#REF!</v>
      </c>
      <c r="D143" s="99" t="e">
        <f t="shared" si="12"/>
        <v>#REF!</v>
      </c>
      <c r="E143" s="99" t="e">
        <f t="shared" si="14"/>
        <v>#REF!</v>
      </c>
      <c r="F143" s="99" t="e">
        <f t="shared" si="15"/>
        <v>#REF!</v>
      </c>
      <c r="G143" s="98"/>
      <c r="H143" s="98"/>
      <c r="I143" s="98"/>
      <c r="J143" s="98"/>
    </row>
    <row r="144" spans="2:10">
      <c r="B144" s="98">
        <v>118</v>
      </c>
      <c r="C144" s="99" t="e">
        <f t="shared" si="11"/>
        <v>#REF!</v>
      </c>
      <c r="D144" s="99" t="e">
        <f t="shared" si="12"/>
        <v>#REF!</v>
      </c>
      <c r="E144" s="99" t="e">
        <f t="shared" si="14"/>
        <v>#REF!</v>
      </c>
      <c r="F144" s="99" t="e">
        <f t="shared" si="15"/>
        <v>#REF!</v>
      </c>
      <c r="G144" s="98"/>
      <c r="H144" s="98"/>
      <c r="I144" s="98"/>
      <c r="J144" s="98"/>
    </row>
    <row r="145" spans="2:10">
      <c r="B145" s="98">
        <v>119</v>
      </c>
      <c r="C145" s="99" t="e">
        <f t="shared" si="11"/>
        <v>#REF!</v>
      </c>
      <c r="D145" s="99" t="e">
        <f t="shared" si="12"/>
        <v>#REF!</v>
      </c>
      <c r="E145" s="99" t="e">
        <f t="shared" si="14"/>
        <v>#REF!</v>
      </c>
      <c r="F145" s="99" t="e">
        <f t="shared" si="15"/>
        <v>#REF!</v>
      </c>
      <c r="G145" s="98"/>
      <c r="H145" s="98"/>
      <c r="I145" s="98"/>
      <c r="J145" s="98"/>
    </row>
    <row r="146" spans="2:10">
      <c r="B146" s="98">
        <v>120</v>
      </c>
      <c r="C146" s="99" t="e">
        <f t="shared" si="11"/>
        <v>#REF!</v>
      </c>
      <c r="D146" s="99" t="e">
        <f t="shared" si="12"/>
        <v>#REF!</v>
      </c>
      <c r="E146" s="99" t="e">
        <f t="shared" si="14"/>
        <v>#REF!</v>
      </c>
      <c r="F146" s="99" t="e">
        <f t="shared" si="15"/>
        <v>#REF!</v>
      </c>
      <c r="G146" s="98"/>
      <c r="H146" s="98"/>
      <c r="I146" s="98"/>
      <c r="J146" s="98"/>
    </row>
    <row r="147" spans="2:10">
      <c r="B147" s="98">
        <v>121</v>
      </c>
      <c r="C147" s="99" t="e">
        <f t="shared" si="11"/>
        <v>#REF!</v>
      </c>
      <c r="D147" s="99" t="e">
        <f t="shared" si="12"/>
        <v>#REF!</v>
      </c>
      <c r="E147" s="99" t="e">
        <f t="shared" si="14"/>
        <v>#REF!</v>
      </c>
      <c r="F147" s="99" t="e">
        <f t="shared" si="15"/>
        <v>#REF!</v>
      </c>
      <c r="G147" s="98"/>
      <c r="H147" s="98"/>
      <c r="I147" s="98"/>
      <c r="J147" s="98"/>
    </row>
    <row r="148" spans="2:10">
      <c r="B148" s="98">
        <v>122</v>
      </c>
      <c r="C148" s="99" t="e">
        <f t="shared" si="11"/>
        <v>#REF!</v>
      </c>
      <c r="D148" s="99" t="e">
        <f t="shared" si="12"/>
        <v>#REF!</v>
      </c>
      <c r="E148" s="99" t="e">
        <f t="shared" si="14"/>
        <v>#REF!</v>
      </c>
      <c r="F148" s="99" t="e">
        <f t="shared" si="15"/>
        <v>#REF!</v>
      </c>
      <c r="G148" s="98"/>
      <c r="H148" s="98"/>
      <c r="I148" s="98"/>
      <c r="J148" s="98"/>
    </row>
    <row r="149" spans="2:10">
      <c r="B149" s="98">
        <v>123</v>
      </c>
      <c r="C149" s="99" t="e">
        <f t="shared" si="11"/>
        <v>#REF!</v>
      </c>
      <c r="D149" s="99" t="e">
        <f t="shared" si="12"/>
        <v>#REF!</v>
      </c>
      <c r="E149" s="99" t="e">
        <f t="shared" si="14"/>
        <v>#REF!</v>
      </c>
      <c r="F149" s="99" t="e">
        <f t="shared" si="15"/>
        <v>#REF!</v>
      </c>
      <c r="G149" s="98"/>
      <c r="H149" s="98"/>
      <c r="I149" s="98"/>
      <c r="J149" s="98"/>
    </row>
    <row r="150" spans="2:10">
      <c r="B150" s="98">
        <v>124</v>
      </c>
      <c r="C150" s="99" t="e">
        <f t="shared" si="11"/>
        <v>#REF!</v>
      </c>
      <c r="D150" s="99" t="e">
        <f t="shared" si="12"/>
        <v>#REF!</v>
      </c>
      <c r="E150" s="99" t="e">
        <f t="shared" si="14"/>
        <v>#REF!</v>
      </c>
      <c r="F150" s="99" t="e">
        <f t="shared" si="15"/>
        <v>#REF!</v>
      </c>
      <c r="G150" s="98"/>
      <c r="H150" s="98"/>
      <c r="I150" s="98"/>
      <c r="J150" s="98"/>
    </row>
    <row r="151" spans="2:10">
      <c r="B151" s="98"/>
      <c r="C151" s="98"/>
      <c r="D151" s="99" t="e">
        <f>SUM(D27:D150)</f>
        <v>#REF!</v>
      </c>
      <c r="E151" s="98"/>
      <c r="F151" s="99" t="e">
        <f>F150+D151</f>
        <v>#REF!</v>
      </c>
      <c r="G151" s="98"/>
      <c r="H151" s="98"/>
      <c r="I151" s="98"/>
      <c r="J151" s="98"/>
    </row>
  </sheetData>
  <mergeCells count="31">
    <mergeCell ref="G20:H20"/>
    <mergeCell ref="K14:L14"/>
    <mergeCell ref="K13:L13"/>
    <mergeCell ref="I18:J18"/>
    <mergeCell ref="K18:L18"/>
    <mergeCell ref="G14:H14"/>
    <mergeCell ref="I16:J16"/>
    <mergeCell ref="K16:L16"/>
    <mergeCell ref="I20:J20"/>
    <mergeCell ref="I14:J14"/>
    <mergeCell ref="G18:H18"/>
    <mergeCell ref="I13:J13"/>
    <mergeCell ref="G13:H13"/>
    <mergeCell ref="G16:H16"/>
    <mergeCell ref="K9:L9"/>
    <mergeCell ref="K11:L11"/>
    <mergeCell ref="K10:L10"/>
    <mergeCell ref="K20:L20"/>
    <mergeCell ref="K12:L12"/>
    <mergeCell ref="B2:F3"/>
    <mergeCell ref="B5:B8"/>
    <mergeCell ref="G9:H9"/>
    <mergeCell ref="I9:J9"/>
    <mergeCell ref="G11:H11"/>
    <mergeCell ref="B9:B10"/>
    <mergeCell ref="B11:B12"/>
    <mergeCell ref="I10:J10"/>
    <mergeCell ref="G10:H10"/>
    <mergeCell ref="G12:H12"/>
    <mergeCell ref="I11:J11"/>
    <mergeCell ref="I12:J12"/>
  </mergeCells>
  <phoneticPr fontId="5"/>
  <pageMargins left="0.70866141732283472" right="0.70866141732283472" top="0.74803149606299213" bottom="0.74803149606299213" header="0.31496062992125984" footer="0.31496062992125984"/>
  <pageSetup paperSize="8" scale="73"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1"/>
  <sheetViews>
    <sheetView workbookViewId="0"/>
  </sheetViews>
  <sheetFormatPr defaultRowHeight="13.5"/>
  <cols>
    <col min="2" max="2" width="16.5" customWidth="1"/>
    <col min="3" max="3" width="20.75" bestFit="1" customWidth="1"/>
    <col min="4" max="4" width="29.5" bestFit="1" customWidth="1"/>
    <col min="5" max="5" width="10.75" customWidth="1"/>
    <col min="6" max="6" width="9.625" customWidth="1"/>
    <col min="7" max="7" width="21.75" bestFit="1" customWidth="1"/>
    <col min="8" max="8" width="21.25" bestFit="1" customWidth="1"/>
    <col min="9" max="10" width="21.375" bestFit="1" customWidth="1"/>
    <col min="11" max="12" width="21.75" bestFit="1" customWidth="1"/>
  </cols>
  <sheetData>
    <row r="1" spans="2:13" ht="14.25" thickBot="1"/>
    <row r="2" spans="2:13" ht="14.25" thickTop="1">
      <c r="B2" s="195" t="s">
        <v>12</v>
      </c>
      <c r="C2" s="196"/>
      <c r="D2" s="196"/>
      <c r="E2" s="196"/>
      <c r="F2" s="197"/>
    </row>
    <row r="3" spans="2:13" ht="14.25" thickBot="1">
      <c r="B3" s="198"/>
      <c r="C3" s="199"/>
      <c r="D3" s="199"/>
      <c r="E3" s="199"/>
      <c r="F3" s="200"/>
    </row>
    <row r="4" spans="2:13" ht="26.25" customHeight="1" thickTop="1"/>
    <row r="5" spans="2:13" ht="20.100000000000001" customHeight="1">
      <c r="B5" s="201"/>
      <c r="C5" s="21" t="s">
        <v>56</v>
      </c>
      <c r="D5" s="18" t="e">
        <f>#REF!</f>
        <v>#REF!</v>
      </c>
    </row>
    <row r="6" spans="2:13" ht="20.100000000000001" customHeight="1">
      <c r="B6" s="202"/>
      <c r="C6" s="21" t="s">
        <v>53</v>
      </c>
      <c r="D6" s="18" t="e">
        <f>#REF!</f>
        <v>#REF!</v>
      </c>
    </row>
    <row r="7" spans="2:13" ht="20.100000000000001" customHeight="1">
      <c r="B7" s="202"/>
      <c r="C7" s="21" t="s">
        <v>54</v>
      </c>
      <c r="D7" s="90" t="e">
        <f>#REF!</f>
        <v>#REF!</v>
      </c>
    </row>
    <row r="8" spans="2:13" ht="20.100000000000001" customHeight="1">
      <c r="B8" s="203"/>
      <c r="C8" s="21" t="s">
        <v>55</v>
      </c>
      <c r="D8" s="90" t="e">
        <f>#REF!</f>
        <v>#REF!</v>
      </c>
      <c r="G8" s="204" t="s">
        <v>62</v>
      </c>
      <c r="H8" s="204"/>
      <c r="I8" s="205" t="s">
        <v>64</v>
      </c>
      <c r="J8" s="206"/>
      <c r="K8" s="205" t="s">
        <v>65</v>
      </c>
      <c r="L8" s="206"/>
    </row>
    <row r="9" spans="2:13" ht="20.100000000000001" customHeight="1">
      <c r="B9" s="207" t="s">
        <v>8</v>
      </c>
      <c r="C9" s="22" t="s">
        <v>9</v>
      </c>
      <c r="D9" s="103">
        <v>48600</v>
      </c>
      <c r="E9" s="16"/>
      <c r="G9" s="208" t="s">
        <v>66</v>
      </c>
      <c r="H9" s="209"/>
      <c r="I9" s="208" t="s">
        <v>66</v>
      </c>
      <c r="J9" s="209"/>
      <c r="K9" s="208" t="s">
        <v>66</v>
      </c>
      <c r="L9" s="209"/>
    </row>
    <row r="10" spans="2:13" ht="20.100000000000001" customHeight="1">
      <c r="B10" s="207"/>
      <c r="C10" s="21" t="s">
        <v>57</v>
      </c>
      <c r="D10" s="20">
        <v>7.4999999999999997E-3</v>
      </c>
      <c r="E10" s="16"/>
      <c r="F10" s="100" t="s">
        <v>8</v>
      </c>
      <c r="G10" s="183" t="e">
        <f ca="1">C15*36+C17*G18+D15*6+D17*H18</f>
        <v>#REF!</v>
      </c>
      <c r="H10" s="183"/>
      <c r="I10" s="183" t="e">
        <f ca="1">C15*36+C17*I18+D15*6+D17*J18</f>
        <v>#REF!</v>
      </c>
      <c r="J10" s="183"/>
      <c r="K10" s="183" t="e">
        <f ca="1">C15*36+C17*K18+D15*6+D17*L18</f>
        <v>#REF!</v>
      </c>
      <c r="L10" s="183"/>
    </row>
    <row r="11" spans="2:13" ht="20.100000000000001" customHeight="1">
      <c r="B11" s="207" t="s">
        <v>10</v>
      </c>
      <c r="C11" s="22" t="s">
        <v>9</v>
      </c>
      <c r="D11" s="103">
        <v>48600</v>
      </c>
      <c r="E11" s="16"/>
      <c r="F11" s="102" t="s">
        <v>60</v>
      </c>
      <c r="G11" s="183" t="e">
        <f ca="1">C16*36+C17*G20+D16*6+D17*H20</f>
        <v>#REF!</v>
      </c>
      <c r="H11" s="183"/>
      <c r="I11" s="191" t="e">
        <f ca="1">C16*36+C17*I20+D16*6+D17*J20</f>
        <v>#REF!</v>
      </c>
      <c r="J11" s="192"/>
      <c r="K11" s="191" t="e">
        <f ca="1">C16*36+C17*K20+D16*6+D17*L20</f>
        <v>#REF!</v>
      </c>
      <c r="L11" s="192"/>
    </row>
    <row r="12" spans="2:13" ht="20.100000000000001" customHeight="1">
      <c r="B12" s="207"/>
      <c r="C12" s="21" t="s">
        <v>57</v>
      </c>
      <c r="D12" s="20">
        <v>7.4999999999999997E-3</v>
      </c>
      <c r="E12" s="16"/>
      <c r="F12" s="101"/>
      <c r="G12" s="212"/>
      <c r="H12" s="212"/>
      <c r="I12" s="212"/>
      <c r="J12" s="212"/>
      <c r="K12" s="212"/>
      <c r="L12" s="212"/>
    </row>
    <row r="13" spans="2:13" ht="20.100000000000001" customHeight="1">
      <c r="F13" s="101"/>
      <c r="G13" s="211" t="e">
        <f ca="1">G10-G11</f>
        <v>#REF!</v>
      </c>
      <c r="H13" s="211"/>
      <c r="I13" s="211" t="e">
        <f ca="1">I10-I11</f>
        <v>#REF!</v>
      </c>
      <c r="J13" s="211"/>
      <c r="K13" s="211" t="e">
        <f ca="1">K10-K11</f>
        <v>#REF!</v>
      </c>
      <c r="L13" s="211"/>
      <c r="M13" s="68"/>
    </row>
    <row r="14" spans="2:13" ht="20.100000000000001" customHeight="1">
      <c r="B14" s="70"/>
      <c r="C14" s="94" t="s">
        <v>59</v>
      </c>
      <c r="D14" s="95" t="s">
        <v>53</v>
      </c>
      <c r="E14" s="96"/>
      <c r="G14" s="213"/>
      <c r="H14" s="213"/>
      <c r="I14" s="213"/>
      <c r="J14" s="213"/>
    </row>
    <row r="15" spans="2:13" ht="20.100000000000001" customHeight="1">
      <c r="B15" s="40" t="s">
        <v>8</v>
      </c>
      <c r="C15" s="18" t="e">
        <f>ROUNDUP(PMT($D$10/12,$D7,$D$5)*-1,0)</f>
        <v>#REF!</v>
      </c>
      <c r="D15" s="18" t="e">
        <f>ROUNDUP(PMT($D$10/2,$D8,$D$6)*-1,0)</f>
        <v>#REF!</v>
      </c>
      <c r="G15" s="204" t="s">
        <v>62</v>
      </c>
      <c r="H15" s="204"/>
      <c r="I15" s="205" t="s">
        <v>64</v>
      </c>
      <c r="J15" s="206"/>
      <c r="K15" s="205" t="s">
        <v>63</v>
      </c>
      <c r="L15" s="206"/>
    </row>
    <row r="16" spans="2:13" ht="20.100000000000001" customHeight="1">
      <c r="B16" s="40" t="s">
        <v>60</v>
      </c>
      <c r="C16" s="18" t="e">
        <f>ROUNDUP(PMT($D$12/12,$D7,$D$5)*-1,0)</f>
        <v>#REF!</v>
      </c>
      <c r="D16" s="18" t="e">
        <f>ROUNDUP(PMT($D$12/2,$D8,$D$6)*-1,0)</f>
        <v>#REF!</v>
      </c>
      <c r="E16" s="97"/>
      <c r="F16" s="68"/>
      <c r="G16" s="15" t="s">
        <v>59</v>
      </c>
      <c r="H16" s="15" t="s">
        <v>53</v>
      </c>
      <c r="I16" s="15" t="s">
        <v>59</v>
      </c>
      <c r="J16" s="15" t="s">
        <v>53</v>
      </c>
      <c r="K16" s="15" t="s">
        <v>59</v>
      </c>
      <c r="L16" s="15" t="s">
        <v>53</v>
      </c>
    </row>
    <row r="17" spans="2:12" ht="20.100000000000001" customHeight="1">
      <c r="B17" s="40" t="s">
        <v>58</v>
      </c>
      <c r="C17" s="18" t="e">
        <f>D7-36</f>
        <v>#REF!</v>
      </c>
      <c r="D17" s="18" t="e">
        <f>D8-6</f>
        <v>#REF!</v>
      </c>
      <c r="F17" s="47" t="s">
        <v>82</v>
      </c>
      <c r="G17" s="210">
        <f>(2.675-1.3)/100</f>
        <v>1.3749999999999998E-2</v>
      </c>
      <c r="H17" s="210"/>
      <c r="I17" s="210">
        <f>G17+0.1%</f>
        <v>1.4749999999999999E-2</v>
      </c>
      <c r="J17" s="210"/>
      <c r="K17" s="210">
        <f>G17+0.3%</f>
        <v>1.6749999999999998E-2</v>
      </c>
      <c r="L17" s="210"/>
    </row>
    <row r="18" spans="2:12" ht="20.100000000000001" customHeight="1">
      <c r="B18" s="93" t="s">
        <v>61</v>
      </c>
      <c r="C18" s="92" t="e">
        <f ca="1">LOOKUP(36,B27:B150,F27:F151)</f>
        <v>#REF!</v>
      </c>
      <c r="D18" s="92" t="e">
        <f>LOOKUP(6,B27:B48,J27:J48)</f>
        <v>#REF!</v>
      </c>
      <c r="F18" s="104"/>
      <c r="G18" s="18" t="e">
        <f ca="1">ROUNDUP(PMT(G$17/12,$C$17,$C$18)*-1,0)</f>
        <v>#REF!</v>
      </c>
      <c r="H18" s="18" t="e">
        <f>ROUNDUP(PMT(G$17/2,$D$17,$D$18)*-1,0)</f>
        <v>#REF!</v>
      </c>
      <c r="I18" s="18" t="e">
        <f ca="1">ROUNDUP(PMT(I$17/12,$C$17,$C$18)*-1,0)</f>
        <v>#REF!</v>
      </c>
      <c r="J18" s="18" t="e">
        <f>ROUNDUP(PMT(I$17/2,$D$17,$D$18)*-1,0)</f>
        <v>#REF!</v>
      </c>
      <c r="K18" s="18" t="e">
        <f ca="1">ROUNDUP(PMT(K$17/12,$C$17,$C$18)*-1,0)</f>
        <v>#REF!</v>
      </c>
      <c r="L18" s="18" t="e">
        <f>ROUNDUP(PMT(K$17/2,$D$17,$D$18)*-1,0)</f>
        <v>#REF!</v>
      </c>
    </row>
    <row r="19" spans="2:12" ht="20.100000000000001" customHeight="1">
      <c r="B19" s="23"/>
      <c r="C19" s="18"/>
      <c r="D19" s="18"/>
      <c r="F19" s="47" t="s">
        <v>10</v>
      </c>
      <c r="G19" s="210">
        <f>(2.675-1.3)/100</f>
        <v>1.3749999999999998E-2</v>
      </c>
      <c r="H19" s="210"/>
      <c r="I19" s="210">
        <f>G19+0.1%</f>
        <v>1.4749999999999999E-2</v>
      </c>
      <c r="J19" s="210"/>
      <c r="K19" s="210">
        <f>G19+0.3%</f>
        <v>1.6749999999999998E-2</v>
      </c>
      <c r="L19" s="210"/>
    </row>
    <row r="20" spans="2:12" ht="20.100000000000001" customHeight="1">
      <c r="B20" s="23"/>
      <c r="C20" s="18"/>
      <c r="D20" s="18"/>
      <c r="F20" s="104"/>
      <c r="G20" s="18" t="e">
        <f ca="1">ROUNDUP(PMT(G$19/12,$C$17,$C$18)*-1,0)</f>
        <v>#REF!</v>
      </c>
      <c r="H20" s="18" t="e">
        <f>ROUNDUP(PMT(G$19/2,$D$17,$D$18)*-1,0)</f>
        <v>#REF!</v>
      </c>
      <c r="I20" s="18" t="e">
        <f ca="1">ROUNDUP(PMT(I$19/12,$C$17,$C$18)*-1,0)</f>
        <v>#REF!</v>
      </c>
      <c r="J20" s="18" t="e">
        <f>ROUNDUP(PMT($I$19/2,$D$17,$D$18)*-1,0)</f>
        <v>#REF!</v>
      </c>
      <c r="K20" s="18" t="e">
        <f ca="1">ROUNDUP(PMT(K$19/12,$C$17,$C$18)*-1,0)</f>
        <v>#REF!</v>
      </c>
      <c r="L20" s="18" t="e">
        <f>ROUNDUP(PMT($K$19/2,$D$17,$D$18)*-1,0)</f>
        <v>#REF!</v>
      </c>
    </row>
    <row r="21" spans="2:12" ht="20.100000000000001" customHeight="1">
      <c r="B21" s="23"/>
      <c r="C21" s="18"/>
      <c r="D21" s="18"/>
    </row>
    <row r="22" spans="2:12" ht="20.100000000000001" customHeight="1">
      <c r="B22" s="124"/>
      <c r="C22" s="39"/>
      <c r="D22" s="39"/>
    </row>
    <row r="23" spans="2:12" ht="20.100000000000001" customHeight="1">
      <c r="B23" s="124"/>
      <c r="C23" s="39"/>
      <c r="D23" s="39"/>
    </row>
    <row r="24" spans="2:12" ht="17.25">
      <c r="D24" s="35"/>
      <c r="E24" s="35"/>
      <c r="F24" s="35"/>
    </row>
    <row r="25" spans="2:12" ht="24.95" customHeight="1">
      <c r="D25" s="36" t="str">
        <f>IF(C21&lt;D21,"定率型の方が","定額型の方が")</f>
        <v>定額型の方が</v>
      </c>
      <c r="E25" s="37">
        <f>C21-D21</f>
        <v>0</v>
      </c>
      <c r="F25" s="38" t="s">
        <v>11</v>
      </c>
    </row>
    <row r="26" spans="2:12" ht="20.100000000000001" customHeight="1"/>
    <row r="27" spans="2:12">
      <c r="B27" s="98">
        <v>1</v>
      </c>
      <c r="C27" s="99" t="e">
        <f>$C$15</f>
        <v>#REF!</v>
      </c>
      <c r="D27" s="99" t="e">
        <f>PPMT($D$10/12,B27,$D$7,$D$5)*-1</f>
        <v>#REF!</v>
      </c>
      <c r="E27" s="99" t="e">
        <f>C27-D27</f>
        <v>#REF!</v>
      </c>
      <c r="F27" s="99" t="e">
        <f>D5-D27</f>
        <v>#REF!</v>
      </c>
      <c r="G27" s="99" t="e">
        <f>$D$15</f>
        <v>#REF!</v>
      </c>
      <c r="H27" s="99" t="e">
        <f>PPMT($D$10/2,B27,$D$8,$D$6)*-1</f>
        <v>#REF!</v>
      </c>
      <c r="I27" s="99" t="e">
        <f>G27-H27</f>
        <v>#REF!</v>
      </c>
      <c r="J27" s="99" t="e">
        <f>D6-H27</f>
        <v>#REF!</v>
      </c>
    </row>
    <row r="28" spans="2:12">
      <c r="B28" s="98">
        <v>2</v>
      </c>
      <c r="C28" s="99" t="e">
        <f t="shared" ref="C28:C91" si="0">$C$15</f>
        <v>#REF!</v>
      </c>
      <c r="D28" s="99" t="e">
        <f t="shared" ref="D28:D91" si="1">PPMT($D$10/12,B28,$D$7,$D$5)*-1</f>
        <v>#REF!</v>
      </c>
      <c r="E28" s="99" t="e">
        <f t="shared" ref="E28:E86" si="2">C28-D28</f>
        <v>#REF!</v>
      </c>
      <c r="F28" s="99" t="e">
        <f t="shared" ref="F28:F91" si="3">F27-D28</f>
        <v>#REF!</v>
      </c>
      <c r="G28" s="99" t="e">
        <f t="shared" ref="G28:G48" si="4">$D$15</f>
        <v>#REF!</v>
      </c>
      <c r="H28" s="99" t="e">
        <f t="shared" ref="H28:H47" si="5">PPMT($D$10/2,B28,$D$8,$D$6)*-1</f>
        <v>#REF!</v>
      </c>
      <c r="I28" s="99" t="e">
        <f t="shared" ref="I28:I48" si="6">G28-H28</f>
        <v>#REF!</v>
      </c>
      <c r="J28" s="99" t="e">
        <f>J27-H28</f>
        <v>#REF!</v>
      </c>
    </row>
    <row r="29" spans="2:12">
      <c r="B29" s="98">
        <v>3</v>
      </c>
      <c r="C29" s="99" t="e">
        <f t="shared" si="0"/>
        <v>#REF!</v>
      </c>
      <c r="D29" s="99" t="e">
        <f t="shared" si="1"/>
        <v>#REF!</v>
      </c>
      <c r="E29" s="99" t="e">
        <f t="shared" si="2"/>
        <v>#REF!</v>
      </c>
      <c r="F29" s="99" t="e">
        <f t="shared" si="3"/>
        <v>#REF!</v>
      </c>
      <c r="G29" s="99" t="e">
        <f t="shared" si="4"/>
        <v>#REF!</v>
      </c>
      <c r="H29" s="99" t="e">
        <f t="shared" si="5"/>
        <v>#REF!</v>
      </c>
      <c r="I29" s="99" t="e">
        <f t="shared" si="6"/>
        <v>#REF!</v>
      </c>
      <c r="J29" s="99" t="e">
        <f t="shared" ref="J29:J48" si="7">J28-H29</f>
        <v>#REF!</v>
      </c>
    </row>
    <row r="30" spans="2:12">
      <c r="B30" s="98">
        <v>4</v>
      </c>
      <c r="C30" s="99" t="e">
        <f t="shared" si="0"/>
        <v>#REF!</v>
      </c>
      <c r="D30" s="99" t="e">
        <f t="shared" si="1"/>
        <v>#REF!</v>
      </c>
      <c r="E30" s="99" t="e">
        <f t="shared" si="2"/>
        <v>#REF!</v>
      </c>
      <c r="F30" s="99" t="e">
        <f t="shared" si="3"/>
        <v>#REF!</v>
      </c>
      <c r="G30" s="99" t="e">
        <f t="shared" si="4"/>
        <v>#REF!</v>
      </c>
      <c r="H30" s="99" t="e">
        <f t="shared" si="5"/>
        <v>#REF!</v>
      </c>
      <c r="I30" s="99" t="e">
        <f t="shared" si="6"/>
        <v>#REF!</v>
      </c>
      <c r="J30" s="99" t="e">
        <f t="shared" si="7"/>
        <v>#REF!</v>
      </c>
    </row>
    <row r="31" spans="2:12">
      <c r="B31" s="98">
        <v>5</v>
      </c>
      <c r="C31" s="99" t="e">
        <f t="shared" si="0"/>
        <v>#REF!</v>
      </c>
      <c r="D31" s="99" t="e">
        <f t="shared" si="1"/>
        <v>#REF!</v>
      </c>
      <c r="E31" s="99" t="e">
        <f t="shared" si="2"/>
        <v>#REF!</v>
      </c>
      <c r="F31" s="99" t="e">
        <f t="shared" si="3"/>
        <v>#REF!</v>
      </c>
      <c r="G31" s="99" t="e">
        <f t="shared" si="4"/>
        <v>#REF!</v>
      </c>
      <c r="H31" s="99" t="e">
        <f t="shared" si="5"/>
        <v>#REF!</v>
      </c>
      <c r="I31" s="99" t="e">
        <f t="shared" si="6"/>
        <v>#REF!</v>
      </c>
      <c r="J31" s="99" t="e">
        <f t="shared" si="7"/>
        <v>#REF!</v>
      </c>
    </row>
    <row r="32" spans="2:12">
      <c r="B32" s="98">
        <v>6</v>
      </c>
      <c r="C32" s="99" t="e">
        <f t="shared" si="0"/>
        <v>#REF!</v>
      </c>
      <c r="D32" s="99" t="e">
        <f t="shared" si="1"/>
        <v>#REF!</v>
      </c>
      <c r="E32" s="99" t="e">
        <f t="shared" si="2"/>
        <v>#REF!</v>
      </c>
      <c r="F32" s="99" t="e">
        <f t="shared" si="3"/>
        <v>#REF!</v>
      </c>
      <c r="G32" s="99" t="e">
        <f t="shared" si="4"/>
        <v>#REF!</v>
      </c>
      <c r="H32" s="99" t="e">
        <f t="shared" si="5"/>
        <v>#REF!</v>
      </c>
      <c r="I32" s="99" t="e">
        <f t="shared" si="6"/>
        <v>#REF!</v>
      </c>
      <c r="J32" s="99" t="e">
        <f t="shared" si="7"/>
        <v>#REF!</v>
      </c>
    </row>
    <row r="33" spans="2:10">
      <c r="B33" s="98">
        <v>7</v>
      </c>
      <c r="C33" s="99" t="e">
        <f t="shared" si="0"/>
        <v>#REF!</v>
      </c>
      <c r="D33" s="99" t="e">
        <f t="shared" si="1"/>
        <v>#REF!</v>
      </c>
      <c r="E33" s="99" t="e">
        <f t="shared" si="2"/>
        <v>#REF!</v>
      </c>
      <c r="F33" s="99" t="e">
        <f t="shared" si="3"/>
        <v>#REF!</v>
      </c>
      <c r="G33" s="99" t="e">
        <f t="shared" si="4"/>
        <v>#REF!</v>
      </c>
      <c r="H33" s="99" t="e">
        <f t="shared" si="5"/>
        <v>#REF!</v>
      </c>
      <c r="I33" s="99" t="e">
        <f t="shared" si="6"/>
        <v>#REF!</v>
      </c>
      <c r="J33" s="99" t="e">
        <f t="shared" si="7"/>
        <v>#REF!</v>
      </c>
    </row>
    <row r="34" spans="2:10">
      <c r="B34" s="98">
        <v>8</v>
      </c>
      <c r="C34" s="99" t="e">
        <f t="shared" si="0"/>
        <v>#REF!</v>
      </c>
      <c r="D34" s="99" t="e">
        <f t="shared" si="1"/>
        <v>#REF!</v>
      </c>
      <c r="E34" s="99" t="e">
        <f t="shared" si="2"/>
        <v>#REF!</v>
      </c>
      <c r="F34" s="99" t="e">
        <f t="shared" si="3"/>
        <v>#REF!</v>
      </c>
      <c r="G34" s="99" t="e">
        <f t="shared" si="4"/>
        <v>#REF!</v>
      </c>
      <c r="H34" s="99" t="e">
        <f t="shared" si="5"/>
        <v>#REF!</v>
      </c>
      <c r="I34" s="99" t="e">
        <f t="shared" si="6"/>
        <v>#REF!</v>
      </c>
      <c r="J34" s="99" t="e">
        <f t="shared" si="7"/>
        <v>#REF!</v>
      </c>
    </row>
    <row r="35" spans="2:10">
      <c r="B35" s="98">
        <v>9</v>
      </c>
      <c r="C35" s="99" t="e">
        <f t="shared" si="0"/>
        <v>#REF!</v>
      </c>
      <c r="D35" s="99" t="e">
        <f t="shared" si="1"/>
        <v>#REF!</v>
      </c>
      <c r="E35" s="99" t="e">
        <f t="shared" si="2"/>
        <v>#REF!</v>
      </c>
      <c r="F35" s="99" t="e">
        <f t="shared" si="3"/>
        <v>#REF!</v>
      </c>
      <c r="G35" s="99" t="e">
        <f t="shared" si="4"/>
        <v>#REF!</v>
      </c>
      <c r="H35" s="99" t="e">
        <f t="shared" si="5"/>
        <v>#REF!</v>
      </c>
      <c r="I35" s="99" t="e">
        <f t="shared" si="6"/>
        <v>#REF!</v>
      </c>
      <c r="J35" s="99" t="e">
        <f t="shared" si="7"/>
        <v>#REF!</v>
      </c>
    </row>
    <row r="36" spans="2:10">
      <c r="B36" s="98">
        <v>10</v>
      </c>
      <c r="C36" s="99" t="e">
        <f t="shared" si="0"/>
        <v>#REF!</v>
      </c>
      <c r="D36" s="99" t="e">
        <f t="shared" si="1"/>
        <v>#REF!</v>
      </c>
      <c r="E36" s="99" t="e">
        <f t="shared" si="2"/>
        <v>#REF!</v>
      </c>
      <c r="F36" s="99" t="e">
        <f t="shared" si="3"/>
        <v>#REF!</v>
      </c>
      <c r="G36" s="99" t="e">
        <f t="shared" si="4"/>
        <v>#REF!</v>
      </c>
      <c r="H36" s="99" t="e">
        <f t="shared" si="5"/>
        <v>#REF!</v>
      </c>
      <c r="I36" s="99" t="e">
        <f t="shared" si="6"/>
        <v>#REF!</v>
      </c>
      <c r="J36" s="99" t="e">
        <f t="shared" si="7"/>
        <v>#REF!</v>
      </c>
    </row>
    <row r="37" spans="2:10">
      <c r="B37" s="98">
        <v>11</v>
      </c>
      <c r="C37" s="99" t="e">
        <f t="shared" si="0"/>
        <v>#REF!</v>
      </c>
      <c r="D37" s="99" t="e">
        <f t="shared" si="1"/>
        <v>#REF!</v>
      </c>
      <c r="E37" s="99" t="e">
        <f t="shared" si="2"/>
        <v>#REF!</v>
      </c>
      <c r="F37" s="99" t="e">
        <f t="shared" si="3"/>
        <v>#REF!</v>
      </c>
      <c r="G37" s="99" t="e">
        <f t="shared" si="4"/>
        <v>#REF!</v>
      </c>
      <c r="H37" s="99" t="e">
        <f t="shared" si="5"/>
        <v>#REF!</v>
      </c>
      <c r="I37" s="99" t="e">
        <f t="shared" si="6"/>
        <v>#REF!</v>
      </c>
      <c r="J37" s="99" t="e">
        <f t="shared" si="7"/>
        <v>#REF!</v>
      </c>
    </row>
    <row r="38" spans="2:10">
      <c r="B38" s="98">
        <v>12</v>
      </c>
      <c r="C38" s="99" t="e">
        <f t="shared" si="0"/>
        <v>#REF!</v>
      </c>
      <c r="D38" s="99" t="e">
        <f t="shared" si="1"/>
        <v>#REF!</v>
      </c>
      <c r="E38" s="99" t="e">
        <f t="shared" si="2"/>
        <v>#REF!</v>
      </c>
      <c r="F38" s="99" t="e">
        <f t="shared" si="3"/>
        <v>#REF!</v>
      </c>
      <c r="G38" s="99" t="e">
        <f t="shared" si="4"/>
        <v>#REF!</v>
      </c>
      <c r="H38" s="99" t="e">
        <f t="shared" si="5"/>
        <v>#REF!</v>
      </c>
      <c r="I38" s="99" t="e">
        <f t="shared" si="6"/>
        <v>#REF!</v>
      </c>
      <c r="J38" s="99" t="e">
        <f t="shared" si="7"/>
        <v>#REF!</v>
      </c>
    </row>
    <row r="39" spans="2:10">
      <c r="B39" s="98">
        <v>13</v>
      </c>
      <c r="C39" s="99" t="e">
        <f t="shared" si="0"/>
        <v>#REF!</v>
      </c>
      <c r="D39" s="99" t="e">
        <f t="shared" si="1"/>
        <v>#REF!</v>
      </c>
      <c r="E39" s="99" t="e">
        <f t="shared" si="2"/>
        <v>#REF!</v>
      </c>
      <c r="F39" s="99" t="e">
        <f t="shared" si="3"/>
        <v>#REF!</v>
      </c>
      <c r="G39" s="99" t="e">
        <f t="shared" si="4"/>
        <v>#REF!</v>
      </c>
      <c r="H39" s="99" t="e">
        <f t="shared" si="5"/>
        <v>#REF!</v>
      </c>
      <c r="I39" s="99" t="e">
        <f t="shared" si="6"/>
        <v>#REF!</v>
      </c>
      <c r="J39" s="99" t="e">
        <f t="shared" si="7"/>
        <v>#REF!</v>
      </c>
    </row>
    <row r="40" spans="2:10">
      <c r="B40" s="98">
        <v>14</v>
      </c>
      <c r="C40" s="99" t="e">
        <f t="shared" si="0"/>
        <v>#REF!</v>
      </c>
      <c r="D40" s="99" t="e">
        <f t="shared" si="1"/>
        <v>#REF!</v>
      </c>
      <c r="E40" s="99" t="e">
        <f t="shared" si="2"/>
        <v>#REF!</v>
      </c>
      <c r="F40" s="99" t="e">
        <f t="shared" si="3"/>
        <v>#REF!</v>
      </c>
      <c r="G40" s="99" t="e">
        <f t="shared" si="4"/>
        <v>#REF!</v>
      </c>
      <c r="H40" s="99" t="e">
        <f t="shared" si="5"/>
        <v>#REF!</v>
      </c>
      <c r="I40" s="99" t="e">
        <f t="shared" si="6"/>
        <v>#REF!</v>
      </c>
      <c r="J40" s="99" t="e">
        <f t="shared" si="7"/>
        <v>#REF!</v>
      </c>
    </row>
    <row r="41" spans="2:10">
      <c r="B41" s="98">
        <v>15</v>
      </c>
      <c r="C41" s="99" t="e">
        <f t="shared" si="0"/>
        <v>#REF!</v>
      </c>
      <c r="D41" s="99" t="e">
        <f t="shared" si="1"/>
        <v>#REF!</v>
      </c>
      <c r="E41" s="99" t="e">
        <f t="shared" si="2"/>
        <v>#REF!</v>
      </c>
      <c r="F41" s="99" t="e">
        <f t="shared" si="3"/>
        <v>#REF!</v>
      </c>
      <c r="G41" s="99" t="e">
        <f t="shared" si="4"/>
        <v>#REF!</v>
      </c>
      <c r="H41" s="99" t="e">
        <f t="shared" si="5"/>
        <v>#REF!</v>
      </c>
      <c r="I41" s="99" t="e">
        <f t="shared" si="6"/>
        <v>#REF!</v>
      </c>
      <c r="J41" s="99" t="e">
        <f t="shared" si="7"/>
        <v>#REF!</v>
      </c>
    </row>
    <row r="42" spans="2:10">
      <c r="B42" s="98">
        <v>16</v>
      </c>
      <c r="C42" s="99" t="e">
        <f t="shared" si="0"/>
        <v>#REF!</v>
      </c>
      <c r="D42" s="99" t="e">
        <f t="shared" si="1"/>
        <v>#REF!</v>
      </c>
      <c r="E42" s="99" t="e">
        <f t="shared" si="2"/>
        <v>#REF!</v>
      </c>
      <c r="F42" s="99" t="e">
        <f t="shared" si="3"/>
        <v>#REF!</v>
      </c>
      <c r="G42" s="99" t="e">
        <f t="shared" si="4"/>
        <v>#REF!</v>
      </c>
      <c r="H42" s="99" t="e">
        <f t="shared" si="5"/>
        <v>#REF!</v>
      </c>
      <c r="I42" s="99" t="e">
        <f t="shared" si="6"/>
        <v>#REF!</v>
      </c>
      <c r="J42" s="99" t="e">
        <f t="shared" si="7"/>
        <v>#REF!</v>
      </c>
    </row>
    <row r="43" spans="2:10">
      <c r="B43" s="98">
        <v>17</v>
      </c>
      <c r="C43" s="99" t="e">
        <f t="shared" si="0"/>
        <v>#REF!</v>
      </c>
      <c r="D43" s="99" t="e">
        <f t="shared" si="1"/>
        <v>#REF!</v>
      </c>
      <c r="E43" s="99" t="e">
        <f t="shared" si="2"/>
        <v>#REF!</v>
      </c>
      <c r="F43" s="99" t="e">
        <f t="shared" si="3"/>
        <v>#REF!</v>
      </c>
      <c r="G43" s="99" t="e">
        <f t="shared" si="4"/>
        <v>#REF!</v>
      </c>
      <c r="H43" s="99" t="e">
        <f t="shared" si="5"/>
        <v>#REF!</v>
      </c>
      <c r="I43" s="99" t="e">
        <f t="shared" si="6"/>
        <v>#REF!</v>
      </c>
      <c r="J43" s="99" t="e">
        <f t="shared" si="7"/>
        <v>#REF!</v>
      </c>
    </row>
    <row r="44" spans="2:10">
      <c r="B44" s="98">
        <v>18</v>
      </c>
      <c r="C44" s="99" t="e">
        <f t="shared" si="0"/>
        <v>#REF!</v>
      </c>
      <c r="D44" s="99" t="e">
        <f t="shared" si="1"/>
        <v>#REF!</v>
      </c>
      <c r="E44" s="99" t="e">
        <f t="shared" si="2"/>
        <v>#REF!</v>
      </c>
      <c r="F44" s="99" t="e">
        <f t="shared" si="3"/>
        <v>#REF!</v>
      </c>
      <c r="G44" s="99" t="e">
        <f t="shared" si="4"/>
        <v>#REF!</v>
      </c>
      <c r="H44" s="99" t="e">
        <f>PPMT($D$10/2,B44,$D$8,$D$6)*-1</f>
        <v>#REF!</v>
      </c>
      <c r="I44" s="99" t="e">
        <f t="shared" si="6"/>
        <v>#REF!</v>
      </c>
      <c r="J44" s="99" t="e">
        <f t="shared" si="7"/>
        <v>#REF!</v>
      </c>
    </row>
    <row r="45" spans="2:10">
      <c r="B45" s="98">
        <v>19</v>
      </c>
      <c r="C45" s="99" t="e">
        <f t="shared" si="0"/>
        <v>#REF!</v>
      </c>
      <c r="D45" s="99" t="e">
        <f t="shared" si="1"/>
        <v>#REF!</v>
      </c>
      <c r="E45" s="99" t="e">
        <f t="shared" si="2"/>
        <v>#REF!</v>
      </c>
      <c r="F45" s="99" t="e">
        <f t="shared" si="3"/>
        <v>#REF!</v>
      </c>
      <c r="G45" s="99" t="e">
        <f t="shared" si="4"/>
        <v>#REF!</v>
      </c>
      <c r="H45" s="99" t="e">
        <f t="shared" si="5"/>
        <v>#REF!</v>
      </c>
      <c r="I45" s="99" t="e">
        <f t="shared" si="6"/>
        <v>#REF!</v>
      </c>
      <c r="J45" s="99" t="e">
        <f t="shared" si="7"/>
        <v>#REF!</v>
      </c>
    </row>
    <row r="46" spans="2:10">
      <c r="B46" s="98">
        <v>20</v>
      </c>
      <c r="C46" s="99" t="e">
        <f t="shared" si="0"/>
        <v>#REF!</v>
      </c>
      <c r="D46" s="99" t="e">
        <f t="shared" si="1"/>
        <v>#REF!</v>
      </c>
      <c r="E46" s="99" t="e">
        <f t="shared" si="2"/>
        <v>#REF!</v>
      </c>
      <c r="F46" s="99" t="e">
        <f t="shared" si="3"/>
        <v>#REF!</v>
      </c>
      <c r="G46" s="99" t="e">
        <f t="shared" si="4"/>
        <v>#REF!</v>
      </c>
      <c r="H46" s="99" t="e">
        <f t="shared" si="5"/>
        <v>#REF!</v>
      </c>
      <c r="I46" s="99" t="e">
        <f t="shared" si="6"/>
        <v>#REF!</v>
      </c>
      <c r="J46" s="99" t="e">
        <f t="shared" si="7"/>
        <v>#REF!</v>
      </c>
    </row>
    <row r="47" spans="2:10">
      <c r="B47" s="98">
        <v>21</v>
      </c>
      <c r="C47" s="99" t="e">
        <f t="shared" si="0"/>
        <v>#REF!</v>
      </c>
      <c r="D47" s="99" t="e">
        <f t="shared" si="1"/>
        <v>#REF!</v>
      </c>
      <c r="E47" s="99" t="e">
        <f t="shared" si="2"/>
        <v>#REF!</v>
      </c>
      <c r="F47" s="99" t="e">
        <f t="shared" si="3"/>
        <v>#REF!</v>
      </c>
      <c r="G47" s="99" t="e">
        <f>$D$15</f>
        <v>#REF!</v>
      </c>
      <c r="H47" s="99" t="e">
        <f t="shared" si="5"/>
        <v>#REF!</v>
      </c>
      <c r="I47" s="99" t="e">
        <f t="shared" si="6"/>
        <v>#REF!</v>
      </c>
      <c r="J47" s="99" t="e">
        <f t="shared" si="7"/>
        <v>#REF!</v>
      </c>
    </row>
    <row r="48" spans="2:10">
      <c r="B48" s="98">
        <v>22</v>
      </c>
      <c r="C48" s="99" t="e">
        <f t="shared" si="0"/>
        <v>#REF!</v>
      </c>
      <c r="D48" s="99" t="e">
        <f>PPMT($D$10/12,B48,$D$7,$D$5)*-1</f>
        <v>#REF!</v>
      </c>
      <c r="E48" s="99" t="e">
        <f t="shared" si="2"/>
        <v>#REF!</v>
      </c>
      <c r="F48" s="99" t="e">
        <f t="shared" si="3"/>
        <v>#REF!</v>
      </c>
      <c r="G48" s="99" t="e">
        <f t="shared" si="4"/>
        <v>#REF!</v>
      </c>
      <c r="H48" s="99" t="e">
        <f>PPMT($D$10/2,B48,$D$8,$D$6)*-1</f>
        <v>#REF!</v>
      </c>
      <c r="I48" s="99" t="e">
        <f t="shared" si="6"/>
        <v>#REF!</v>
      </c>
      <c r="J48" s="99" t="e">
        <f t="shared" si="7"/>
        <v>#REF!</v>
      </c>
    </row>
    <row r="49" spans="2:10">
      <c r="B49" s="98">
        <v>23</v>
      </c>
      <c r="C49" s="99" t="e">
        <f t="shared" si="0"/>
        <v>#REF!</v>
      </c>
      <c r="D49" s="99" t="e">
        <f t="shared" si="1"/>
        <v>#REF!</v>
      </c>
      <c r="E49" s="99" t="e">
        <f t="shared" si="2"/>
        <v>#REF!</v>
      </c>
      <c r="F49" s="99" t="e">
        <f t="shared" si="3"/>
        <v>#REF!</v>
      </c>
      <c r="G49" s="98"/>
      <c r="H49" s="98"/>
      <c r="I49" s="98"/>
      <c r="J49" s="98"/>
    </row>
    <row r="50" spans="2:10">
      <c r="B50" s="98">
        <v>24</v>
      </c>
      <c r="C50" s="99" t="e">
        <f t="shared" si="0"/>
        <v>#REF!</v>
      </c>
      <c r="D50" s="99" t="e">
        <f t="shared" si="1"/>
        <v>#REF!</v>
      </c>
      <c r="E50" s="99" t="e">
        <f t="shared" si="2"/>
        <v>#REF!</v>
      </c>
      <c r="F50" s="99" t="e">
        <f t="shared" si="3"/>
        <v>#REF!</v>
      </c>
      <c r="G50" s="98"/>
      <c r="H50" s="98"/>
      <c r="I50" s="98"/>
      <c r="J50" s="98"/>
    </row>
    <row r="51" spans="2:10">
      <c r="B51" s="98">
        <v>25</v>
      </c>
      <c r="C51" s="99" t="e">
        <f t="shared" si="0"/>
        <v>#REF!</v>
      </c>
      <c r="D51" s="99" t="e">
        <f t="shared" si="1"/>
        <v>#REF!</v>
      </c>
      <c r="E51" s="99" t="e">
        <f t="shared" si="2"/>
        <v>#REF!</v>
      </c>
      <c r="F51" s="99" t="e">
        <f t="shared" si="3"/>
        <v>#REF!</v>
      </c>
      <c r="G51" s="98"/>
      <c r="H51" s="98"/>
      <c r="I51" s="98"/>
      <c r="J51" s="98"/>
    </row>
    <row r="52" spans="2:10">
      <c r="B52" s="98">
        <v>26</v>
      </c>
      <c r="C52" s="99" t="e">
        <f t="shared" si="0"/>
        <v>#REF!</v>
      </c>
      <c r="D52" s="99" t="e">
        <f t="shared" si="1"/>
        <v>#REF!</v>
      </c>
      <c r="E52" s="99" t="e">
        <f t="shared" si="2"/>
        <v>#REF!</v>
      </c>
      <c r="F52" s="99" t="e">
        <f t="shared" si="3"/>
        <v>#REF!</v>
      </c>
      <c r="G52" s="98"/>
      <c r="H52" s="98"/>
      <c r="I52" s="98"/>
      <c r="J52" s="98"/>
    </row>
    <row r="53" spans="2:10">
      <c r="B53" s="98">
        <v>27</v>
      </c>
      <c r="C53" s="99" t="e">
        <f t="shared" si="0"/>
        <v>#REF!</v>
      </c>
      <c r="D53" s="99" t="e">
        <f t="shared" si="1"/>
        <v>#REF!</v>
      </c>
      <c r="E53" s="99" t="e">
        <f t="shared" si="2"/>
        <v>#REF!</v>
      </c>
      <c r="F53" s="99" t="e">
        <f t="shared" si="3"/>
        <v>#REF!</v>
      </c>
      <c r="G53" s="98"/>
      <c r="H53" s="98"/>
      <c r="I53" s="98"/>
      <c r="J53" s="98"/>
    </row>
    <row r="54" spans="2:10">
      <c r="B54" s="98">
        <v>28</v>
      </c>
      <c r="C54" s="99" t="e">
        <f t="shared" si="0"/>
        <v>#REF!</v>
      </c>
      <c r="D54" s="99" t="e">
        <f t="shared" si="1"/>
        <v>#REF!</v>
      </c>
      <c r="E54" s="99" t="e">
        <f t="shared" si="2"/>
        <v>#REF!</v>
      </c>
      <c r="F54" s="99" t="e">
        <f t="shared" si="3"/>
        <v>#REF!</v>
      </c>
      <c r="G54" s="98"/>
      <c r="H54" s="98"/>
      <c r="I54" s="98"/>
      <c r="J54" s="98"/>
    </row>
    <row r="55" spans="2:10">
      <c r="B55" s="98">
        <v>29</v>
      </c>
      <c r="C55" s="99" t="e">
        <f t="shared" si="0"/>
        <v>#REF!</v>
      </c>
      <c r="D55" s="99" t="e">
        <f t="shared" si="1"/>
        <v>#REF!</v>
      </c>
      <c r="E55" s="99" t="e">
        <f t="shared" si="2"/>
        <v>#REF!</v>
      </c>
      <c r="F55" s="99" t="e">
        <f t="shared" si="3"/>
        <v>#REF!</v>
      </c>
      <c r="G55" s="98"/>
      <c r="H55" s="98"/>
      <c r="I55" s="98"/>
      <c r="J55" s="98"/>
    </row>
    <row r="56" spans="2:10">
      <c r="B56" s="98">
        <v>30</v>
      </c>
      <c r="C56" s="99" t="e">
        <f t="shared" si="0"/>
        <v>#REF!</v>
      </c>
      <c r="D56" s="99" t="e">
        <f t="shared" si="1"/>
        <v>#REF!</v>
      </c>
      <c r="E56" s="99" t="e">
        <f t="shared" si="2"/>
        <v>#REF!</v>
      </c>
      <c r="F56" s="99" t="e">
        <f t="shared" si="3"/>
        <v>#REF!</v>
      </c>
      <c r="G56" s="98"/>
      <c r="H56" s="98"/>
      <c r="I56" s="98"/>
      <c r="J56" s="98"/>
    </row>
    <row r="57" spans="2:10">
      <c r="B57" s="98">
        <v>31</v>
      </c>
      <c r="C57" s="99" t="e">
        <f t="shared" si="0"/>
        <v>#REF!</v>
      </c>
      <c r="D57" s="99" t="e">
        <f t="shared" si="1"/>
        <v>#REF!</v>
      </c>
      <c r="E57" s="99" t="e">
        <f t="shared" si="2"/>
        <v>#REF!</v>
      </c>
      <c r="F57" s="99" t="e">
        <f t="shared" si="3"/>
        <v>#REF!</v>
      </c>
      <c r="G57" s="98"/>
      <c r="H57" s="98"/>
      <c r="I57" s="98"/>
      <c r="J57" s="98"/>
    </row>
    <row r="58" spans="2:10">
      <c r="B58" s="98">
        <v>32</v>
      </c>
      <c r="C58" s="99" t="e">
        <f t="shared" si="0"/>
        <v>#REF!</v>
      </c>
      <c r="D58" s="99" t="e">
        <f t="shared" si="1"/>
        <v>#REF!</v>
      </c>
      <c r="E58" s="99" t="e">
        <f t="shared" si="2"/>
        <v>#REF!</v>
      </c>
      <c r="F58" s="99" t="e">
        <f t="shared" si="3"/>
        <v>#REF!</v>
      </c>
      <c r="G58" s="98"/>
      <c r="H58" s="98"/>
      <c r="I58" s="98"/>
      <c r="J58" s="98"/>
    </row>
    <row r="59" spans="2:10">
      <c r="B59" s="98">
        <v>33</v>
      </c>
      <c r="C59" s="99" t="e">
        <f t="shared" si="0"/>
        <v>#REF!</v>
      </c>
      <c r="D59" s="99" t="e">
        <f t="shared" si="1"/>
        <v>#REF!</v>
      </c>
      <c r="E59" s="99" t="e">
        <f t="shared" si="2"/>
        <v>#REF!</v>
      </c>
      <c r="F59" s="99" t="e">
        <f t="shared" si="3"/>
        <v>#REF!</v>
      </c>
      <c r="G59" s="98"/>
      <c r="H59" s="98"/>
      <c r="I59" s="98"/>
      <c r="J59" s="98"/>
    </row>
    <row r="60" spans="2:10">
      <c r="B60" s="98">
        <v>34</v>
      </c>
      <c r="C60" s="99" t="e">
        <f t="shared" si="0"/>
        <v>#REF!</v>
      </c>
      <c r="D60" s="99" t="e">
        <f t="shared" si="1"/>
        <v>#REF!</v>
      </c>
      <c r="E60" s="99" t="e">
        <f t="shared" si="2"/>
        <v>#REF!</v>
      </c>
      <c r="F60" s="99" t="e">
        <f t="shared" si="3"/>
        <v>#REF!</v>
      </c>
      <c r="G60" s="98"/>
      <c r="H60" s="98"/>
      <c r="I60" s="98"/>
      <c r="J60" s="98"/>
    </row>
    <row r="61" spans="2:10">
      <c r="B61" s="98">
        <v>35</v>
      </c>
      <c r="C61" s="99" t="e">
        <f t="shared" si="0"/>
        <v>#REF!</v>
      </c>
      <c r="D61" s="99" t="e">
        <f t="shared" si="1"/>
        <v>#REF!</v>
      </c>
      <c r="E61" s="99" t="e">
        <f t="shared" si="2"/>
        <v>#REF!</v>
      </c>
      <c r="F61" s="99" t="e">
        <f t="shared" si="3"/>
        <v>#REF!</v>
      </c>
      <c r="G61" s="98"/>
      <c r="H61" s="98"/>
      <c r="I61" s="98"/>
      <c r="J61" s="98"/>
    </row>
    <row r="62" spans="2:10">
      <c r="B62" s="98">
        <v>36</v>
      </c>
      <c r="C62" s="99" t="e">
        <f t="shared" si="0"/>
        <v>#REF!</v>
      </c>
      <c r="D62" s="99" t="e">
        <f t="shared" si="1"/>
        <v>#REF!</v>
      </c>
      <c r="E62" s="99" t="e">
        <f t="shared" si="2"/>
        <v>#REF!</v>
      </c>
      <c r="F62" s="99" t="e">
        <f t="shared" si="3"/>
        <v>#REF!</v>
      </c>
      <c r="G62" s="98"/>
      <c r="H62" s="98"/>
      <c r="I62" s="98"/>
      <c r="J62" s="98"/>
    </row>
    <row r="63" spans="2:10">
      <c r="B63" s="98">
        <v>37</v>
      </c>
      <c r="C63" s="99" t="e">
        <f t="shared" si="0"/>
        <v>#REF!</v>
      </c>
      <c r="D63" s="99" t="e">
        <f t="shared" si="1"/>
        <v>#REF!</v>
      </c>
      <c r="E63" s="99" t="e">
        <f t="shared" si="2"/>
        <v>#REF!</v>
      </c>
      <c r="F63" s="99" t="e">
        <f t="shared" si="3"/>
        <v>#REF!</v>
      </c>
      <c r="G63" s="98"/>
      <c r="H63" s="98"/>
      <c r="I63" s="98"/>
      <c r="J63" s="98"/>
    </row>
    <row r="64" spans="2:10">
      <c r="B64" s="98">
        <v>38</v>
      </c>
      <c r="C64" s="99" t="e">
        <f t="shared" si="0"/>
        <v>#REF!</v>
      </c>
      <c r="D64" s="99" t="e">
        <f t="shared" si="1"/>
        <v>#REF!</v>
      </c>
      <c r="E64" s="99" t="e">
        <f t="shared" si="2"/>
        <v>#REF!</v>
      </c>
      <c r="F64" s="99" t="e">
        <f t="shared" si="3"/>
        <v>#REF!</v>
      </c>
      <c r="G64" s="98"/>
      <c r="H64" s="98"/>
      <c r="I64" s="98"/>
      <c r="J64" s="98"/>
    </row>
    <row r="65" spans="2:10">
      <c r="B65" s="98">
        <v>39</v>
      </c>
      <c r="C65" s="99" t="e">
        <f t="shared" si="0"/>
        <v>#REF!</v>
      </c>
      <c r="D65" s="99" t="e">
        <f t="shared" si="1"/>
        <v>#REF!</v>
      </c>
      <c r="E65" s="99" t="e">
        <f t="shared" si="2"/>
        <v>#REF!</v>
      </c>
      <c r="F65" s="99" t="e">
        <f t="shared" si="3"/>
        <v>#REF!</v>
      </c>
      <c r="G65" s="98"/>
      <c r="H65" s="98"/>
      <c r="I65" s="98"/>
      <c r="J65" s="98"/>
    </row>
    <row r="66" spans="2:10">
      <c r="B66" s="98">
        <v>40</v>
      </c>
      <c r="C66" s="99" t="e">
        <f t="shared" si="0"/>
        <v>#REF!</v>
      </c>
      <c r="D66" s="99" t="e">
        <f t="shared" si="1"/>
        <v>#REF!</v>
      </c>
      <c r="E66" s="99" t="e">
        <f t="shared" si="2"/>
        <v>#REF!</v>
      </c>
      <c r="F66" s="99" t="e">
        <f t="shared" si="3"/>
        <v>#REF!</v>
      </c>
      <c r="G66" s="98"/>
      <c r="H66" s="98"/>
      <c r="I66" s="98"/>
      <c r="J66" s="98"/>
    </row>
    <row r="67" spans="2:10">
      <c r="B67" s="98">
        <v>41</v>
      </c>
      <c r="C67" s="99" t="e">
        <f t="shared" si="0"/>
        <v>#REF!</v>
      </c>
      <c r="D67" s="99" t="e">
        <f t="shared" si="1"/>
        <v>#REF!</v>
      </c>
      <c r="E67" s="99" t="e">
        <f t="shared" si="2"/>
        <v>#REF!</v>
      </c>
      <c r="F67" s="99" t="e">
        <f t="shared" si="3"/>
        <v>#REF!</v>
      </c>
      <c r="G67" s="98"/>
      <c r="H67" s="98"/>
      <c r="I67" s="98"/>
      <c r="J67" s="98"/>
    </row>
    <row r="68" spans="2:10">
      <c r="B68" s="98">
        <v>42</v>
      </c>
      <c r="C68" s="99" t="e">
        <f t="shared" si="0"/>
        <v>#REF!</v>
      </c>
      <c r="D68" s="99" t="e">
        <f t="shared" si="1"/>
        <v>#REF!</v>
      </c>
      <c r="E68" s="99" t="e">
        <f t="shared" si="2"/>
        <v>#REF!</v>
      </c>
      <c r="F68" s="99" t="e">
        <f t="shared" si="3"/>
        <v>#REF!</v>
      </c>
      <c r="G68" s="98"/>
      <c r="H68" s="98"/>
      <c r="I68" s="98"/>
      <c r="J68" s="98"/>
    </row>
    <row r="69" spans="2:10">
      <c r="B69" s="98">
        <v>43</v>
      </c>
      <c r="C69" s="99" t="e">
        <f t="shared" si="0"/>
        <v>#REF!</v>
      </c>
      <c r="D69" s="99" t="e">
        <f t="shared" si="1"/>
        <v>#REF!</v>
      </c>
      <c r="E69" s="99" t="e">
        <f t="shared" si="2"/>
        <v>#REF!</v>
      </c>
      <c r="F69" s="99" t="e">
        <f t="shared" si="3"/>
        <v>#REF!</v>
      </c>
      <c r="G69" s="98"/>
      <c r="H69" s="98"/>
      <c r="I69" s="98"/>
      <c r="J69" s="98"/>
    </row>
    <row r="70" spans="2:10">
      <c r="B70" s="98">
        <v>44</v>
      </c>
      <c r="C70" s="99" t="e">
        <f t="shared" si="0"/>
        <v>#REF!</v>
      </c>
      <c r="D70" s="99" t="e">
        <f t="shared" si="1"/>
        <v>#REF!</v>
      </c>
      <c r="E70" s="99" t="e">
        <f t="shared" si="2"/>
        <v>#REF!</v>
      </c>
      <c r="F70" s="99" t="e">
        <f t="shared" si="3"/>
        <v>#REF!</v>
      </c>
      <c r="G70" s="98"/>
      <c r="H70" s="98"/>
      <c r="I70" s="98"/>
      <c r="J70" s="98"/>
    </row>
    <row r="71" spans="2:10">
      <c r="B71" s="98">
        <v>45</v>
      </c>
      <c r="C71" s="99" t="e">
        <f t="shared" si="0"/>
        <v>#REF!</v>
      </c>
      <c r="D71" s="99" t="e">
        <f t="shared" si="1"/>
        <v>#REF!</v>
      </c>
      <c r="E71" s="99" t="e">
        <f t="shared" si="2"/>
        <v>#REF!</v>
      </c>
      <c r="F71" s="99" t="e">
        <f t="shared" si="3"/>
        <v>#REF!</v>
      </c>
      <c r="G71" s="98"/>
      <c r="H71" s="98"/>
      <c r="I71" s="98"/>
      <c r="J71" s="98"/>
    </row>
    <row r="72" spans="2:10">
      <c r="B72" s="98">
        <v>46</v>
      </c>
      <c r="C72" s="99" t="e">
        <f t="shared" si="0"/>
        <v>#REF!</v>
      </c>
      <c r="D72" s="99" t="e">
        <f t="shared" si="1"/>
        <v>#REF!</v>
      </c>
      <c r="E72" s="99" t="e">
        <f t="shared" si="2"/>
        <v>#REF!</v>
      </c>
      <c r="F72" s="99" t="e">
        <f t="shared" si="3"/>
        <v>#REF!</v>
      </c>
      <c r="G72" s="98"/>
      <c r="H72" s="98"/>
      <c r="I72" s="98"/>
      <c r="J72" s="98"/>
    </row>
    <row r="73" spans="2:10">
      <c r="B73" s="98">
        <v>47</v>
      </c>
      <c r="C73" s="99" t="e">
        <f t="shared" si="0"/>
        <v>#REF!</v>
      </c>
      <c r="D73" s="99" t="e">
        <f t="shared" si="1"/>
        <v>#REF!</v>
      </c>
      <c r="E73" s="99" t="e">
        <f t="shared" si="2"/>
        <v>#REF!</v>
      </c>
      <c r="F73" s="99" t="e">
        <f t="shared" si="3"/>
        <v>#REF!</v>
      </c>
      <c r="G73" s="98"/>
      <c r="H73" s="98"/>
      <c r="I73" s="98"/>
      <c r="J73" s="98"/>
    </row>
    <row r="74" spans="2:10">
      <c r="B74" s="98">
        <v>48</v>
      </c>
      <c r="C74" s="99" t="e">
        <f t="shared" si="0"/>
        <v>#REF!</v>
      </c>
      <c r="D74" s="99" t="e">
        <f t="shared" si="1"/>
        <v>#REF!</v>
      </c>
      <c r="E74" s="99" t="e">
        <f t="shared" si="2"/>
        <v>#REF!</v>
      </c>
      <c r="F74" s="99" t="e">
        <f t="shared" si="3"/>
        <v>#REF!</v>
      </c>
      <c r="G74" s="98"/>
      <c r="H74" s="98"/>
      <c r="I74" s="98"/>
      <c r="J74" s="98"/>
    </row>
    <row r="75" spans="2:10">
      <c r="B75" s="98">
        <v>49</v>
      </c>
      <c r="C75" s="99" t="e">
        <f t="shared" si="0"/>
        <v>#REF!</v>
      </c>
      <c r="D75" s="99" t="e">
        <f t="shared" si="1"/>
        <v>#REF!</v>
      </c>
      <c r="E75" s="99" t="e">
        <f t="shared" si="2"/>
        <v>#REF!</v>
      </c>
      <c r="F75" s="99" t="e">
        <f t="shared" si="3"/>
        <v>#REF!</v>
      </c>
      <c r="G75" s="98"/>
      <c r="H75" s="98"/>
      <c r="I75" s="98"/>
      <c r="J75" s="98"/>
    </row>
    <row r="76" spans="2:10">
      <c r="B76" s="98">
        <v>50</v>
      </c>
      <c r="C76" s="99" t="e">
        <f t="shared" si="0"/>
        <v>#REF!</v>
      </c>
      <c r="D76" s="99" t="e">
        <f t="shared" si="1"/>
        <v>#REF!</v>
      </c>
      <c r="E76" s="99" t="e">
        <f t="shared" si="2"/>
        <v>#REF!</v>
      </c>
      <c r="F76" s="99" t="e">
        <f t="shared" si="3"/>
        <v>#REF!</v>
      </c>
      <c r="G76" s="98"/>
      <c r="H76" s="98"/>
      <c r="I76" s="98"/>
      <c r="J76" s="98"/>
    </row>
    <row r="77" spans="2:10">
      <c r="B77" s="98">
        <v>51</v>
      </c>
      <c r="C77" s="99" t="e">
        <f t="shared" si="0"/>
        <v>#REF!</v>
      </c>
      <c r="D77" s="99" t="e">
        <f t="shared" si="1"/>
        <v>#REF!</v>
      </c>
      <c r="E77" s="99" t="e">
        <f t="shared" si="2"/>
        <v>#REF!</v>
      </c>
      <c r="F77" s="99" t="e">
        <f t="shared" si="3"/>
        <v>#REF!</v>
      </c>
      <c r="G77" s="98"/>
      <c r="H77" s="98"/>
      <c r="I77" s="98"/>
      <c r="J77" s="98"/>
    </row>
    <row r="78" spans="2:10">
      <c r="B78" s="98">
        <v>52</v>
      </c>
      <c r="C78" s="99" t="e">
        <f t="shared" si="0"/>
        <v>#REF!</v>
      </c>
      <c r="D78" s="99" t="e">
        <f t="shared" si="1"/>
        <v>#REF!</v>
      </c>
      <c r="E78" s="99" t="e">
        <f t="shared" si="2"/>
        <v>#REF!</v>
      </c>
      <c r="F78" s="99" t="e">
        <f t="shared" si="3"/>
        <v>#REF!</v>
      </c>
      <c r="G78" s="98"/>
      <c r="H78" s="98"/>
      <c r="I78" s="98"/>
      <c r="J78" s="98"/>
    </row>
    <row r="79" spans="2:10">
      <c r="B79" s="98">
        <v>53</v>
      </c>
      <c r="C79" s="99" t="e">
        <f t="shared" si="0"/>
        <v>#REF!</v>
      </c>
      <c r="D79" s="99" t="e">
        <f t="shared" si="1"/>
        <v>#REF!</v>
      </c>
      <c r="E79" s="99" t="e">
        <f t="shared" si="2"/>
        <v>#REF!</v>
      </c>
      <c r="F79" s="99" t="e">
        <f t="shared" si="3"/>
        <v>#REF!</v>
      </c>
      <c r="G79" s="98"/>
      <c r="H79" s="98"/>
      <c r="I79" s="98"/>
      <c r="J79" s="98"/>
    </row>
    <row r="80" spans="2:10">
      <c r="B80" s="98">
        <v>54</v>
      </c>
      <c r="C80" s="99" t="e">
        <f t="shared" si="0"/>
        <v>#REF!</v>
      </c>
      <c r="D80" s="99" t="e">
        <f t="shared" si="1"/>
        <v>#REF!</v>
      </c>
      <c r="E80" s="99" t="e">
        <f t="shared" si="2"/>
        <v>#REF!</v>
      </c>
      <c r="F80" s="99" t="e">
        <f t="shared" si="3"/>
        <v>#REF!</v>
      </c>
      <c r="G80" s="98"/>
      <c r="H80" s="98"/>
      <c r="I80" s="98"/>
      <c r="J80" s="98"/>
    </row>
    <row r="81" spans="2:10">
      <c r="B81" s="98">
        <v>55</v>
      </c>
      <c r="C81" s="99" t="e">
        <f t="shared" si="0"/>
        <v>#REF!</v>
      </c>
      <c r="D81" s="99" t="e">
        <f t="shared" si="1"/>
        <v>#REF!</v>
      </c>
      <c r="E81" s="99" t="e">
        <f t="shared" si="2"/>
        <v>#REF!</v>
      </c>
      <c r="F81" s="99" t="e">
        <f t="shared" si="3"/>
        <v>#REF!</v>
      </c>
      <c r="G81" s="98"/>
      <c r="H81" s="98"/>
      <c r="I81" s="98"/>
      <c r="J81" s="98"/>
    </row>
    <row r="82" spans="2:10">
      <c r="B82" s="98">
        <v>56</v>
      </c>
      <c r="C82" s="99" t="e">
        <f t="shared" si="0"/>
        <v>#REF!</v>
      </c>
      <c r="D82" s="99" t="e">
        <f t="shared" si="1"/>
        <v>#REF!</v>
      </c>
      <c r="E82" s="99" t="e">
        <f t="shared" si="2"/>
        <v>#REF!</v>
      </c>
      <c r="F82" s="99" t="e">
        <f t="shared" si="3"/>
        <v>#REF!</v>
      </c>
      <c r="G82" s="98"/>
      <c r="H82" s="98"/>
      <c r="I82" s="98"/>
      <c r="J82" s="98"/>
    </row>
    <row r="83" spans="2:10">
      <c r="B83" s="98">
        <v>57</v>
      </c>
      <c r="C83" s="99" t="e">
        <f t="shared" si="0"/>
        <v>#REF!</v>
      </c>
      <c r="D83" s="99" t="e">
        <f t="shared" si="1"/>
        <v>#REF!</v>
      </c>
      <c r="E83" s="99" t="e">
        <f t="shared" si="2"/>
        <v>#REF!</v>
      </c>
      <c r="F83" s="99" t="e">
        <f t="shared" si="3"/>
        <v>#REF!</v>
      </c>
      <c r="G83" s="98"/>
      <c r="H83" s="98"/>
      <c r="I83" s="98"/>
      <c r="J83" s="98"/>
    </row>
    <row r="84" spans="2:10">
      <c r="B84" s="98">
        <v>58</v>
      </c>
      <c r="C84" s="99" t="e">
        <f t="shared" si="0"/>
        <v>#REF!</v>
      </c>
      <c r="D84" s="99" t="e">
        <f t="shared" si="1"/>
        <v>#REF!</v>
      </c>
      <c r="E84" s="99" t="e">
        <f t="shared" si="2"/>
        <v>#REF!</v>
      </c>
      <c r="F84" s="99" t="e">
        <f t="shared" si="3"/>
        <v>#REF!</v>
      </c>
      <c r="G84" s="98"/>
      <c r="H84" s="98"/>
      <c r="I84" s="98"/>
      <c r="J84" s="98"/>
    </row>
    <row r="85" spans="2:10">
      <c r="B85" s="98">
        <v>59</v>
      </c>
      <c r="C85" s="99" t="e">
        <f t="shared" si="0"/>
        <v>#REF!</v>
      </c>
      <c r="D85" s="99" t="e">
        <f t="shared" si="1"/>
        <v>#REF!</v>
      </c>
      <c r="E85" s="99" t="e">
        <f t="shared" si="2"/>
        <v>#REF!</v>
      </c>
      <c r="F85" s="99" t="e">
        <f t="shared" si="3"/>
        <v>#REF!</v>
      </c>
      <c r="G85" s="98"/>
      <c r="H85" s="98"/>
      <c r="I85" s="98"/>
      <c r="J85" s="98"/>
    </row>
    <row r="86" spans="2:10">
      <c r="B86" s="98">
        <v>60</v>
      </c>
      <c r="C86" s="99" t="e">
        <f t="shared" si="0"/>
        <v>#REF!</v>
      </c>
      <c r="D86" s="99" t="e">
        <f t="shared" si="1"/>
        <v>#REF!</v>
      </c>
      <c r="E86" s="99" t="e">
        <f t="shared" si="2"/>
        <v>#REF!</v>
      </c>
      <c r="F86" s="99" t="e">
        <f t="shared" si="3"/>
        <v>#REF!</v>
      </c>
      <c r="G86" s="98"/>
      <c r="H86" s="98"/>
      <c r="I86" s="98"/>
      <c r="J86" s="98"/>
    </row>
    <row r="87" spans="2:10">
      <c r="B87" s="98">
        <v>61</v>
      </c>
      <c r="C87" s="99" t="e">
        <f t="shared" si="0"/>
        <v>#REF!</v>
      </c>
      <c r="D87" s="99" t="e">
        <f t="shared" si="1"/>
        <v>#REF!</v>
      </c>
      <c r="E87" s="99" t="e">
        <f>C87-D87</f>
        <v>#REF!</v>
      </c>
      <c r="F87" s="99" t="e">
        <f t="shared" si="3"/>
        <v>#REF!</v>
      </c>
      <c r="G87" s="98"/>
      <c r="H87" s="98"/>
      <c r="I87" s="98"/>
      <c r="J87" s="98"/>
    </row>
    <row r="88" spans="2:10">
      <c r="B88" s="98">
        <v>62</v>
      </c>
      <c r="C88" s="99" t="e">
        <f t="shared" si="0"/>
        <v>#REF!</v>
      </c>
      <c r="D88" s="99" t="e">
        <f t="shared" si="1"/>
        <v>#REF!</v>
      </c>
      <c r="E88" s="99" t="e">
        <f>C88-D88</f>
        <v>#REF!</v>
      </c>
      <c r="F88" s="99" t="e">
        <f t="shared" si="3"/>
        <v>#REF!</v>
      </c>
      <c r="G88" s="98"/>
      <c r="H88" s="98"/>
      <c r="I88" s="98"/>
      <c r="J88" s="98"/>
    </row>
    <row r="89" spans="2:10">
      <c r="B89" s="98">
        <v>63</v>
      </c>
      <c r="C89" s="99" t="e">
        <f t="shared" si="0"/>
        <v>#REF!</v>
      </c>
      <c r="D89" s="99" t="e">
        <f t="shared" si="1"/>
        <v>#REF!</v>
      </c>
      <c r="E89" s="99" t="e">
        <f t="shared" ref="E89:E150" si="8">C89-D89</f>
        <v>#REF!</v>
      </c>
      <c r="F89" s="99" t="e">
        <f t="shared" si="3"/>
        <v>#REF!</v>
      </c>
      <c r="G89" s="98"/>
      <c r="H89" s="98"/>
      <c r="I89" s="98"/>
      <c r="J89" s="98"/>
    </row>
    <row r="90" spans="2:10">
      <c r="B90" s="98">
        <v>64</v>
      </c>
      <c r="C90" s="99" t="e">
        <f t="shared" si="0"/>
        <v>#REF!</v>
      </c>
      <c r="D90" s="99" t="e">
        <f t="shared" si="1"/>
        <v>#REF!</v>
      </c>
      <c r="E90" s="99" t="e">
        <f t="shared" si="8"/>
        <v>#REF!</v>
      </c>
      <c r="F90" s="99" t="e">
        <f t="shared" si="3"/>
        <v>#REF!</v>
      </c>
      <c r="G90" s="98"/>
      <c r="H90" s="98"/>
      <c r="I90" s="98"/>
      <c r="J90" s="98"/>
    </row>
    <row r="91" spans="2:10">
      <c r="B91" s="98">
        <v>65</v>
      </c>
      <c r="C91" s="99" t="e">
        <f t="shared" si="0"/>
        <v>#REF!</v>
      </c>
      <c r="D91" s="99" t="e">
        <f t="shared" si="1"/>
        <v>#REF!</v>
      </c>
      <c r="E91" s="99" t="e">
        <f t="shared" si="8"/>
        <v>#REF!</v>
      </c>
      <c r="F91" s="99" t="e">
        <f t="shared" si="3"/>
        <v>#REF!</v>
      </c>
      <c r="G91" s="98"/>
      <c r="H91" s="98"/>
      <c r="I91" s="98"/>
      <c r="J91" s="98"/>
    </row>
    <row r="92" spans="2:10">
      <c r="B92" s="98">
        <v>66</v>
      </c>
      <c r="C92" s="99" t="e">
        <f t="shared" ref="C92:C150" si="9">$C$15</f>
        <v>#REF!</v>
      </c>
      <c r="D92" s="99" t="e">
        <f t="shared" ref="D92:D150" si="10">PPMT($D$10/12,B92,$D$7,$D$5)*-1</f>
        <v>#REF!</v>
      </c>
      <c r="E92" s="99" t="e">
        <f t="shared" si="8"/>
        <v>#REF!</v>
      </c>
      <c r="F92" s="99" t="e">
        <f t="shared" ref="F92:F150" si="11">F91-D92</f>
        <v>#REF!</v>
      </c>
      <c r="G92" s="98"/>
      <c r="H92" s="98"/>
      <c r="I92" s="98"/>
      <c r="J92" s="98"/>
    </row>
    <row r="93" spans="2:10">
      <c r="B93" s="98">
        <v>67</v>
      </c>
      <c r="C93" s="99" t="e">
        <f t="shared" si="9"/>
        <v>#REF!</v>
      </c>
      <c r="D93" s="99" t="e">
        <f t="shared" si="10"/>
        <v>#REF!</v>
      </c>
      <c r="E93" s="99" t="e">
        <f t="shared" si="8"/>
        <v>#REF!</v>
      </c>
      <c r="F93" s="99" t="e">
        <f t="shared" si="11"/>
        <v>#REF!</v>
      </c>
      <c r="G93" s="98"/>
      <c r="H93" s="98"/>
      <c r="I93" s="98"/>
      <c r="J93" s="98"/>
    </row>
    <row r="94" spans="2:10">
      <c r="B94" s="98">
        <v>68</v>
      </c>
      <c r="C94" s="99" t="e">
        <f t="shared" si="9"/>
        <v>#REF!</v>
      </c>
      <c r="D94" s="99" t="e">
        <f t="shared" si="10"/>
        <v>#REF!</v>
      </c>
      <c r="E94" s="99" t="e">
        <f t="shared" si="8"/>
        <v>#REF!</v>
      </c>
      <c r="F94" s="99" t="e">
        <f t="shared" si="11"/>
        <v>#REF!</v>
      </c>
      <c r="G94" s="98"/>
      <c r="H94" s="98"/>
      <c r="I94" s="98"/>
      <c r="J94" s="98"/>
    </row>
    <row r="95" spans="2:10">
      <c r="B95" s="98">
        <v>69</v>
      </c>
      <c r="C95" s="99" t="e">
        <f t="shared" si="9"/>
        <v>#REF!</v>
      </c>
      <c r="D95" s="99" t="e">
        <f t="shared" si="10"/>
        <v>#REF!</v>
      </c>
      <c r="E95" s="99" t="e">
        <f t="shared" si="8"/>
        <v>#REF!</v>
      </c>
      <c r="F95" s="99" t="e">
        <f t="shared" si="11"/>
        <v>#REF!</v>
      </c>
      <c r="G95" s="98"/>
      <c r="H95" s="98"/>
      <c r="I95" s="98"/>
      <c r="J95" s="98"/>
    </row>
    <row r="96" spans="2:10">
      <c r="B96" s="98">
        <v>70</v>
      </c>
      <c r="C96" s="99" t="e">
        <f t="shared" si="9"/>
        <v>#REF!</v>
      </c>
      <c r="D96" s="99" t="e">
        <f t="shared" si="10"/>
        <v>#REF!</v>
      </c>
      <c r="E96" s="99" t="e">
        <f t="shared" si="8"/>
        <v>#REF!</v>
      </c>
      <c r="F96" s="99" t="e">
        <f t="shared" si="11"/>
        <v>#REF!</v>
      </c>
      <c r="G96" s="98"/>
      <c r="H96" s="98"/>
      <c r="I96" s="98"/>
      <c r="J96" s="98"/>
    </row>
    <row r="97" spans="2:10">
      <c r="B97" s="98">
        <v>71</v>
      </c>
      <c r="C97" s="99" t="e">
        <f t="shared" si="9"/>
        <v>#REF!</v>
      </c>
      <c r="D97" s="99" t="e">
        <f t="shared" si="10"/>
        <v>#REF!</v>
      </c>
      <c r="E97" s="99" t="e">
        <f t="shared" si="8"/>
        <v>#REF!</v>
      </c>
      <c r="F97" s="99" t="e">
        <f t="shared" si="11"/>
        <v>#REF!</v>
      </c>
      <c r="G97" s="98"/>
      <c r="H97" s="98"/>
      <c r="I97" s="98"/>
      <c r="J97" s="98"/>
    </row>
    <row r="98" spans="2:10">
      <c r="B98" s="98">
        <v>72</v>
      </c>
      <c r="C98" s="99" t="e">
        <f t="shared" si="9"/>
        <v>#REF!</v>
      </c>
      <c r="D98" s="99" t="e">
        <f t="shared" si="10"/>
        <v>#REF!</v>
      </c>
      <c r="E98" s="99" t="e">
        <f t="shared" si="8"/>
        <v>#REF!</v>
      </c>
      <c r="F98" s="99" t="e">
        <f t="shared" si="11"/>
        <v>#REF!</v>
      </c>
      <c r="G98" s="98"/>
      <c r="H98" s="98"/>
      <c r="I98" s="98"/>
      <c r="J98" s="98"/>
    </row>
    <row r="99" spans="2:10">
      <c r="B99" s="98">
        <v>73</v>
      </c>
      <c r="C99" s="99" t="e">
        <f t="shared" si="9"/>
        <v>#REF!</v>
      </c>
      <c r="D99" s="99" t="e">
        <f t="shared" si="10"/>
        <v>#REF!</v>
      </c>
      <c r="E99" s="99" t="e">
        <f t="shared" si="8"/>
        <v>#REF!</v>
      </c>
      <c r="F99" s="99" t="e">
        <f t="shared" si="11"/>
        <v>#REF!</v>
      </c>
      <c r="G99" s="98"/>
      <c r="H99" s="98"/>
      <c r="I99" s="98"/>
      <c r="J99" s="98"/>
    </row>
    <row r="100" spans="2:10">
      <c r="B100" s="98">
        <v>74</v>
      </c>
      <c r="C100" s="99" t="e">
        <f t="shared" si="9"/>
        <v>#REF!</v>
      </c>
      <c r="D100" s="99" t="e">
        <f t="shared" si="10"/>
        <v>#REF!</v>
      </c>
      <c r="E100" s="99" t="e">
        <f t="shared" si="8"/>
        <v>#REF!</v>
      </c>
      <c r="F100" s="99" t="e">
        <f t="shared" si="11"/>
        <v>#REF!</v>
      </c>
      <c r="G100" s="98"/>
      <c r="H100" s="98"/>
      <c r="I100" s="98"/>
      <c r="J100" s="98"/>
    </row>
    <row r="101" spans="2:10">
      <c r="B101" s="98">
        <v>75</v>
      </c>
      <c r="C101" s="99" t="e">
        <f t="shared" si="9"/>
        <v>#REF!</v>
      </c>
      <c r="D101" s="99" t="e">
        <f t="shared" si="10"/>
        <v>#REF!</v>
      </c>
      <c r="E101" s="99" t="e">
        <f t="shared" si="8"/>
        <v>#REF!</v>
      </c>
      <c r="F101" s="99" t="e">
        <f t="shared" si="11"/>
        <v>#REF!</v>
      </c>
      <c r="G101" s="98"/>
      <c r="H101" s="98"/>
      <c r="I101" s="98"/>
      <c r="J101" s="98"/>
    </row>
    <row r="102" spans="2:10">
      <c r="B102" s="98">
        <v>76</v>
      </c>
      <c r="C102" s="99" t="e">
        <f t="shared" si="9"/>
        <v>#REF!</v>
      </c>
      <c r="D102" s="99" t="e">
        <f t="shared" si="10"/>
        <v>#REF!</v>
      </c>
      <c r="E102" s="99" t="e">
        <f t="shared" si="8"/>
        <v>#REF!</v>
      </c>
      <c r="F102" s="99" t="e">
        <f t="shared" si="11"/>
        <v>#REF!</v>
      </c>
      <c r="G102" s="98"/>
      <c r="H102" s="98"/>
      <c r="I102" s="98"/>
      <c r="J102" s="98"/>
    </row>
    <row r="103" spans="2:10">
      <c r="B103" s="98">
        <v>77</v>
      </c>
      <c r="C103" s="99" t="e">
        <f t="shared" si="9"/>
        <v>#REF!</v>
      </c>
      <c r="D103" s="99" t="e">
        <f t="shared" si="10"/>
        <v>#REF!</v>
      </c>
      <c r="E103" s="99" t="e">
        <f t="shared" si="8"/>
        <v>#REF!</v>
      </c>
      <c r="F103" s="99" t="e">
        <f t="shared" si="11"/>
        <v>#REF!</v>
      </c>
      <c r="G103" s="98"/>
      <c r="H103" s="98"/>
      <c r="I103" s="98"/>
      <c r="J103" s="98"/>
    </row>
    <row r="104" spans="2:10">
      <c r="B104" s="98">
        <v>78</v>
      </c>
      <c r="C104" s="99" t="e">
        <f t="shared" si="9"/>
        <v>#REF!</v>
      </c>
      <c r="D104" s="99" t="e">
        <f t="shared" si="10"/>
        <v>#REF!</v>
      </c>
      <c r="E104" s="99" t="e">
        <f t="shared" si="8"/>
        <v>#REF!</v>
      </c>
      <c r="F104" s="99" t="e">
        <f t="shared" si="11"/>
        <v>#REF!</v>
      </c>
      <c r="G104" s="98"/>
      <c r="H104" s="98"/>
      <c r="I104" s="98"/>
      <c r="J104" s="98"/>
    </row>
    <row r="105" spans="2:10">
      <c r="B105" s="98">
        <v>79</v>
      </c>
      <c r="C105" s="99" t="e">
        <f t="shared" si="9"/>
        <v>#REF!</v>
      </c>
      <c r="D105" s="99" t="e">
        <f t="shared" si="10"/>
        <v>#REF!</v>
      </c>
      <c r="E105" s="99" t="e">
        <f t="shared" si="8"/>
        <v>#REF!</v>
      </c>
      <c r="F105" s="99" t="e">
        <f t="shared" si="11"/>
        <v>#REF!</v>
      </c>
      <c r="G105" s="98"/>
      <c r="H105" s="98"/>
      <c r="I105" s="98"/>
      <c r="J105" s="98"/>
    </row>
    <row r="106" spans="2:10">
      <c r="B106" s="98">
        <v>80</v>
      </c>
      <c r="C106" s="99" t="e">
        <f t="shared" si="9"/>
        <v>#REF!</v>
      </c>
      <c r="D106" s="99" t="e">
        <f t="shared" si="10"/>
        <v>#REF!</v>
      </c>
      <c r="E106" s="99" t="e">
        <f t="shared" si="8"/>
        <v>#REF!</v>
      </c>
      <c r="F106" s="99" t="e">
        <f t="shared" si="11"/>
        <v>#REF!</v>
      </c>
      <c r="G106" s="98"/>
      <c r="H106" s="98"/>
      <c r="I106" s="98"/>
      <c r="J106" s="98"/>
    </row>
    <row r="107" spans="2:10">
      <c r="B107" s="98">
        <v>81</v>
      </c>
      <c r="C107" s="99" t="e">
        <f t="shared" si="9"/>
        <v>#REF!</v>
      </c>
      <c r="D107" s="99" t="e">
        <f t="shared" si="10"/>
        <v>#REF!</v>
      </c>
      <c r="E107" s="99" t="e">
        <f t="shared" si="8"/>
        <v>#REF!</v>
      </c>
      <c r="F107" s="99" t="e">
        <f t="shared" si="11"/>
        <v>#REF!</v>
      </c>
      <c r="G107" s="98"/>
      <c r="H107" s="98"/>
      <c r="I107" s="98"/>
      <c r="J107" s="98"/>
    </row>
    <row r="108" spans="2:10">
      <c r="B108" s="98">
        <v>82</v>
      </c>
      <c r="C108" s="99" t="e">
        <f t="shared" si="9"/>
        <v>#REF!</v>
      </c>
      <c r="D108" s="99" t="e">
        <f t="shared" si="10"/>
        <v>#REF!</v>
      </c>
      <c r="E108" s="99" t="e">
        <f t="shared" si="8"/>
        <v>#REF!</v>
      </c>
      <c r="F108" s="99" t="e">
        <f t="shared" si="11"/>
        <v>#REF!</v>
      </c>
      <c r="G108" s="98"/>
      <c r="H108" s="98"/>
      <c r="I108" s="98"/>
      <c r="J108" s="98"/>
    </row>
    <row r="109" spans="2:10">
      <c r="B109" s="98">
        <v>83</v>
      </c>
      <c r="C109" s="99" t="e">
        <f t="shared" si="9"/>
        <v>#REF!</v>
      </c>
      <c r="D109" s="99" t="e">
        <f t="shared" si="10"/>
        <v>#REF!</v>
      </c>
      <c r="E109" s="99" t="e">
        <f t="shared" si="8"/>
        <v>#REF!</v>
      </c>
      <c r="F109" s="99" t="e">
        <f t="shared" si="11"/>
        <v>#REF!</v>
      </c>
      <c r="G109" s="98"/>
      <c r="H109" s="98"/>
      <c r="I109" s="98"/>
      <c r="J109" s="98"/>
    </row>
    <row r="110" spans="2:10">
      <c r="B110" s="98">
        <v>84</v>
      </c>
      <c r="C110" s="99" t="e">
        <f t="shared" si="9"/>
        <v>#REF!</v>
      </c>
      <c r="D110" s="99" t="e">
        <f t="shared" si="10"/>
        <v>#REF!</v>
      </c>
      <c r="E110" s="99" t="e">
        <f t="shared" si="8"/>
        <v>#REF!</v>
      </c>
      <c r="F110" s="99" t="e">
        <f t="shared" si="11"/>
        <v>#REF!</v>
      </c>
      <c r="G110" s="98"/>
      <c r="H110" s="98"/>
      <c r="I110" s="98"/>
      <c r="J110" s="98"/>
    </row>
    <row r="111" spans="2:10">
      <c r="B111" s="98">
        <v>85</v>
      </c>
      <c r="C111" s="99" t="e">
        <f t="shared" si="9"/>
        <v>#REF!</v>
      </c>
      <c r="D111" s="99" t="e">
        <f t="shared" si="10"/>
        <v>#REF!</v>
      </c>
      <c r="E111" s="99" t="e">
        <f t="shared" si="8"/>
        <v>#REF!</v>
      </c>
      <c r="F111" s="99" t="e">
        <f t="shared" si="11"/>
        <v>#REF!</v>
      </c>
      <c r="G111" s="98"/>
      <c r="H111" s="98"/>
      <c r="I111" s="98"/>
      <c r="J111" s="98"/>
    </row>
    <row r="112" spans="2:10">
      <c r="B112" s="98">
        <v>86</v>
      </c>
      <c r="C112" s="99" t="e">
        <f t="shared" si="9"/>
        <v>#REF!</v>
      </c>
      <c r="D112" s="99" t="e">
        <f t="shared" si="10"/>
        <v>#REF!</v>
      </c>
      <c r="E112" s="99" t="e">
        <f t="shared" si="8"/>
        <v>#REF!</v>
      </c>
      <c r="F112" s="99" t="e">
        <f t="shared" si="11"/>
        <v>#REF!</v>
      </c>
      <c r="G112" s="98"/>
      <c r="H112" s="98"/>
      <c r="I112" s="98"/>
      <c r="J112" s="98"/>
    </row>
    <row r="113" spans="2:10">
      <c r="B113" s="98">
        <v>87</v>
      </c>
      <c r="C113" s="99" t="e">
        <f t="shared" si="9"/>
        <v>#REF!</v>
      </c>
      <c r="D113" s="99" t="e">
        <f t="shared" si="10"/>
        <v>#REF!</v>
      </c>
      <c r="E113" s="99" t="e">
        <f t="shared" si="8"/>
        <v>#REF!</v>
      </c>
      <c r="F113" s="99" t="e">
        <f t="shared" si="11"/>
        <v>#REF!</v>
      </c>
      <c r="G113" s="98"/>
      <c r="H113" s="98"/>
      <c r="I113" s="98"/>
      <c r="J113" s="98"/>
    </row>
    <row r="114" spans="2:10">
      <c r="B114" s="98">
        <v>88</v>
      </c>
      <c r="C114" s="99" t="e">
        <f t="shared" si="9"/>
        <v>#REF!</v>
      </c>
      <c r="D114" s="99" t="e">
        <f t="shared" si="10"/>
        <v>#REF!</v>
      </c>
      <c r="E114" s="99" t="e">
        <f t="shared" si="8"/>
        <v>#REF!</v>
      </c>
      <c r="F114" s="99" t="e">
        <f t="shared" si="11"/>
        <v>#REF!</v>
      </c>
      <c r="G114" s="98"/>
      <c r="H114" s="98"/>
      <c r="I114" s="98"/>
      <c r="J114" s="98"/>
    </row>
    <row r="115" spans="2:10">
      <c r="B115" s="98">
        <v>89</v>
      </c>
      <c r="C115" s="99" t="e">
        <f t="shared" si="9"/>
        <v>#REF!</v>
      </c>
      <c r="D115" s="99" t="e">
        <f t="shared" si="10"/>
        <v>#REF!</v>
      </c>
      <c r="E115" s="99" t="e">
        <f t="shared" si="8"/>
        <v>#REF!</v>
      </c>
      <c r="F115" s="99" t="e">
        <f t="shared" si="11"/>
        <v>#REF!</v>
      </c>
      <c r="G115" s="98"/>
      <c r="H115" s="98"/>
      <c r="I115" s="98"/>
      <c r="J115" s="98"/>
    </row>
    <row r="116" spans="2:10">
      <c r="B116" s="98">
        <v>90</v>
      </c>
      <c r="C116" s="99" t="e">
        <f t="shared" si="9"/>
        <v>#REF!</v>
      </c>
      <c r="D116" s="99" t="e">
        <f t="shared" si="10"/>
        <v>#REF!</v>
      </c>
      <c r="E116" s="99" t="e">
        <f t="shared" si="8"/>
        <v>#REF!</v>
      </c>
      <c r="F116" s="99" t="e">
        <f t="shared" si="11"/>
        <v>#REF!</v>
      </c>
      <c r="G116" s="98"/>
      <c r="H116" s="98"/>
      <c r="I116" s="98"/>
      <c r="J116" s="98"/>
    </row>
    <row r="117" spans="2:10">
      <c r="B117" s="98">
        <v>91</v>
      </c>
      <c r="C117" s="99" t="e">
        <f t="shared" si="9"/>
        <v>#REF!</v>
      </c>
      <c r="D117" s="99" t="e">
        <f t="shared" si="10"/>
        <v>#REF!</v>
      </c>
      <c r="E117" s="99" t="e">
        <f t="shared" si="8"/>
        <v>#REF!</v>
      </c>
      <c r="F117" s="99" t="e">
        <f t="shared" si="11"/>
        <v>#REF!</v>
      </c>
      <c r="G117" s="98"/>
      <c r="H117" s="98"/>
      <c r="I117" s="98"/>
      <c r="J117" s="98"/>
    </row>
    <row r="118" spans="2:10">
      <c r="B118" s="98">
        <v>92</v>
      </c>
      <c r="C118" s="99" t="e">
        <f t="shared" si="9"/>
        <v>#REF!</v>
      </c>
      <c r="D118" s="99" t="e">
        <f t="shared" si="10"/>
        <v>#REF!</v>
      </c>
      <c r="E118" s="99" t="e">
        <f t="shared" si="8"/>
        <v>#REF!</v>
      </c>
      <c r="F118" s="99" t="e">
        <f t="shared" si="11"/>
        <v>#REF!</v>
      </c>
      <c r="G118" s="98"/>
      <c r="H118" s="98"/>
      <c r="I118" s="98"/>
      <c r="J118" s="98"/>
    </row>
    <row r="119" spans="2:10">
      <c r="B119" s="98">
        <v>93</v>
      </c>
      <c r="C119" s="99" t="e">
        <f t="shared" si="9"/>
        <v>#REF!</v>
      </c>
      <c r="D119" s="99" t="e">
        <f t="shared" si="10"/>
        <v>#REF!</v>
      </c>
      <c r="E119" s="99" t="e">
        <f t="shared" si="8"/>
        <v>#REF!</v>
      </c>
      <c r="F119" s="99" t="e">
        <f t="shared" si="11"/>
        <v>#REF!</v>
      </c>
      <c r="G119" s="98"/>
      <c r="H119" s="98"/>
      <c r="I119" s="98"/>
      <c r="J119" s="98"/>
    </row>
    <row r="120" spans="2:10">
      <c r="B120" s="98">
        <v>94</v>
      </c>
      <c r="C120" s="99" t="e">
        <f t="shared" si="9"/>
        <v>#REF!</v>
      </c>
      <c r="D120" s="99" t="e">
        <f t="shared" si="10"/>
        <v>#REF!</v>
      </c>
      <c r="E120" s="99" t="e">
        <f t="shared" si="8"/>
        <v>#REF!</v>
      </c>
      <c r="F120" s="99" t="e">
        <f t="shared" si="11"/>
        <v>#REF!</v>
      </c>
      <c r="G120" s="98"/>
      <c r="H120" s="98"/>
      <c r="I120" s="98"/>
      <c r="J120" s="98"/>
    </row>
    <row r="121" spans="2:10">
      <c r="B121" s="98">
        <v>95</v>
      </c>
      <c r="C121" s="99" t="e">
        <f t="shared" si="9"/>
        <v>#REF!</v>
      </c>
      <c r="D121" s="99" t="e">
        <f t="shared" si="10"/>
        <v>#REF!</v>
      </c>
      <c r="E121" s="99" t="e">
        <f t="shared" si="8"/>
        <v>#REF!</v>
      </c>
      <c r="F121" s="99" t="e">
        <f t="shared" si="11"/>
        <v>#REF!</v>
      </c>
      <c r="G121" s="98"/>
      <c r="H121" s="98"/>
      <c r="I121" s="98"/>
      <c r="J121" s="98"/>
    </row>
    <row r="122" spans="2:10">
      <c r="B122" s="98">
        <v>96</v>
      </c>
      <c r="C122" s="99" t="e">
        <f t="shared" si="9"/>
        <v>#REF!</v>
      </c>
      <c r="D122" s="99" t="e">
        <f t="shared" si="10"/>
        <v>#REF!</v>
      </c>
      <c r="E122" s="99" t="e">
        <f t="shared" si="8"/>
        <v>#REF!</v>
      </c>
      <c r="F122" s="99" t="e">
        <f t="shared" si="11"/>
        <v>#REF!</v>
      </c>
      <c r="G122" s="98"/>
      <c r="H122" s="98"/>
      <c r="I122" s="98"/>
      <c r="J122" s="98"/>
    </row>
    <row r="123" spans="2:10">
      <c r="B123" s="98">
        <v>97</v>
      </c>
      <c r="C123" s="99" t="e">
        <f t="shared" si="9"/>
        <v>#REF!</v>
      </c>
      <c r="D123" s="99" t="e">
        <f t="shared" si="10"/>
        <v>#REF!</v>
      </c>
      <c r="E123" s="99" t="e">
        <f t="shared" si="8"/>
        <v>#REF!</v>
      </c>
      <c r="F123" s="99" t="e">
        <f t="shared" si="11"/>
        <v>#REF!</v>
      </c>
      <c r="G123" s="98"/>
      <c r="H123" s="98"/>
      <c r="I123" s="98"/>
      <c r="J123" s="98"/>
    </row>
    <row r="124" spans="2:10">
      <c r="B124" s="98">
        <v>98</v>
      </c>
      <c r="C124" s="99" t="e">
        <f t="shared" si="9"/>
        <v>#REF!</v>
      </c>
      <c r="D124" s="99" t="e">
        <f t="shared" si="10"/>
        <v>#REF!</v>
      </c>
      <c r="E124" s="99" t="e">
        <f t="shared" si="8"/>
        <v>#REF!</v>
      </c>
      <c r="F124" s="99" t="e">
        <f t="shared" si="11"/>
        <v>#REF!</v>
      </c>
      <c r="G124" s="98"/>
      <c r="H124" s="98"/>
      <c r="I124" s="98"/>
      <c r="J124" s="98"/>
    </row>
    <row r="125" spans="2:10">
      <c r="B125" s="98">
        <v>99</v>
      </c>
      <c r="C125" s="99" t="e">
        <f t="shared" si="9"/>
        <v>#REF!</v>
      </c>
      <c r="D125" s="99" t="e">
        <f t="shared" si="10"/>
        <v>#REF!</v>
      </c>
      <c r="E125" s="99" t="e">
        <f t="shared" si="8"/>
        <v>#REF!</v>
      </c>
      <c r="F125" s="99" t="e">
        <f t="shared" si="11"/>
        <v>#REF!</v>
      </c>
      <c r="G125" s="98"/>
      <c r="H125" s="98"/>
      <c r="I125" s="98"/>
      <c r="J125" s="98"/>
    </row>
    <row r="126" spans="2:10">
      <c r="B126" s="98">
        <v>100</v>
      </c>
      <c r="C126" s="99" t="e">
        <f t="shared" si="9"/>
        <v>#REF!</v>
      </c>
      <c r="D126" s="99" t="e">
        <f t="shared" si="10"/>
        <v>#REF!</v>
      </c>
      <c r="E126" s="99" t="e">
        <f t="shared" si="8"/>
        <v>#REF!</v>
      </c>
      <c r="F126" s="99" t="e">
        <f t="shared" si="11"/>
        <v>#REF!</v>
      </c>
      <c r="G126" s="98"/>
      <c r="H126" s="98"/>
      <c r="I126" s="98"/>
      <c r="J126" s="98"/>
    </row>
    <row r="127" spans="2:10">
      <c r="B127" s="98">
        <v>101</v>
      </c>
      <c r="C127" s="99" t="e">
        <f t="shared" si="9"/>
        <v>#REF!</v>
      </c>
      <c r="D127" s="99" t="e">
        <f t="shared" si="10"/>
        <v>#REF!</v>
      </c>
      <c r="E127" s="99" t="e">
        <f t="shared" si="8"/>
        <v>#REF!</v>
      </c>
      <c r="F127" s="99" t="e">
        <f t="shared" si="11"/>
        <v>#REF!</v>
      </c>
      <c r="G127" s="98"/>
      <c r="H127" s="98"/>
      <c r="I127" s="98"/>
      <c r="J127" s="98"/>
    </row>
    <row r="128" spans="2:10">
      <c r="B128" s="98">
        <v>102</v>
      </c>
      <c r="C128" s="99" t="e">
        <f t="shared" si="9"/>
        <v>#REF!</v>
      </c>
      <c r="D128" s="99" t="e">
        <f t="shared" si="10"/>
        <v>#REF!</v>
      </c>
      <c r="E128" s="99" t="e">
        <f t="shared" si="8"/>
        <v>#REF!</v>
      </c>
      <c r="F128" s="99" t="e">
        <f t="shared" si="11"/>
        <v>#REF!</v>
      </c>
      <c r="G128" s="98"/>
      <c r="H128" s="98"/>
      <c r="I128" s="98"/>
      <c r="J128" s="98"/>
    </row>
    <row r="129" spans="2:10">
      <c r="B129" s="98">
        <v>103</v>
      </c>
      <c r="C129" s="99" t="e">
        <f t="shared" si="9"/>
        <v>#REF!</v>
      </c>
      <c r="D129" s="99" t="e">
        <f t="shared" si="10"/>
        <v>#REF!</v>
      </c>
      <c r="E129" s="99" t="e">
        <f t="shared" si="8"/>
        <v>#REF!</v>
      </c>
      <c r="F129" s="99" t="e">
        <f t="shared" si="11"/>
        <v>#REF!</v>
      </c>
      <c r="G129" s="98"/>
      <c r="H129" s="98"/>
      <c r="I129" s="98"/>
      <c r="J129" s="98"/>
    </row>
    <row r="130" spans="2:10">
      <c r="B130" s="98">
        <v>104</v>
      </c>
      <c r="C130" s="99" t="e">
        <f t="shared" si="9"/>
        <v>#REF!</v>
      </c>
      <c r="D130" s="99" t="e">
        <f t="shared" si="10"/>
        <v>#REF!</v>
      </c>
      <c r="E130" s="99" t="e">
        <f t="shared" si="8"/>
        <v>#REF!</v>
      </c>
      <c r="F130" s="99" t="e">
        <f t="shared" si="11"/>
        <v>#REF!</v>
      </c>
      <c r="G130" s="98"/>
      <c r="H130" s="98"/>
      <c r="I130" s="98"/>
      <c r="J130" s="98"/>
    </row>
    <row r="131" spans="2:10">
      <c r="B131" s="98">
        <v>105</v>
      </c>
      <c r="C131" s="99" t="e">
        <f t="shared" si="9"/>
        <v>#REF!</v>
      </c>
      <c r="D131" s="99" t="e">
        <f t="shared" si="10"/>
        <v>#REF!</v>
      </c>
      <c r="E131" s="99" t="e">
        <f t="shared" si="8"/>
        <v>#REF!</v>
      </c>
      <c r="F131" s="99" t="e">
        <f t="shared" si="11"/>
        <v>#REF!</v>
      </c>
      <c r="G131" s="98"/>
      <c r="H131" s="98"/>
      <c r="I131" s="98"/>
      <c r="J131" s="98"/>
    </row>
    <row r="132" spans="2:10">
      <c r="B132" s="98">
        <v>106</v>
      </c>
      <c r="C132" s="99" t="e">
        <f t="shared" si="9"/>
        <v>#REF!</v>
      </c>
      <c r="D132" s="99" t="e">
        <f t="shared" si="10"/>
        <v>#REF!</v>
      </c>
      <c r="E132" s="99" t="e">
        <f t="shared" si="8"/>
        <v>#REF!</v>
      </c>
      <c r="F132" s="99" t="e">
        <f t="shared" si="11"/>
        <v>#REF!</v>
      </c>
      <c r="G132" s="98"/>
      <c r="H132" s="98"/>
      <c r="I132" s="98"/>
      <c r="J132" s="98"/>
    </row>
    <row r="133" spans="2:10">
      <c r="B133" s="98">
        <v>107</v>
      </c>
      <c r="C133" s="99" t="e">
        <f t="shared" si="9"/>
        <v>#REF!</v>
      </c>
      <c r="D133" s="99" t="e">
        <f t="shared" si="10"/>
        <v>#REF!</v>
      </c>
      <c r="E133" s="99" t="e">
        <f t="shared" si="8"/>
        <v>#REF!</v>
      </c>
      <c r="F133" s="99" t="e">
        <f t="shared" si="11"/>
        <v>#REF!</v>
      </c>
      <c r="G133" s="98"/>
      <c r="H133" s="98"/>
      <c r="I133" s="98"/>
      <c r="J133" s="98"/>
    </row>
    <row r="134" spans="2:10">
      <c r="B134" s="98">
        <v>108</v>
      </c>
      <c r="C134" s="99" t="e">
        <f t="shared" si="9"/>
        <v>#REF!</v>
      </c>
      <c r="D134" s="99" t="e">
        <f t="shared" si="10"/>
        <v>#REF!</v>
      </c>
      <c r="E134" s="99" t="e">
        <f t="shared" si="8"/>
        <v>#REF!</v>
      </c>
      <c r="F134" s="99" t="e">
        <f t="shared" si="11"/>
        <v>#REF!</v>
      </c>
      <c r="G134" s="98"/>
      <c r="H134" s="98"/>
      <c r="I134" s="98"/>
      <c r="J134" s="98"/>
    </row>
    <row r="135" spans="2:10">
      <c r="B135" s="98">
        <v>109</v>
      </c>
      <c r="C135" s="99" t="e">
        <f t="shared" si="9"/>
        <v>#REF!</v>
      </c>
      <c r="D135" s="99" t="e">
        <f t="shared" si="10"/>
        <v>#REF!</v>
      </c>
      <c r="E135" s="99" t="e">
        <f t="shared" si="8"/>
        <v>#REF!</v>
      </c>
      <c r="F135" s="99" t="e">
        <f t="shared" si="11"/>
        <v>#REF!</v>
      </c>
      <c r="G135" s="98"/>
      <c r="H135" s="98"/>
      <c r="I135" s="98"/>
      <c r="J135" s="98"/>
    </row>
    <row r="136" spans="2:10">
      <c r="B136" s="98">
        <v>110</v>
      </c>
      <c r="C136" s="99" t="e">
        <f t="shared" si="9"/>
        <v>#REF!</v>
      </c>
      <c r="D136" s="99" t="e">
        <f t="shared" si="10"/>
        <v>#REF!</v>
      </c>
      <c r="E136" s="99" t="e">
        <f t="shared" si="8"/>
        <v>#REF!</v>
      </c>
      <c r="F136" s="99" t="e">
        <f t="shared" si="11"/>
        <v>#REF!</v>
      </c>
      <c r="G136" s="98"/>
      <c r="H136" s="98"/>
      <c r="I136" s="98"/>
      <c r="J136" s="98"/>
    </row>
    <row r="137" spans="2:10">
      <c r="B137" s="98">
        <v>111</v>
      </c>
      <c r="C137" s="99" t="e">
        <f t="shared" si="9"/>
        <v>#REF!</v>
      </c>
      <c r="D137" s="99" t="e">
        <f t="shared" si="10"/>
        <v>#REF!</v>
      </c>
      <c r="E137" s="99" t="e">
        <f t="shared" si="8"/>
        <v>#REF!</v>
      </c>
      <c r="F137" s="99" t="e">
        <f t="shared" si="11"/>
        <v>#REF!</v>
      </c>
      <c r="G137" s="98"/>
      <c r="H137" s="98"/>
      <c r="I137" s="98"/>
      <c r="J137" s="98"/>
    </row>
    <row r="138" spans="2:10">
      <c r="B138" s="98">
        <v>112</v>
      </c>
      <c r="C138" s="99" t="e">
        <f t="shared" si="9"/>
        <v>#REF!</v>
      </c>
      <c r="D138" s="99" t="e">
        <f t="shared" si="10"/>
        <v>#REF!</v>
      </c>
      <c r="E138" s="99" t="e">
        <f t="shared" si="8"/>
        <v>#REF!</v>
      </c>
      <c r="F138" s="99" t="e">
        <f t="shared" si="11"/>
        <v>#REF!</v>
      </c>
      <c r="G138" s="98"/>
      <c r="H138" s="98"/>
      <c r="I138" s="98"/>
      <c r="J138" s="98"/>
    </row>
    <row r="139" spans="2:10">
      <c r="B139" s="98">
        <v>113</v>
      </c>
      <c r="C139" s="99" t="e">
        <f t="shared" si="9"/>
        <v>#REF!</v>
      </c>
      <c r="D139" s="99" t="e">
        <f t="shared" si="10"/>
        <v>#REF!</v>
      </c>
      <c r="E139" s="99" t="e">
        <f t="shared" si="8"/>
        <v>#REF!</v>
      </c>
      <c r="F139" s="99" t="e">
        <f t="shared" si="11"/>
        <v>#REF!</v>
      </c>
      <c r="G139" s="98"/>
      <c r="H139" s="98"/>
      <c r="I139" s="98"/>
      <c r="J139" s="98"/>
    </row>
    <row r="140" spans="2:10">
      <c r="B140" s="98">
        <v>114</v>
      </c>
      <c r="C140" s="99" t="e">
        <f t="shared" si="9"/>
        <v>#REF!</v>
      </c>
      <c r="D140" s="99" t="e">
        <f t="shared" si="10"/>
        <v>#REF!</v>
      </c>
      <c r="E140" s="99" t="e">
        <f t="shared" si="8"/>
        <v>#REF!</v>
      </c>
      <c r="F140" s="99" t="e">
        <f t="shared" si="11"/>
        <v>#REF!</v>
      </c>
      <c r="G140" s="98"/>
      <c r="H140" s="98"/>
      <c r="I140" s="98"/>
      <c r="J140" s="98"/>
    </row>
    <row r="141" spans="2:10">
      <c r="B141" s="98">
        <v>115</v>
      </c>
      <c r="C141" s="99" t="e">
        <f t="shared" si="9"/>
        <v>#REF!</v>
      </c>
      <c r="D141" s="99" t="e">
        <f t="shared" si="10"/>
        <v>#REF!</v>
      </c>
      <c r="E141" s="99" t="e">
        <f t="shared" si="8"/>
        <v>#REF!</v>
      </c>
      <c r="F141" s="99" t="e">
        <f t="shared" si="11"/>
        <v>#REF!</v>
      </c>
      <c r="G141" s="98"/>
      <c r="H141" s="98"/>
      <c r="I141" s="98"/>
      <c r="J141" s="98"/>
    </row>
    <row r="142" spans="2:10">
      <c r="B142" s="98">
        <v>116</v>
      </c>
      <c r="C142" s="99" t="e">
        <f t="shared" si="9"/>
        <v>#REF!</v>
      </c>
      <c r="D142" s="99" t="e">
        <f t="shared" si="10"/>
        <v>#REF!</v>
      </c>
      <c r="E142" s="99" t="e">
        <f t="shared" si="8"/>
        <v>#REF!</v>
      </c>
      <c r="F142" s="99" t="e">
        <f t="shared" si="11"/>
        <v>#REF!</v>
      </c>
      <c r="G142" s="98"/>
      <c r="H142" s="98"/>
      <c r="I142" s="98"/>
      <c r="J142" s="98"/>
    </row>
    <row r="143" spans="2:10">
      <c r="B143" s="98">
        <v>117</v>
      </c>
      <c r="C143" s="99" t="e">
        <f t="shared" si="9"/>
        <v>#REF!</v>
      </c>
      <c r="D143" s="99" t="e">
        <f t="shared" si="10"/>
        <v>#REF!</v>
      </c>
      <c r="E143" s="99" t="e">
        <f t="shared" si="8"/>
        <v>#REF!</v>
      </c>
      <c r="F143" s="99" t="e">
        <f t="shared" si="11"/>
        <v>#REF!</v>
      </c>
      <c r="G143" s="98"/>
      <c r="H143" s="98"/>
      <c r="I143" s="98"/>
      <c r="J143" s="98"/>
    </row>
    <row r="144" spans="2:10">
      <c r="B144" s="98">
        <v>118</v>
      </c>
      <c r="C144" s="99" t="e">
        <f t="shared" si="9"/>
        <v>#REF!</v>
      </c>
      <c r="D144" s="99" t="e">
        <f t="shared" si="10"/>
        <v>#REF!</v>
      </c>
      <c r="E144" s="99" t="e">
        <f t="shared" si="8"/>
        <v>#REF!</v>
      </c>
      <c r="F144" s="99" t="e">
        <f t="shared" si="11"/>
        <v>#REF!</v>
      </c>
      <c r="G144" s="98"/>
      <c r="H144" s="98"/>
      <c r="I144" s="98"/>
      <c r="J144" s="98"/>
    </row>
    <row r="145" spans="2:10">
      <c r="B145" s="98">
        <v>119</v>
      </c>
      <c r="C145" s="99" t="e">
        <f t="shared" si="9"/>
        <v>#REF!</v>
      </c>
      <c r="D145" s="99" t="e">
        <f t="shared" si="10"/>
        <v>#REF!</v>
      </c>
      <c r="E145" s="99" t="e">
        <f t="shared" si="8"/>
        <v>#REF!</v>
      </c>
      <c r="F145" s="99" t="e">
        <f t="shared" si="11"/>
        <v>#REF!</v>
      </c>
      <c r="G145" s="98"/>
      <c r="H145" s="98"/>
      <c r="I145" s="98"/>
      <c r="J145" s="98"/>
    </row>
    <row r="146" spans="2:10">
      <c r="B146" s="98">
        <v>120</v>
      </c>
      <c r="C146" s="99" t="e">
        <f t="shared" si="9"/>
        <v>#REF!</v>
      </c>
      <c r="D146" s="99" t="e">
        <f t="shared" si="10"/>
        <v>#REF!</v>
      </c>
      <c r="E146" s="99" t="e">
        <f t="shared" si="8"/>
        <v>#REF!</v>
      </c>
      <c r="F146" s="99" t="e">
        <f t="shared" si="11"/>
        <v>#REF!</v>
      </c>
      <c r="G146" s="98"/>
      <c r="H146" s="98"/>
      <c r="I146" s="98"/>
      <c r="J146" s="98"/>
    </row>
    <row r="147" spans="2:10">
      <c r="B147" s="98">
        <v>121</v>
      </c>
      <c r="C147" s="99" t="e">
        <f t="shared" si="9"/>
        <v>#REF!</v>
      </c>
      <c r="D147" s="99" t="e">
        <f t="shared" si="10"/>
        <v>#REF!</v>
      </c>
      <c r="E147" s="99" t="e">
        <f t="shared" si="8"/>
        <v>#REF!</v>
      </c>
      <c r="F147" s="99" t="e">
        <f t="shared" si="11"/>
        <v>#REF!</v>
      </c>
      <c r="G147" s="98"/>
      <c r="H147" s="98"/>
      <c r="I147" s="98"/>
      <c r="J147" s="98"/>
    </row>
    <row r="148" spans="2:10">
      <c r="B148" s="98">
        <v>122</v>
      </c>
      <c r="C148" s="99" t="e">
        <f t="shared" si="9"/>
        <v>#REF!</v>
      </c>
      <c r="D148" s="99" t="e">
        <f t="shared" si="10"/>
        <v>#REF!</v>
      </c>
      <c r="E148" s="99" t="e">
        <f t="shared" si="8"/>
        <v>#REF!</v>
      </c>
      <c r="F148" s="99" t="e">
        <f t="shared" si="11"/>
        <v>#REF!</v>
      </c>
      <c r="G148" s="98"/>
      <c r="H148" s="98"/>
      <c r="I148" s="98"/>
      <c r="J148" s="98"/>
    </row>
    <row r="149" spans="2:10">
      <c r="B149" s="98">
        <v>123</v>
      </c>
      <c r="C149" s="99" t="e">
        <f t="shared" si="9"/>
        <v>#REF!</v>
      </c>
      <c r="D149" s="99" t="e">
        <f t="shared" si="10"/>
        <v>#REF!</v>
      </c>
      <c r="E149" s="99" t="e">
        <f t="shared" si="8"/>
        <v>#REF!</v>
      </c>
      <c r="F149" s="99" t="e">
        <f t="shared" si="11"/>
        <v>#REF!</v>
      </c>
      <c r="G149" s="98"/>
      <c r="H149" s="98"/>
      <c r="I149" s="98"/>
      <c r="J149" s="98"/>
    </row>
    <row r="150" spans="2:10">
      <c r="B150" s="98">
        <v>124</v>
      </c>
      <c r="C150" s="99" t="e">
        <f t="shared" si="9"/>
        <v>#REF!</v>
      </c>
      <c r="D150" s="99" t="e">
        <f t="shared" si="10"/>
        <v>#REF!</v>
      </c>
      <c r="E150" s="99" t="e">
        <f t="shared" si="8"/>
        <v>#REF!</v>
      </c>
      <c r="F150" s="99" t="e">
        <f t="shared" si="11"/>
        <v>#REF!</v>
      </c>
      <c r="G150" s="98"/>
      <c r="H150" s="98"/>
      <c r="I150" s="98"/>
      <c r="J150" s="98"/>
    </row>
    <row r="151" spans="2:10">
      <c r="B151" s="98"/>
      <c r="C151" s="98"/>
      <c r="D151" s="99" t="e">
        <f>SUM(D27:D150)</f>
        <v>#REF!</v>
      </c>
      <c r="E151" s="98"/>
      <c r="F151" s="99" t="e">
        <f>F150+D151</f>
        <v>#REF!</v>
      </c>
      <c r="G151" s="98"/>
      <c r="H151" s="98"/>
      <c r="I151" s="98"/>
      <c r="J151" s="98"/>
    </row>
  </sheetData>
  <mergeCells count="33">
    <mergeCell ref="G19:H19"/>
    <mergeCell ref="I19:J19"/>
    <mergeCell ref="K19:L19"/>
    <mergeCell ref="G14:H14"/>
    <mergeCell ref="I14:J14"/>
    <mergeCell ref="G15:H15"/>
    <mergeCell ref="I15:J15"/>
    <mergeCell ref="K15:L15"/>
    <mergeCell ref="G17:H17"/>
    <mergeCell ref="I17:J17"/>
    <mergeCell ref="G11:H11"/>
    <mergeCell ref="I11:J11"/>
    <mergeCell ref="K11:L11"/>
    <mergeCell ref="K17:L17"/>
    <mergeCell ref="B11:B12"/>
    <mergeCell ref="G12:H12"/>
    <mergeCell ref="I12:J12"/>
    <mergeCell ref="K12:L12"/>
    <mergeCell ref="G13:H13"/>
    <mergeCell ref="I13:J13"/>
    <mergeCell ref="K13:L13"/>
    <mergeCell ref="G9:H9"/>
    <mergeCell ref="I9:J9"/>
    <mergeCell ref="K9:L9"/>
    <mergeCell ref="B9:B10"/>
    <mergeCell ref="G10:H10"/>
    <mergeCell ref="I10:J10"/>
    <mergeCell ref="K10:L10"/>
    <mergeCell ref="B2:F3"/>
    <mergeCell ref="B5:B8"/>
    <mergeCell ref="G8:H8"/>
    <mergeCell ref="I8:J8"/>
    <mergeCell ref="K8:L8"/>
  </mergeCells>
  <phoneticPr fontId="3"/>
  <pageMargins left="0.70866141732283472" right="0.70866141732283472" top="0.74803149606299213" bottom="0.74803149606299213" header="0.31496062992125984" footer="0.31496062992125984"/>
  <pageSetup paperSize="8"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3.5"/>
  <cols>
    <col min="1" max="1" width="11.125" customWidth="1"/>
    <col min="2" max="11" width="11.25" customWidth="1"/>
  </cols>
  <sheetData>
    <row r="1" spans="1:11" ht="17.25" customHeight="1">
      <c r="A1" s="14" t="s">
        <v>6</v>
      </c>
      <c r="B1" s="6" t="s">
        <v>7</v>
      </c>
      <c r="C1" s="6" t="s">
        <v>0</v>
      </c>
      <c r="D1" s="1"/>
      <c r="E1" s="1"/>
    </row>
    <row r="2" spans="1:11" ht="18.75" customHeight="1">
      <c r="A2" s="15">
        <v>10</v>
      </c>
      <c r="B2" s="24">
        <v>1.95E-2</v>
      </c>
      <c r="C2" s="25">
        <v>21700000</v>
      </c>
    </row>
    <row r="3" spans="1:11" ht="4.5" customHeight="1"/>
    <row r="4" spans="1:11" ht="16.5" customHeight="1">
      <c r="A4" s="2"/>
      <c r="B4" s="26" t="s">
        <v>1</v>
      </c>
      <c r="C4" s="27">
        <v>0</v>
      </c>
      <c r="D4" s="26" t="s">
        <v>1</v>
      </c>
      <c r="E4" s="27">
        <v>0.2</v>
      </c>
      <c r="F4" s="26" t="s">
        <v>1</v>
      </c>
      <c r="G4" s="27">
        <v>0.3</v>
      </c>
      <c r="H4" s="26" t="s">
        <v>1</v>
      </c>
      <c r="I4" s="27">
        <v>0.4</v>
      </c>
      <c r="J4" s="26" t="s">
        <v>1</v>
      </c>
      <c r="K4" s="28">
        <v>0.5</v>
      </c>
    </row>
    <row r="5" spans="1:11" ht="16.5" customHeight="1">
      <c r="A5" s="8"/>
      <c r="B5" s="11" t="s">
        <v>2</v>
      </c>
      <c r="C5" s="13" t="s">
        <v>3</v>
      </c>
      <c r="D5" s="11" t="s">
        <v>2</v>
      </c>
      <c r="E5" s="13" t="s">
        <v>3</v>
      </c>
      <c r="F5" s="11" t="s">
        <v>2</v>
      </c>
      <c r="G5" s="13" t="s">
        <v>3</v>
      </c>
      <c r="H5" s="11" t="s">
        <v>2</v>
      </c>
      <c r="I5" s="13" t="s">
        <v>3</v>
      </c>
      <c r="J5" s="11" t="s">
        <v>2</v>
      </c>
      <c r="K5" s="13" t="s">
        <v>3</v>
      </c>
    </row>
    <row r="6" spans="1:11" ht="16.5" customHeight="1" thickBot="1">
      <c r="A6" s="5"/>
      <c r="B6" s="9" t="s">
        <v>4</v>
      </c>
      <c r="C6" s="10" t="s">
        <v>5</v>
      </c>
      <c r="D6" s="9" t="s">
        <v>4</v>
      </c>
      <c r="E6" s="10" t="s">
        <v>5</v>
      </c>
      <c r="F6" s="9" t="s">
        <v>4</v>
      </c>
      <c r="G6" s="10" t="s">
        <v>5</v>
      </c>
      <c r="H6" s="9" t="s">
        <v>4</v>
      </c>
      <c r="I6" s="10" t="s">
        <v>5</v>
      </c>
      <c r="J6" s="9" t="s">
        <v>4</v>
      </c>
      <c r="K6" s="10" t="s">
        <v>5</v>
      </c>
    </row>
    <row r="7" spans="1:11" ht="19.5" customHeight="1">
      <c r="A7" s="7" t="s">
        <v>0</v>
      </c>
      <c r="B7" s="29">
        <f>$C$2-C7</f>
        <v>21700000</v>
      </c>
      <c r="C7" s="30">
        <f>$C$2*C4</f>
        <v>0</v>
      </c>
      <c r="D7" s="31">
        <f>$C$2-E7</f>
        <v>17360000</v>
      </c>
      <c r="E7" s="30">
        <f>$C$2*E4</f>
        <v>4340000</v>
      </c>
      <c r="F7" s="31">
        <f>$C$2-G7</f>
        <v>15190000</v>
      </c>
      <c r="G7" s="30">
        <f>$C$2*G4</f>
        <v>6510000</v>
      </c>
      <c r="H7" s="31">
        <f>$C$2-I7</f>
        <v>13020000</v>
      </c>
      <c r="I7" s="30">
        <f>$C$2*I4</f>
        <v>8680000</v>
      </c>
      <c r="J7" s="31">
        <f>$C$2-K7</f>
        <v>10850000</v>
      </c>
      <c r="K7" s="30">
        <f>$C$2*K4</f>
        <v>10850000</v>
      </c>
    </row>
    <row r="8" spans="1:11" ht="19.5" customHeight="1">
      <c r="A8" s="12">
        <v>15</v>
      </c>
      <c r="B8" s="17">
        <f>ROUNDUP(PMT($B$2/12,$A8*12,B$7*-1),0)</f>
        <v>139143</v>
      </c>
      <c r="C8" s="32">
        <f>ROUNDUP(PMT($B$2/2,$A8*2,C$7*-1),0)</f>
        <v>0</v>
      </c>
      <c r="D8" s="33">
        <f>ROUNDUP(PMT($B$2/12,$A8*12,D$7*-1),0)</f>
        <v>111314</v>
      </c>
      <c r="E8" s="32">
        <f>ROUNDUP(PMT($B$2/2,$A8*2,E$7*-1),0)</f>
        <v>167554</v>
      </c>
      <c r="F8" s="33">
        <f>ROUNDUP(PMT($B$2/12,$A8*12,F$7*-1),0)</f>
        <v>97400</v>
      </c>
      <c r="G8" s="32">
        <f>ROUNDUP(PMT($B$2/2,$A8*2,G$7*-1),0)</f>
        <v>251330</v>
      </c>
      <c r="H8" s="33">
        <f>ROUNDUP(PMT($B$2/12,$A8*12,H$7*-1),0)</f>
        <v>83486</v>
      </c>
      <c r="I8" s="32">
        <f>ROUNDUP(PMT($B$2/2,$A8*2,I$7*-1),0)</f>
        <v>335107</v>
      </c>
      <c r="J8" s="33">
        <f>ROUNDUP(PMT($B$2/12,$A8*12,J$7*-1),0)</f>
        <v>69572</v>
      </c>
      <c r="K8" s="32">
        <f>ROUNDUP(PMT($B$2/2,$A8*2,K$7*-1),0)</f>
        <v>418884</v>
      </c>
    </row>
    <row r="9" spans="1:11" ht="19.5" customHeight="1">
      <c r="A9" s="3"/>
      <c r="B9" s="29">
        <f>B8*12+C8*2</f>
        <v>1669716</v>
      </c>
      <c r="C9" s="34">
        <f>B9*$A8</f>
        <v>25045740</v>
      </c>
      <c r="D9" s="29">
        <f>D8*12+E8*2</f>
        <v>1670876</v>
      </c>
      <c r="E9" s="34">
        <f>D9*$A8</f>
        <v>25063140</v>
      </c>
      <c r="F9" s="29">
        <f>F8*12+G8*2</f>
        <v>1671460</v>
      </c>
      <c r="G9" s="34">
        <f>F9*$A8</f>
        <v>25071900</v>
      </c>
      <c r="H9" s="29">
        <f>H8*12+I8*2</f>
        <v>1672046</v>
      </c>
      <c r="I9" s="34">
        <f>H9*$A8</f>
        <v>25080690</v>
      </c>
      <c r="J9" s="29">
        <f>J8*12+K8*2</f>
        <v>1672632</v>
      </c>
      <c r="K9" s="34">
        <f>J9*$A8</f>
        <v>25089480</v>
      </c>
    </row>
    <row r="10" spans="1:11" ht="19.5" customHeight="1">
      <c r="A10" s="12">
        <v>16</v>
      </c>
      <c r="B10" s="33">
        <f>ROUNDUP(PMT($B$2/12,$A10*12,B$7*-1),0)</f>
        <v>131659</v>
      </c>
      <c r="C10" s="32">
        <f>ROUNDUP(PMT($B$2/2,$A10*2,C$7*-1),0)</f>
        <v>0</v>
      </c>
      <c r="D10" s="33">
        <f>ROUNDUP(PMT($B$2/12,$A10*12,D$7*-1),0)</f>
        <v>105327</v>
      </c>
      <c r="E10" s="32">
        <f>ROUNDUP(PMT($B$2/2,$A10*2,E$7*-1),0)</f>
        <v>158536</v>
      </c>
      <c r="F10" s="33">
        <f>ROUNDUP(PMT($B$2/12,$A10*12,F$7*-1),0)</f>
        <v>92161</v>
      </c>
      <c r="G10" s="32">
        <f>ROUNDUP(PMT($B$2/2,$A10*2,G$7*-1),0)</f>
        <v>237804</v>
      </c>
      <c r="H10" s="33">
        <f>ROUNDUP(PMT($B$2/12,$A10*12,H$7*-1),0)</f>
        <v>78996</v>
      </c>
      <c r="I10" s="32">
        <f>ROUNDUP(PMT($B$2/2,$A10*2,I$7*-1),0)</f>
        <v>317072</v>
      </c>
      <c r="J10" s="33">
        <f>ROUNDUP(PMT($B$2/12,$A10*12,J$7*-1),0)</f>
        <v>65830</v>
      </c>
      <c r="K10" s="32">
        <f>ROUNDUP(PMT($B$2/2,$A10*2,K$7*-1),0)</f>
        <v>396340</v>
      </c>
    </row>
    <row r="11" spans="1:11" ht="19.5" customHeight="1">
      <c r="A11" s="3"/>
      <c r="B11" s="29">
        <f>B10*12+C10*2</f>
        <v>1579908</v>
      </c>
      <c r="C11" s="34">
        <f>B11*$A10</f>
        <v>25278528</v>
      </c>
      <c r="D11" s="29">
        <f>D10*12+E10*2</f>
        <v>1580996</v>
      </c>
      <c r="E11" s="34">
        <f>D11*$A10</f>
        <v>25295936</v>
      </c>
      <c r="F11" s="29">
        <f>F10*12+G10*2</f>
        <v>1581540</v>
      </c>
      <c r="G11" s="34">
        <f>F11*$A10</f>
        <v>25304640</v>
      </c>
      <c r="H11" s="29">
        <f>H10*12+I10*2</f>
        <v>1582096</v>
      </c>
      <c r="I11" s="34">
        <f>H11*$A10</f>
        <v>25313536</v>
      </c>
      <c r="J11" s="29">
        <f>J10*12+K10*2</f>
        <v>1582640</v>
      </c>
      <c r="K11" s="34">
        <f>J11*$A10</f>
        <v>25322240</v>
      </c>
    </row>
    <row r="12" spans="1:11" ht="19.5" customHeight="1">
      <c r="A12" s="12">
        <v>17</v>
      </c>
      <c r="B12" s="33">
        <f>ROUNDUP(PMT($B$2/12,$A12*12,B$7*-1),0)</f>
        <v>125062</v>
      </c>
      <c r="C12" s="32">
        <f>ROUNDUP(PMT($B$2/2,$A12*2,C$7*-1),0)</f>
        <v>0</v>
      </c>
      <c r="D12" s="33">
        <f>ROUNDUP(PMT($B$2/12,$A12*12,D$7*-1),0)</f>
        <v>100050</v>
      </c>
      <c r="E12" s="32">
        <f>ROUNDUP(PMT($B$2/2,$A12*2,E$7*-1),0)</f>
        <v>150588</v>
      </c>
      <c r="F12" s="33">
        <f>ROUNDUP(PMT($B$2/12,$A12*12,F$7*-1),0)</f>
        <v>87544</v>
      </c>
      <c r="G12" s="32">
        <f>ROUNDUP(PMT($B$2/2,$A12*2,G$7*-1),0)</f>
        <v>225881</v>
      </c>
      <c r="H12" s="33">
        <f>ROUNDUP(PMT($B$2/12,$A12*12,H$7*-1),0)</f>
        <v>75038</v>
      </c>
      <c r="I12" s="32">
        <f>ROUNDUP(PMT($B$2/2,$A12*2,I$7*-1),0)</f>
        <v>301175</v>
      </c>
      <c r="J12" s="33">
        <f>ROUNDUP(PMT($B$2/12,$A12*12,J$7*-1),0)</f>
        <v>62531</v>
      </c>
      <c r="K12" s="32">
        <f>ROUNDUP(PMT($B$2/2,$A12*2,K$7*-1),0)</f>
        <v>376468</v>
      </c>
    </row>
    <row r="13" spans="1:11" ht="19.5" customHeight="1">
      <c r="A13" s="3"/>
      <c r="B13" s="29">
        <f>B12*12+C12*2</f>
        <v>1500744</v>
      </c>
      <c r="C13" s="34">
        <f>B13*$A12</f>
        <v>25512648</v>
      </c>
      <c r="D13" s="29">
        <f>D12*12+E12*2</f>
        <v>1501776</v>
      </c>
      <c r="E13" s="34">
        <f>D13*$A12</f>
        <v>25530192</v>
      </c>
      <c r="F13" s="29">
        <f>F12*12+G12*2</f>
        <v>1502290</v>
      </c>
      <c r="G13" s="34">
        <f>F13*$A12</f>
        <v>25538930</v>
      </c>
      <c r="H13" s="29">
        <f>H12*12+I12*2</f>
        <v>1502806</v>
      </c>
      <c r="I13" s="34">
        <f>H13*$A12</f>
        <v>25547702</v>
      </c>
      <c r="J13" s="29">
        <f>J12*12+K12*2</f>
        <v>1503308</v>
      </c>
      <c r="K13" s="34">
        <f>J13*$A12</f>
        <v>25556236</v>
      </c>
    </row>
    <row r="14" spans="1:11" ht="19.5" customHeight="1">
      <c r="A14" s="12">
        <v>18</v>
      </c>
      <c r="B14" s="33">
        <f>ROUNDUP(PMT($B$2/12,$A14*12,B$7*-1),0)</f>
        <v>119205</v>
      </c>
      <c r="C14" s="32">
        <f>ROUNDUP(PMT($B$2/2,$A14*2,C$7*-1),0)</f>
        <v>0</v>
      </c>
      <c r="D14" s="33">
        <f>ROUNDUP(PMT($B$2/12,$A14*12,D$7*-1),0)</f>
        <v>95364</v>
      </c>
      <c r="E14" s="32">
        <f>ROUNDUP(PMT($B$2/2,$A14*2,E$7*-1),0)</f>
        <v>143530</v>
      </c>
      <c r="F14" s="33">
        <f>ROUNDUP(PMT($B$2/12,$A14*12,F$7*-1),0)</f>
        <v>83444</v>
      </c>
      <c r="G14" s="32">
        <f>ROUNDUP(PMT($B$2/2,$A14*2,G$7*-1),0)</f>
        <v>215294</v>
      </c>
      <c r="H14" s="33">
        <f>ROUNDUP(PMT($B$2/12,$A14*12,H$7*-1),0)</f>
        <v>71523</v>
      </c>
      <c r="I14" s="32">
        <f>ROUNDUP(PMT($B$2/2,$A14*2,I$7*-1),0)</f>
        <v>287059</v>
      </c>
      <c r="J14" s="33">
        <f>ROUNDUP(PMT($B$2/12,$A14*12,J$7*-1),0)</f>
        <v>59603</v>
      </c>
      <c r="K14" s="32">
        <f>ROUNDUP(PMT($B$2/2,$A14*2,K$7*-1),0)</f>
        <v>358823</v>
      </c>
    </row>
    <row r="15" spans="1:11" ht="19.5" customHeight="1">
      <c r="A15" s="4"/>
      <c r="B15" s="29">
        <f>B14*12+C14*2</f>
        <v>1430460</v>
      </c>
      <c r="C15" s="34">
        <f>B15*$A14</f>
        <v>25748280</v>
      </c>
      <c r="D15" s="29">
        <f>D14*12+E14*2</f>
        <v>1431428</v>
      </c>
      <c r="E15" s="34">
        <f>D15*$A14</f>
        <v>25765704</v>
      </c>
      <c r="F15" s="29">
        <f>F14*12+G14*2</f>
        <v>1431916</v>
      </c>
      <c r="G15" s="34">
        <f>F15*$A14</f>
        <v>25774488</v>
      </c>
      <c r="H15" s="29">
        <f>H14*12+I14*2</f>
        <v>1432394</v>
      </c>
      <c r="I15" s="34">
        <f>H15*$A14</f>
        <v>25783092</v>
      </c>
      <c r="J15" s="29">
        <f>J14*12+K14*2</f>
        <v>1432882</v>
      </c>
      <c r="K15" s="34">
        <f>J15*$A14</f>
        <v>25791876</v>
      </c>
    </row>
    <row r="16" spans="1:11" ht="19.5" customHeight="1">
      <c r="A16" s="12">
        <v>20</v>
      </c>
      <c r="B16" s="33">
        <f>ROUNDUP(PMT($B$2/12,$A16*12,B$7*-1),0)</f>
        <v>109264</v>
      </c>
      <c r="C16" s="32">
        <f>ROUNDUP(PMT($B$2/2,$A16*2,C$7*-1),0)</f>
        <v>0</v>
      </c>
      <c r="D16" s="33">
        <f>ROUNDUP(PMT($B$2/12,$A16*12,D$7*-1),0)</f>
        <v>87411</v>
      </c>
      <c r="E16" s="32">
        <f>ROUNDUP(PMT($B$2/2,$A16*2,E$7*-1),0)</f>
        <v>131551</v>
      </c>
      <c r="F16" s="33">
        <f>ROUNDUP(PMT($B$2/12,$A16*12,F$7*-1),0)</f>
        <v>76485</v>
      </c>
      <c r="G16" s="32">
        <f>ROUNDUP(PMT($B$2/2,$A16*2,G$7*-1),0)</f>
        <v>197327</v>
      </c>
      <c r="H16" s="33">
        <f>ROUNDUP(PMT($B$2/12,$A16*12,H$7*-1),0)</f>
        <v>65559</v>
      </c>
      <c r="I16" s="32">
        <f>ROUNDUP(PMT($B$2/2,$A16*2,I$7*-1),0)</f>
        <v>263102</v>
      </c>
      <c r="J16" s="33">
        <f>ROUNDUP(PMT($B$2/12,$A16*12,J$7*-1),0)</f>
        <v>54632</v>
      </c>
      <c r="K16" s="32">
        <f>ROUNDUP(PMT($B$2/2,$A16*2,K$7*-1),0)</f>
        <v>328877</v>
      </c>
    </row>
    <row r="17" spans="1:11" ht="19.5" customHeight="1">
      <c r="A17" s="3"/>
      <c r="B17" s="29">
        <f>B16*12+C16*2</f>
        <v>1311168</v>
      </c>
      <c r="C17" s="34">
        <f>B17*$A16</f>
        <v>26223360</v>
      </c>
      <c r="D17" s="29">
        <f>D16*12+E16*2</f>
        <v>1312034</v>
      </c>
      <c r="E17" s="34">
        <f>D17*$A16</f>
        <v>26240680</v>
      </c>
      <c r="F17" s="29">
        <f>F16*12+G16*2</f>
        <v>1312474</v>
      </c>
      <c r="G17" s="34">
        <f>F17*$A16</f>
        <v>26249480</v>
      </c>
      <c r="H17" s="29">
        <f>H16*12+I16*2</f>
        <v>1312912</v>
      </c>
      <c r="I17" s="34">
        <f>H17*$A16</f>
        <v>26258240</v>
      </c>
      <c r="J17" s="29">
        <f>J16*12+K16*2</f>
        <v>1313338</v>
      </c>
      <c r="K17" s="34">
        <f>J17*$A16</f>
        <v>26266760</v>
      </c>
    </row>
    <row r="18" spans="1:11" ht="19.5" customHeight="1">
      <c r="A18" s="12">
        <v>25</v>
      </c>
      <c r="B18" s="33">
        <f>ROUNDUP(PMT($B$2/12,$A18*12,B$7*-1),0)</f>
        <v>91450</v>
      </c>
      <c r="C18" s="32">
        <f>ROUNDUP(PMT($B$2/2,$A18*2,C$7*-1),0)</f>
        <v>0</v>
      </c>
      <c r="D18" s="33">
        <f>ROUNDUP(PMT($B$2/12,$A18*12,D$7*-1),0)</f>
        <v>73160</v>
      </c>
      <c r="E18" s="32">
        <f>ROUNDUP(PMT($B$2/2,$A18*2,E$7*-1),0)</f>
        <v>110085</v>
      </c>
      <c r="F18" s="33">
        <f>ROUNDUP(PMT($B$2/12,$A18*12,F$7*-1),0)</f>
        <v>64015</v>
      </c>
      <c r="G18" s="32">
        <f>ROUNDUP(PMT($B$2/2,$A18*2,G$7*-1),0)</f>
        <v>165127</v>
      </c>
      <c r="H18" s="33">
        <f>ROUNDUP(PMT($B$2/12,$A18*12,H$7*-1),0)</f>
        <v>54870</v>
      </c>
      <c r="I18" s="32">
        <f>ROUNDUP(PMT($B$2/2,$A18*2,I$7*-1),0)</f>
        <v>220169</v>
      </c>
      <c r="J18" s="33">
        <f>ROUNDUP(PMT($B$2/12,$A18*12,J$7*-1),0)</f>
        <v>45725</v>
      </c>
      <c r="K18" s="32">
        <f>ROUNDUP(PMT($B$2/2,$A18*2,K$7*-1),0)</f>
        <v>275211</v>
      </c>
    </row>
    <row r="19" spans="1:11" ht="19.5" customHeight="1">
      <c r="A19" s="3"/>
      <c r="B19" s="29">
        <f>B18*12+C18*2</f>
        <v>1097400</v>
      </c>
      <c r="C19" s="34">
        <f>B19*$A18</f>
        <v>27435000</v>
      </c>
      <c r="D19" s="29">
        <f>D18*12+E18*2</f>
        <v>1098090</v>
      </c>
      <c r="E19" s="34">
        <f>D19*$A18</f>
        <v>27452250</v>
      </c>
      <c r="F19" s="29">
        <f>F18*12+G18*2</f>
        <v>1098434</v>
      </c>
      <c r="G19" s="34">
        <f>F19*$A18</f>
        <v>27460850</v>
      </c>
      <c r="H19" s="29">
        <f>H18*12+I18*2</f>
        <v>1098778</v>
      </c>
      <c r="I19" s="34">
        <f>H19*$A18</f>
        <v>27469450</v>
      </c>
      <c r="J19" s="29">
        <f>J18*12+K18*2</f>
        <v>1099122</v>
      </c>
      <c r="K19" s="34">
        <f>J19*$A18</f>
        <v>27478050</v>
      </c>
    </row>
    <row r="20" spans="1:11" ht="19.5" customHeight="1">
      <c r="A20" s="12">
        <v>30</v>
      </c>
      <c r="B20" s="33">
        <f>ROUNDUP(PMT($B$2/12,$A20*12,B$7*-1),0)</f>
        <v>79666</v>
      </c>
      <c r="C20" s="32">
        <f>ROUNDUP(PMT($B$2/2,$A20*2,C$7*-1),0)</f>
        <v>0</v>
      </c>
      <c r="D20" s="33">
        <f>ROUNDUP(PMT($B$2/12,$A20*12,D$7*-1),0)</f>
        <v>63733</v>
      </c>
      <c r="E20" s="32">
        <f>ROUNDUP(PMT($B$2/2,$A20*2,E$7*-1),0)</f>
        <v>95885</v>
      </c>
      <c r="F20" s="33">
        <f>ROUNDUP(PMT($B$2/12,$A20*12,F$7*-1),0)</f>
        <v>55767</v>
      </c>
      <c r="G20" s="32">
        <f>ROUNDUP(PMT($B$2/2,$A20*2,G$7*-1),0)</f>
        <v>143827</v>
      </c>
      <c r="H20" s="33">
        <f>ROUNDUP(PMT($B$2/12,$A20*12,H$7*-1),0)</f>
        <v>47800</v>
      </c>
      <c r="I20" s="32">
        <f>ROUNDUP(PMT($B$2/2,$A20*2,I$7*-1),0)</f>
        <v>191769</v>
      </c>
      <c r="J20" s="33">
        <f>ROUNDUP(PMT($B$2/12,$A20*12,J$7*-1),0)</f>
        <v>39833</v>
      </c>
      <c r="K20" s="32">
        <f>ROUNDUP(PMT($B$2/2,$A20*2,K$7*-1),0)</f>
        <v>239711</v>
      </c>
    </row>
    <row r="21" spans="1:11" ht="19.5" customHeight="1">
      <c r="A21" s="3"/>
      <c r="B21" s="29">
        <f>B20*12+C20*2</f>
        <v>955992</v>
      </c>
      <c r="C21" s="34">
        <f>B21*$A20</f>
        <v>28679760</v>
      </c>
      <c r="D21" s="29">
        <f>D20*12+E20*2</f>
        <v>956566</v>
      </c>
      <c r="E21" s="34">
        <f>D21*$A20</f>
        <v>28696980</v>
      </c>
      <c r="F21" s="29">
        <f>F20*12+G20*2</f>
        <v>956858</v>
      </c>
      <c r="G21" s="34">
        <f>F21*$A20</f>
        <v>28705740</v>
      </c>
      <c r="H21" s="29">
        <f>H20*12+I20*2</f>
        <v>957138</v>
      </c>
      <c r="I21" s="34">
        <f>H21*$A20</f>
        <v>28714140</v>
      </c>
      <c r="J21" s="29">
        <f>J20*12+K20*2</f>
        <v>957418</v>
      </c>
      <c r="K21" s="34">
        <f>J21*$A20</f>
        <v>28722540</v>
      </c>
    </row>
    <row r="22" spans="1:11" ht="19.5" customHeight="1">
      <c r="A22" s="12">
        <v>33</v>
      </c>
      <c r="B22" s="33">
        <f>ROUNDUP(PMT($B$2/12,$A22*12,B$7*-1),0)</f>
        <v>74351</v>
      </c>
      <c r="C22" s="32">
        <f>ROUNDUP(PMT($B$2/2,$A22*2,C$7*-1),0)</f>
        <v>0</v>
      </c>
      <c r="D22" s="33">
        <f>ROUNDUP(PMT($B$2/12,$A22*12,D$7*-1),0)</f>
        <v>59481</v>
      </c>
      <c r="E22" s="32">
        <f>ROUNDUP(PMT($B$2/2,$A22*2,E$7*-1),0)</f>
        <v>89478</v>
      </c>
      <c r="F22" s="33">
        <f>ROUNDUP(PMT($B$2/12,$A22*12,F$7*-1),0)</f>
        <v>52046</v>
      </c>
      <c r="G22" s="32">
        <f>ROUNDUP(PMT($B$2/2,$A22*2,G$7*-1),0)</f>
        <v>134217</v>
      </c>
      <c r="H22" s="33">
        <f>ROUNDUP(PMT($B$2/12,$A22*12,H$7*-1),0)</f>
        <v>44611</v>
      </c>
      <c r="I22" s="32">
        <f>ROUNDUP(PMT($B$2/2,$A22*2,I$7*-1),0)</f>
        <v>178956</v>
      </c>
      <c r="J22" s="33">
        <f>ROUNDUP(PMT($B$2/12,$A22*12,J$7*-1),0)</f>
        <v>37176</v>
      </c>
      <c r="K22" s="32">
        <f>ROUNDUP(PMT($B$2/2,$A22*2,K$7*-1),0)</f>
        <v>223695</v>
      </c>
    </row>
    <row r="23" spans="1:11" ht="19.5" customHeight="1">
      <c r="A23" s="3"/>
      <c r="B23" s="29">
        <f>B22*12+C22*2</f>
        <v>892212</v>
      </c>
      <c r="C23" s="34">
        <f>B23*$A22</f>
        <v>29442996</v>
      </c>
      <c r="D23" s="29">
        <f>D22*12+E22*2</f>
        <v>892728</v>
      </c>
      <c r="E23" s="34">
        <f>D23*$A22</f>
        <v>29460024</v>
      </c>
      <c r="F23" s="29">
        <f>F22*12+G22*2</f>
        <v>892986</v>
      </c>
      <c r="G23" s="34">
        <f>F23*$A22</f>
        <v>29468538</v>
      </c>
      <c r="H23" s="29">
        <f>H22*12+I22*2</f>
        <v>893244</v>
      </c>
      <c r="I23" s="34">
        <f>H23*$A22</f>
        <v>29477052</v>
      </c>
      <c r="J23" s="29">
        <f>J22*12+K22*2</f>
        <v>893502</v>
      </c>
      <c r="K23" s="34">
        <f>J23*$A22</f>
        <v>29485566</v>
      </c>
    </row>
    <row r="24" spans="1:11" ht="19.5" customHeight="1">
      <c r="A24" s="12">
        <v>34</v>
      </c>
      <c r="B24" s="33">
        <f>ROUNDUP(PMT($B$2/12,$A24*12,B$7*-1),0)</f>
        <v>72794</v>
      </c>
      <c r="C24" s="32">
        <f>ROUNDUP(PMT($B$2/2,$A24*2,C$7*-1),0)</f>
        <v>0</v>
      </c>
      <c r="D24" s="33">
        <f>ROUNDUP(PMT($B$2/12,$A24*12,D$7*-1),0)</f>
        <v>58235</v>
      </c>
      <c r="E24" s="32">
        <f>ROUNDUP(PMT($B$2/2,$A24*2,E$7*-1),0)</f>
        <v>87602</v>
      </c>
      <c r="F24" s="33">
        <f>ROUNDUP(PMT($B$2/12,$A24*12,F$7*-1),0)</f>
        <v>50956</v>
      </c>
      <c r="G24" s="32">
        <f>ROUNDUP(PMT($B$2/2,$A24*2,G$7*-1),0)</f>
        <v>131403</v>
      </c>
      <c r="H24" s="33">
        <f>ROUNDUP(PMT($B$2/12,$A24*12,H$7*-1),0)</f>
        <v>43676</v>
      </c>
      <c r="I24" s="32">
        <f>ROUNDUP(PMT($B$2/2,$A24*2,I$7*-1),0)</f>
        <v>175204</v>
      </c>
      <c r="J24" s="33">
        <f>ROUNDUP(PMT($B$2/12,$A24*12,J$7*-1),0)</f>
        <v>36397</v>
      </c>
      <c r="K24" s="32">
        <f>ROUNDUP(PMT($B$2/2,$A24*2,K$7*-1),0)</f>
        <v>219004</v>
      </c>
    </row>
    <row r="25" spans="1:11" ht="19.5" customHeight="1">
      <c r="A25" s="3"/>
      <c r="B25" s="29">
        <f>B24*12+C24*2</f>
        <v>873528</v>
      </c>
      <c r="C25" s="34">
        <f>B25*$A24</f>
        <v>29699952</v>
      </c>
      <c r="D25" s="29">
        <f>D24*12+E24*2</f>
        <v>874024</v>
      </c>
      <c r="E25" s="34">
        <f>D25*$A24</f>
        <v>29716816</v>
      </c>
      <c r="F25" s="29">
        <f>F24*12+G24*2</f>
        <v>874278</v>
      </c>
      <c r="G25" s="34">
        <f>F25*$A24</f>
        <v>29725452</v>
      </c>
      <c r="H25" s="29">
        <f>H24*12+I24*2</f>
        <v>874520</v>
      </c>
      <c r="I25" s="34">
        <f>H25*$A24</f>
        <v>29733680</v>
      </c>
      <c r="J25" s="29">
        <f>J24*12+K24*2</f>
        <v>874772</v>
      </c>
      <c r="K25" s="34">
        <f>J25*$A24</f>
        <v>29742248</v>
      </c>
    </row>
    <row r="26" spans="1:11" ht="19.5" customHeight="1">
      <c r="A26" s="12">
        <v>35</v>
      </c>
      <c r="B26" s="33">
        <f>ROUNDUP(PMT($B$2/12,$A26*12,B$7*-1),0)</f>
        <v>71329</v>
      </c>
      <c r="C26" s="32">
        <f>ROUNDUP(PMT($B$2/2,$A26*2,C$7*-1),0)</f>
        <v>0</v>
      </c>
      <c r="D26" s="33">
        <f>ROUNDUP(PMT($B$2/12,$A26*12,D$7*-1),0)</f>
        <v>57063</v>
      </c>
      <c r="E26" s="32">
        <f>ROUNDUP(PMT($B$2/2,$A26*2,E$7*-1),0)</f>
        <v>85837</v>
      </c>
      <c r="F26" s="33">
        <f>ROUNDUP(PMT($B$2/12,$A26*12,F$7*-1),0)</f>
        <v>49930</v>
      </c>
      <c r="G26" s="32">
        <f>ROUNDUP(PMT($B$2/2,$A26*2,G$7*-1),0)</f>
        <v>128755</v>
      </c>
      <c r="H26" s="33">
        <f>ROUNDUP(PMT($B$2/12,$A26*12,H$7*-1),0)</f>
        <v>42798</v>
      </c>
      <c r="I26" s="32">
        <f>ROUNDUP(PMT($B$2/2,$A26*2,I$7*-1),0)</f>
        <v>171673</v>
      </c>
      <c r="J26" s="33">
        <f>ROUNDUP(PMT($B$2/12,$A26*12,J$7*-1),0)</f>
        <v>35665</v>
      </c>
      <c r="K26" s="32">
        <f>ROUNDUP(PMT($B$2/2,$A26*2,K$7*-1),0)</f>
        <v>214591</v>
      </c>
    </row>
    <row r="27" spans="1:11" ht="19.5" customHeight="1">
      <c r="A27" s="3"/>
      <c r="B27" s="29">
        <f>B26*12+C26*2</f>
        <v>855948</v>
      </c>
      <c r="C27" s="34">
        <f>B27*$A26</f>
        <v>29958180</v>
      </c>
      <c r="D27" s="29">
        <f>D26*12+E26*2</f>
        <v>856430</v>
      </c>
      <c r="E27" s="34">
        <f>D27*$A26</f>
        <v>29975050</v>
      </c>
      <c r="F27" s="29">
        <f>F26*12+G26*2</f>
        <v>856670</v>
      </c>
      <c r="G27" s="34">
        <f>F27*$A26</f>
        <v>29983450</v>
      </c>
      <c r="H27" s="29">
        <f>H26*12+I26*2</f>
        <v>856922</v>
      </c>
      <c r="I27" s="34">
        <f>H27*$A26</f>
        <v>29992270</v>
      </c>
      <c r="J27" s="29">
        <f>J26*12+K26*2</f>
        <v>857162</v>
      </c>
      <c r="K27" s="34">
        <f>J27*$A26</f>
        <v>30000670</v>
      </c>
    </row>
    <row r="28" spans="1:11" ht="18" customHeight="1"/>
    <row r="29" spans="1:11" ht="18" customHeight="1"/>
  </sheetData>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workbookViewId="0"/>
  </sheetViews>
  <sheetFormatPr defaultRowHeight="13.5"/>
  <cols>
    <col min="2" max="2" width="20.875" customWidth="1"/>
    <col min="3" max="10" width="13.125" customWidth="1"/>
  </cols>
  <sheetData>
    <row r="1" spans="2:10" ht="27.75" customHeight="1">
      <c r="B1" s="41"/>
      <c r="C1" s="42" t="s">
        <v>13</v>
      </c>
      <c r="D1" s="221" t="s">
        <v>14</v>
      </c>
      <c r="E1" s="222"/>
      <c r="F1" s="222"/>
      <c r="G1" s="222"/>
      <c r="H1" s="222"/>
      <c r="I1" s="222"/>
      <c r="J1" s="222"/>
    </row>
    <row r="2" spans="2:10" ht="8.25" customHeight="1">
      <c r="J2" s="43"/>
    </row>
    <row r="3" spans="2:10" ht="15" customHeight="1">
      <c r="B3" s="222" t="s">
        <v>15</v>
      </c>
      <c r="C3" s="222"/>
      <c r="D3" s="222"/>
      <c r="E3" s="222"/>
      <c r="F3" s="222"/>
      <c r="G3" s="222"/>
      <c r="H3" s="222"/>
      <c r="I3" s="222"/>
      <c r="J3" s="222"/>
    </row>
    <row r="4" spans="2:10" ht="12.75" customHeight="1">
      <c r="D4" s="44"/>
      <c r="E4" s="44"/>
      <c r="J4" s="43">
        <f ca="1">TODAY()</f>
        <v>41745</v>
      </c>
    </row>
    <row r="5" spans="2:10" ht="14.25" customHeight="1">
      <c r="J5" s="15" t="s">
        <v>16</v>
      </c>
    </row>
    <row r="6" spans="2:10" ht="22.5" customHeight="1">
      <c r="B6" s="19"/>
      <c r="C6" s="45" t="s">
        <v>17</v>
      </c>
      <c r="D6" s="45" t="s">
        <v>18</v>
      </c>
      <c r="E6" s="223" t="s">
        <v>19</v>
      </c>
      <c r="F6" s="224"/>
      <c r="G6" s="46" t="s">
        <v>20</v>
      </c>
      <c r="J6" s="225"/>
    </row>
    <row r="7" spans="2:10" ht="22.5" customHeight="1">
      <c r="B7" s="19" t="s">
        <v>0</v>
      </c>
      <c r="C7" s="48">
        <v>20000000</v>
      </c>
      <c r="D7" s="48">
        <v>10000000</v>
      </c>
      <c r="F7" s="49" t="s">
        <v>21</v>
      </c>
      <c r="G7" s="50">
        <v>33435332</v>
      </c>
      <c r="J7" s="226"/>
    </row>
    <row r="8" spans="2:10" ht="22.5" customHeight="1">
      <c r="B8" s="19" t="s">
        <v>22</v>
      </c>
      <c r="C8" s="51">
        <v>5.0000000000000001E-3</v>
      </c>
      <c r="D8" s="52"/>
      <c r="F8" s="53"/>
    </row>
    <row r="9" spans="2:10" ht="22.5" customHeight="1" thickBot="1">
      <c r="B9" s="19" t="s">
        <v>23</v>
      </c>
      <c r="C9" s="54">
        <v>240</v>
      </c>
      <c r="D9" s="54">
        <v>40</v>
      </c>
      <c r="E9" s="223" t="s">
        <v>24</v>
      </c>
      <c r="F9" s="224"/>
      <c r="G9" s="55" t="s">
        <v>25</v>
      </c>
      <c r="H9" s="55" t="s">
        <v>26</v>
      </c>
      <c r="I9" s="55" t="s">
        <v>27</v>
      </c>
      <c r="J9" s="55" t="s">
        <v>28</v>
      </c>
    </row>
    <row r="10" spans="2:10" ht="22.5" customHeight="1" thickBot="1">
      <c r="B10" s="56" t="s">
        <v>29</v>
      </c>
      <c r="C10" s="57">
        <f>ROUNDUP(PMT(C8/12,C9,C7)*-1,0)</f>
        <v>87587</v>
      </c>
      <c r="D10" s="57">
        <f>ROUNDUP(PMT(C8/2,D9,D7)*-1,0)</f>
        <v>263021</v>
      </c>
      <c r="G10" s="55" t="s">
        <v>30</v>
      </c>
      <c r="H10" s="55" t="s">
        <v>30</v>
      </c>
      <c r="I10" s="55" t="s">
        <v>30</v>
      </c>
      <c r="J10" s="55" t="s">
        <v>30</v>
      </c>
    </row>
    <row r="11" spans="2:10" ht="22.5" customHeight="1">
      <c r="B11" s="58" t="s">
        <v>31</v>
      </c>
      <c r="C11" s="59">
        <v>36</v>
      </c>
      <c r="D11" s="60">
        <v>6</v>
      </c>
      <c r="E11" s="61"/>
      <c r="F11" s="49" t="s">
        <v>32</v>
      </c>
      <c r="G11" s="62">
        <f ca="1">C10*C11+C18*C13+D10*D11+D18*D13</f>
        <v>33104734</v>
      </c>
      <c r="H11" s="63">
        <f ca="1">C10*C11+E18*C13+D10*D11+F18*D13</f>
        <v>33340932</v>
      </c>
      <c r="I11" s="64">
        <f ca="1">C10*C11+G18*C13+D10*D11+H18*D13</f>
        <v>33817238</v>
      </c>
      <c r="J11" s="63">
        <f ca="1">C10*C11+I18*C13+D10*D11+J18*D13</f>
        <v>34298610</v>
      </c>
    </row>
    <row r="12" spans="2:10" ht="22.5" customHeight="1">
      <c r="B12" s="58" t="s">
        <v>33</v>
      </c>
      <c r="C12" s="65">
        <f ca="1">LOOKUP(C11,B25:B150,F25:F151)</f>
        <v>17125973.371223781</v>
      </c>
      <c r="D12" s="65">
        <f>LOOKUP(D11,B25:B46,J25:J46)</f>
        <v>8562921.9739608355</v>
      </c>
      <c r="G12" s="220" t="s">
        <v>34</v>
      </c>
      <c r="H12" s="220"/>
      <c r="I12" s="220"/>
      <c r="J12" s="220"/>
    </row>
    <row r="13" spans="2:10" ht="22.5" customHeight="1">
      <c r="B13" s="58" t="s">
        <v>35</v>
      </c>
      <c r="C13" s="66">
        <f>C9-C11</f>
        <v>204</v>
      </c>
      <c r="D13" s="66">
        <f>D9-D11</f>
        <v>34</v>
      </c>
      <c r="E13" s="214" t="s">
        <v>36</v>
      </c>
      <c r="F13" s="215"/>
      <c r="G13" s="67">
        <f ca="1">G11-G7</f>
        <v>-330598</v>
      </c>
      <c r="H13" s="67">
        <f ca="1">H11-G7</f>
        <v>-94400</v>
      </c>
      <c r="I13" s="67">
        <f ca="1">I11-G7</f>
        <v>381906</v>
      </c>
      <c r="J13" s="67">
        <f ca="1">J11-G7</f>
        <v>863278</v>
      </c>
    </row>
    <row r="14" spans="2:10">
      <c r="B14" s="68"/>
      <c r="C14" s="69"/>
      <c r="D14" s="69"/>
    </row>
    <row r="15" spans="2:10" ht="21" customHeight="1">
      <c r="B15" s="70"/>
      <c r="C15" s="71" t="s">
        <v>37</v>
      </c>
      <c r="D15" s="72"/>
      <c r="E15" s="71" t="s">
        <v>38</v>
      </c>
      <c r="F15" s="73"/>
      <c r="G15" s="71" t="s">
        <v>39</v>
      </c>
      <c r="H15" s="73"/>
      <c r="I15" s="71" t="s">
        <v>40</v>
      </c>
      <c r="J15" s="74"/>
    </row>
    <row r="16" spans="2:10" ht="21" customHeight="1" thickBot="1">
      <c r="B16" s="75"/>
      <c r="C16" s="47" t="s">
        <v>17</v>
      </c>
      <c r="D16" s="47" t="s">
        <v>41</v>
      </c>
      <c r="E16" s="47" t="s">
        <v>17</v>
      </c>
      <c r="F16" s="47" t="s">
        <v>41</v>
      </c>
      <c r="G16" s="47" t="s">
        <v>17</v>
      </c>
      <c r="H16" s="47" t="s">
        <v>41</v>
      </c>
      <c r="I16" s="47" t="s">
        <v>17</v>
      </c>
      <c r="J16" s="47" t="s">
        <v>41</v>
      </c>
    </row>
    <row r="17" spans="2:10" ht="21" customHeight="1">
      <c r="B17" s="76" t="s">
        <v>42</v>
      </c>
      <c r="C17" s="77">
        <v>1.175E-2</v>
      </c>
      <c r="D17" s="78"/>
      <c r="E17" s="79">
        <f>C17+0.1%</f>
        <v>1.2750000000000001E-2</v>
      </c>
      <c r="F17" s="80"/>
      <c r="G17" s="79">
        <f>C17+0.3%</f>
        <v>1.4749999999999999E-2</v>
      </c>
      <c r="H17" s="80"/>
      <c r="I17" s="79">
        <f>C17+0.5%</f>
        <v>1.6750000000000001E-2</v>
      </c>
      <c r="J17" s="81"/>
    </row>
    <row r="18" spans="2:10" ht="21" customHeight="1" thickBot="1">
      <c r="B18" s="82" t="s">
        <v>43</v>
      </c>
      <c r="C18" s="83">
        <f ca="1">ROUNDUP(PMT(C$17/12,$C$13,$C$12)*-1,0)</f>
        <v>92656</v>
      </c>
      <c r="D18" s="83">
        <f>ROUNDUP(PMT(C$17/2,$D$13,$D$12)*-1,0)</f>
        <v>278578</v>
      </c>
      <c r="E18" s="83">
        <f ca="1">ROUNDUP(PMT(E$17/12,$C$13,$C$12)*-1,0)</f>
        <v>93422</v>
      </c>
      <c r="F18" s="83">
        <f>ROUNDUP(PMT(E$17/2,$D$13,$D$12)*-1,0)</f>
        <v>280929</v>
      </c>
      <c r="G18" s="83">
        <f ca="1">ROUNDUP(PMT(G$17/12,$C$13,$C$12)*-1,0)</f>
        <v>94967</v>
      </c>
      <c r="H18" s="83">
        <f>ROUNDUP(PMT(G$17/2,$D$13,$D$12)*-1,)</f>
        <v>285668</v>
      </c>
      <c r="I18" s="83">
        <f ca="1">ROUNDUP(PMT(I$17/12,$C$13,$C$12)*-1,0)</f>
        <v>96529</v>
      </c>
      <c r="J18" s="84">
        <f>ROUNDUP(PMT(I$17/2,$D$13,$D$12)*-1,0)</f>
        <v>290454</v>
      </c>
    </row>
    <row r="19" spans="2:10" ht="15" customHeight="1">
      <c r="B19" s="85" t="s">
        <v>44</v>
      </c>
      <c r="C19" s="85"/>
      <c r="D19" s="85"/>
      <c r="E19" s="85"/>
      <c r="F19" s="85"/>
      <c r="G19" s="85"/>
      <c r="H19" s="85"/>
      <c r="I19" s="85"/>
      <c r="J19" s="85"/>
    </row>
    <row r="20" spans="2:10" ht="15" customHeight="1">
      <c r="B20" s="216" t="s">
        <v>45</v>
      </c>
      <c r="C20" s="216"/>
      <c r="D20" s="216"/>
      <c r="E20" s="216"/>
      <c r="F20" s="216"/>
      <c r="G20" s="216"/>
      <c r="H20" s="216"/>
      <c r="I20" s="216"/>
      <c r="J20" s="216"/>
    </row>
    <row r="21" spans="2:10" ht="15" customHeight="1">
      <c r="B21" s="217" t="s">
        <v>46</v>
      </c>
      <c r="C21" s="217"/>
      <c r="D21" s="217"/>
      <c r="E21" s="217"/>
      <c r="F21" s="217"/>
      <c r="G21" s="217"/>
      <c r="H21" s="217"/>
      <c r="I21" s="217"/>
      <c r="J21" s="217"/>
    </row>
    <row r="22" spans="2:10" ht="15" customHeight="1">
      <c r="B22" s="68"/>
      <c r="C22" s="86" t="s">
        <v>47</v>
      </c>
      <c r="D22" s="87" t="s">
        <v>48</v>
      </c>
      <c r="E22" s="68"/>
      <c r="F22" s="68"/>
      <c r="G22" s="68"/>
      <c r="H22" s="68"/>
      <c r="I22" s="68"/>
      <c r="J22" s="68"/>
    </row>
    <row r="23" spans="2:10" ht="15" customHeight="1">
      <c r="B23" s="68"/>
      <c r="C23" s="86" t="s">
        <v>49</v>
      </c>
      <c r="D23" s="87">
        <v>31500</v>
      </c>
      <c r="E23" s="68"/>
      <c r="F23" s="68"/>
      <c r="G23" s="68"/>
      <c r="H23" s="68"/>
      <c r="I23" s="218" t="s">
        <v>50</v>
      </c>
      <c r="J23" s="218"/>
    </row>
    <row r="24" spans="2:10" ht="15" customHeight="1">
      <c r="B24" s="88" t="s">
        <v>51</v>
      </c>
      <c r="C24" s="88"/>
      <c r="D24" s="88"/>
      <c r="E24" s="88"/>
      <c r="F24" s="88"/>
      <c r="G24" s="88"/>
      <c r="H24" s="88"/>
      <c r="I24" s="219" t="s">
        <v>52</v>
      </c>
      <c r="J24" s="219"/>
    </row>
    <row r="25" spans="2:10">
      <c r="B25">
        <v>1</v>
      </c>
      <c r="C25" s="89">
        <f>$C$10</f>
        <v>87587</v>
      </c>
      <c r="D25" s="89">
        <f>PPMT($C$8/12,B25,$C$9,$C$7)*-1</f>
        <v>79253.44498917392</v>
      </c>
      <c r="E25" s="89">
        <f>C25-D25</f>
        <v>8333.5550108260795</v>
      </c>
      <c r="F25" s="89">
        <f>C7-D25</f>
        <v>19920746.555010825</v>
      </c>
      <c r="G25" s="89">
        <f>$D$10</f>
        <v>263021</v>
      </c>
      <c r="H25" s="89">
        <f>PPMT($C$8/2,B25,$D$9,$D$7)*-1</f>
        <v>238020.40871987314</v>
      </c>
      <c r="I25" s="89">
        <f>G25-H25</f>
        <v>25000.591280126857</v>
      </c>
      <c r="J25" s="89">
        <f>D7-H25</f>
        <v>9761979.5912801269</v>
      </c>
    </row>
    <row r="26" spans="2:10">
      <c r="B26">
        <v>2</v>
      </c>
      <c r="C26" s="89">
        <f t="shared" ref="C26:C90" si="0">$C$10</f>
        <v>87587</v>
      </c>
      <c r="D26" s="89">
        <f>PPMT($C$8/12,B26,$C$9,$C$7)*-1</f>
        <v>79286.467257919416</v>
      </c>
      <c r="E26" s="89">
        <f t="shared" ref="E26:E84" si="1">C26-D26</f>
        <v>8300.5327420805843</v>
      </c>
      <c r="F26" s="89">
        <f>F25-D26</f>
        <v>19841460.087752905</v>
      </c>
      <c r="G26" s="89">
        <f t="shared" ref="G26:G46" si="2">$D$10</f>
        <v>263021</v>
      </c>
      <c r="H26" s="89">
        <f t="shared" ref="H26:H45" si="3">PPMT($C$8/2,B26,$D$9,$D$7)*-1</f>
        <v>238615.45974167279</v>
      </c>
      <c r="I26" s="89">
        <f t="shared" ref="I26:I46" si="4">G26-H26</f>
        <v>24405.540258327208</v>
      </c>
      <c r="J26" s="89">
        <f>J25-H26</f>
        <v>9523364.1315384544</v>
      </c>
    </row>
    <row r="27" spans="2:10">
      <c r="B27">
        <v>3</v>
      </c>
      <c r="C27" s="89">
        <f t="shared" si="0"/>
        <v>87587</v>
      </c>
      <c r="D27" s="89">
        <f t="shared" ref="D27:D89" si="5">PPMT($C$8/12,B27,$C$9,$C$7)*-1</f>
        <v>79319.503285943545</v>
      </c>
      <c r="E27" s="89">
        <f t="shared" si="1"/>
        <v>8267.4967140564549</v>
      </c>
      <c r="F27" s="89">
        <f t="shared" ref="F27:F84" si="6">F26-D27</f>
        <v>19762140.58446696</v>
      </c>
      <c r="G27" s="89">
        <f>$D$10</f>
        <v>263021</v>
      </c>
      <c r="H27" s="89">
        <f t="shared" si="3"/>
        <v>239211.99839102698</v>
      </c>
      <c r="I27" s="89">
        <f t="shared" si="4"/>
        <v>23809.00160897302</v>
      </c>
      <c r="J27" s="89">
        <f t="shared" ref="J27:J46" si="7">J26-H27</f>
        <v>9284152.1331474278</v>
      </c>
    </row>
    <row r="28" spans="2:10">
      <c r="B28">
        <v>4</v>
      </c>
      <c r="C28" s="89">
        <f>$C$10</f>
        <v>87587</v>
      </c>
      <c r="D28" s="89">
        <f t="shared" si="5"/>
        <v>79352.553078979356</v>
      </c>
      <c r="E28" s="89">
        <f t="shared" si="1"/>
        <v>8234.4469210206444</v>
      </c>
      <c r="F28" s="89">
        <f t="shared" si="6"/>
        <v>19682788.031387981</v>
      </c>
      <c r="G28" s="89">
        <f t="shared" si="2"/>
        <v>263021</v>
      </c>
      <c r="H28" s="89">
        <f t="shared" si="3"/>
        <v>239810.02838700454</v>
      </c>
      <c r="I28" s="89">
        <f t="shared" si="4"/>
        <v>23210.971612995461</v>
      </c>
      <c r="J28" s="89">
        <f t="shared" si="7"/>
        <v>9044342.1047604233</v>
      </c>
    </row>
    <row r="29" spans="2:10">
      <c r="B29">
        <v>5</v>
      </c>
      <c r="C29" s="89">
        <f t="shared" si="0"/>
        <v>87587</v>
      </c>
      <c r="D29" s="89">
        <f t="shared" si="5"/>
        <v>79385.616642762267</v>
      </c>
      <c r="E29" s="89">
        <f t="shared" si="1"/>
        <v>8201.3833572377334</v>
      </c>
      <c r="F29" s="89">
        <f t="shared" si="6"/>
        <v>19603402.414745219</v>
      </c>
      <c r="G29" s="89">
        <f t="shared" si="2"/>
        <v>263021</v>
      </c>
      <c r="H29" s="89">
        <f t="shared" si="3"/>
        <v>240409.55345797207</v>
      </c>
      <c r="I29" s="89">
        <f t="shared" si="4"/>
        <v>22611.44654202793</v>
      </c>
      <c r="J29" s="89">
        <f t="shared" si="7"/>
        <v>8803932.5513024516</v>
      </c>
    </row>
    <row r="30" spans="2:10">
      <c r="B30">
        <v>6</v>
      </c>
      <c r="C30" s="89">
        <f t="shared" si="0"/>
        <v>87587</v>
      </c>
      <c r="D30" s="89">
        <f t="shared" si="5"/>
        <v>79418.693983030083</v>
      </c>
      <c r="E30" s="89">
        <f t="shared" si="1"/>
        <v>8168.3060169699165</v>
      </c>
      <c r="F30" s="89">
        <f t="shared" si="6"/>
        <v>19523983.720762189</v>
      </c>
      <c r="G30" s="89">
        <f t="shared" si="2"/>
        <v>263021</v>
      </c>
      <c r="H30" s="89">
        <f t="shared" si="3"/>
        <v>241010.57734161703</v>
      </c>
      <c r="I30" s="89">
        <f t="shared" si="4"/>
        <v>22010.422658382973</v>
      </c>
      <c r="J30" s="89">
        <f t="shared" si="7"/>
        <v>8562921.9739608355</v>
      </c>
    </row>
    <row r="31" spans="2:10">
      <c r="B31">
        <v>7</v>
      </c>
      <c r="C31" s="89">
        <f t="shared" si="0"/>
        <v>87587</v>
      </c>
      <c r="D31" s="89">
        <f t="shared" si="5"/>
        <v>79451.785105523013</v>
      </c>
      <c r="E31" s="89">
        <f t="shared" si="1"/>
        <v>8135.214894476987</v>
      </c>
      <c r="F31" s="89">
        <f t="shared" si="6"/>
        <v>19444531.935656667</v>
      </c>
      <c r="G31" s="89">
        <f t="shared" si="2"/>
        <v>263021</v>
      </c>
      <c r="H31" s="89">
        <f t="shared" si="3"/>
        <v>241613.10378497106</v>
      </c>
      <c r="I31" s="89">
        <f t="shared" si="4"/>
        <v>21407.896215028944</v>
      </c>
      <c r="J31" s="89">
        <f t="shared" si="7"/>
        <v>8321308.8701758645</v>
      </c>
    </row>
    <row r="32" spans="2:10">
      <c r="B32">
        <v>8</v>
      </c>
      <c r="C32" s="89">
        <f t="shared" si="0"/>
        <v>87587</v>
      </c>
      <c r="D32" s="89">
        <f t="shared" si="5"/>
        <v>79484.890015983648</v>
      </c>
      <c r="E32" s="89">
        <f t="shared" si="1"/>
        <v>8102.1099840163515</v>
      </c>
      <c r="F32" s="89">
        <f t="shared" si="6"/>
        <v>19365047.045640685</v>
      </c>
      <c r="G32" s="89">
        <f t="shared" si="2"/>
        <v>263021</v>
      </c>
      <c r="H32" s="89">
        <f t="shared" si="3"/>
        <v>242217.13654443345</v>
      </c>
      <c r="I32" s="89">
        <f t="shared" si="4"/>
        <v>20803.863455566549</v>
      </c>
      <c r="J32" s="89">
        <f t="shared" si="7"/>
        <v>8079091.7336314311</v>
      </c>
    </row>
    <row r="33" spans="2:10">
      <c r="B33">
        <v>9</v>
      </c>
      <c r="C33" s="89">
        <f t="shared" si="0"/>
        <v>87587</v>
      </c>
      <c r="D33" s="89">
        <f t="shared" si="5"/>
        <v>79518.008720156984</v>
      </c>
      <c r="E33" s="89">
        <f t="shared" si="1"/>
        <v>8068.9912798430159</v>
      </c>
      <c r="F33" s="89">
        <f t="shared" si="6"/>
        <v>19285529.036920529</v>
      </c>
      <c r="G33" s="89">
        <f t="shared" si="2"/>
        <v>263021</v>
      </c>
      <c r="H33" s="89">
        <f t="shared" si="3"/>
        <v>242822.67938579456</v>
      </c>
      <c r="I33" s="89">
        <f t="shared" si="4"/>
        <v>20198.320614205441</v>
      </c>
      <c r="J33" s="89">
        <f t="shared" si="7"/>
        <v>7836269.0542456368</v>
      </c>
    </row>
    <row r="34" spans="2:10">
      <c r="B34">
        <v>10</v>
      </c>
      <c r="C34" s="89">
        <f t="shared" si="0"/>
        <v>87587</v>
      </c>
      <c r="D34" s="89">
        <f t="shared" si="5"/>
        <v>79551.141223790371</v>
      </c>
      <c r="E34" s="89">
        <f t="shared" si="1"/>
        <v>8035.8587762096286</v>
      </c>
      <c r="F34" s="89">
        <f t="shared" si="6"/>
        <v>19205977.895696737</v>
      </c>
      <c r="G34" s="89">
        <f t="shared" si="2"/>
        <v>263021</v>
      </c>
      <c r="H34" s="89">
        <f t="shared" si="3"/>
        <v>243429.73608425906</v>
      </c>
      <c r="I34" s="89">
        <f t="shared" si="4"/>
        <v>19591.263915740943</v>
      </c>
      <c r="J34" s="89">
        <f t="shared" si="7"/>
        <v>7592839.3181613777</v>
      </c>
    </row>
    <row r="35" spans="2:10">
      <c r="B35">
        <v>11</v>
      </c>
      <c r="C35" s="89">
        <f t="shared" si="0"/>
        <v>87587</v>
      </c>
      <c r="D35" s="89">
        <f t="shared" si="5"/>
        <v>79584.287532633622</v>
      </c>
      <c r="E35" s="89">
        <f t="shared" si="1"/>
        <v>8002.7124673663784</v>
      </c>
      <c r="F35" s="89">
        <f t="shared" si="6"/>
        <v>19126393.608164102</v>
      </c>
      <c r="G35" s="89">
        <f t="shared" si="2"/>
        <v>263021</v>
      </c>
      <c r="H35" s="89">
        <f t="shared" si="3"/>
        <v>244038.3104244697</v>
      </c>
      <c r="I35" s="89">
        <f t="shared" si="4"/>
        <v>18982.689575530298</v>
      </c>
      <c r="J35" s="89">
        <f t="shared" si="7"/>
        <v>7348801.0077369083</v>
      </c>
    </row>
    <row r="36" spans="2:10">
      <c r="B36">
        <v>12</v>
      </c>
      <c r="C36" s="89">
        <f t="shared" si="0"/>
        <v>87587</v>
      </c>
      <c r="D36" s="89">
        <f t="shared" si="5"/>
        <v>79617.447652438888</v>
      </c>
      <c r="E36" s="89">
        <f t="shared" si="1"/>
        <v>7969.5523475611117</v>
      </c>
      <c r="F36" s="89">
        <f t="shared" si="6"/>
        <v>19046776.160511661</v>
      </c>
      <c r="G36" s="89">
        <f t="shared" si="2"/>
        <v>263021</v>
      </c>
      <c r="H36" s="89">
        <f t="shared" si="3"/>
        <v>244648.40620053088</v>
      </c>
      <c r="I36" s="89">
        <f t="shared" si="4"/>
        <v>18372.593799469119</v>
      </c>
      <c r="J36" s="89">
        <f t="shared" si="7"/>
        <v>7104152.6015363773</v>
      </c>
    </row>
    <row r="37" spans="2:10">
      <c r="B37">
        <v>13</v>
      </c>
      <c r="C37" s="89">
        <f t="shared" si="0"/>
        <v>87587</v>
      </c>
      <c r="D37" s="89">
        <f t="shared" si="5"/>
        <v>79650.621588960727</v>
      </c>
      <c r="E37" s="89">
        <f t="shared" si="1"/>
        <v>7936.3784110392735</v>
      </c>
      <c r="F37" s="89">
        <f t="shared" si="6"/>
        <v>18967125.538922701</v>
      </c>
      <c r="G37" s="89">
        <f t="shared" si="2"/>
        <v>263021</v>
      </c>
      <c r="H37" s="89">
        <f t="shared" si="3"/>
        <v>245260.02721603218</v>
      </c>
      <c r="I37" s="89">
        <f t="shared" si="4"/>
        <v>17760.972783967823</v>
      </c>
      <c r="J37" s="89">
        <f t="shared" si="7"/>
        <v>6858892.5743203452</v>
      </c>
    </row>
    <row r="38" spans="2:10">
      <c r="B38">
        <v>14</v>
      </c>
      <c r="C38" s="89">
        <f t="shared" si="0"/>
        <v>87587</v>
      </c>
      <c r="D38" s="89">
        <f t="shared" si="5"/>
        <v>79683.809347956136</v>
      </c>
      <c r="E38" s="89">
        <f t="shared" si="1"/>
        <v>7903.1906520438642</v>
      </c>
      <c r="F38" s="89">
        <f t="shared" si="6"/>
        <v>18887441.729574744</v>
      </c>
      <c r="G38" s="89">
        <f t="shared" si="2"/>
        <v>263021</v>
      </c>
      <c r="H38" s="89">
        <f t="shared" si="3"/>
        <v>245873.1772840723</v>
      </c>
      <c r="I38" s="89">
        <f t="shared" si="4"/>
        <v>17147.822715927701</v>
      </c>
      <c r="J38" s="89">
        <f t="shared" si="7"/>
        <v>6613019.397036273</v>
      </c>
    </row>
    <row r="39" spans="2:10">
      <c r="B39">
        <v>15</v>
      </c>
      <c r="C39" s="89">
        <f t="shared" si="0"/>
        <v>87587</v>
      </c>
      <c r="D39" s="89">
        <f t="shared" si="5"/>
        <v>79717.010935184459</v>
      </c>
      <c r="E39" s="89">
        <f t="shared" si="1"/>
        <v>7869.9890648155415</v>
      </c>
      <c r="F39" s="89">
        <f t="shared" si="6"/>
        <v>18807724.71863956</v>
      </c>
      <c r="G39" s="89">
        <f t="shared" si="2"/>
        <v>263021</v>
      </c>
      <c r="H39" s="89">
        <f t="shared" si="3"/>
        <v>246487.86022728245</v>
      </c>
      <c r="I39" s="89">
        <f t="shared" si="4"/>
        <v>16533.13977271755</v>
      </c>
      <c r="J39" s="89">
        <f t="shared" si="7"/>
        <v>6366531.5368089909</v>
      </c>
    </row>
    <row r="40" spans="2:10">
      <c r="B40">
        <v>16</v>
      </c>
      <c r="C40" s="89">
        <f t="shared" si="0"/>
        <v>87587</v>
      </c>
      <c r="D40" s="89">
        <f t="shared" si="5"/>
        <v>79750.226356407453</v>
      </c>
      <c r="E40" s="89">
        <f t="shared" si="1"/>
        <v>7836.7736435925472</v>
      </c>
      <c r="F40" s="89">
        <f t="shared" si="6"/>
        <v>18727974.492283154</v>
      </c>
      <c r="G40" s="89">
        <f t="shared" si="2"/>
        <v>263021</v>
      </c>
      <c r="H40" s="89">
        <f t="shared" si="3"/>
        <v>247104.07987785069</v>
      </c>
      <c r="I40" s="89">
        <f t="shared" si="4"/>
        <v>15916.920122149313</v>
      </c>
      <c r="J40" s="89">
        <f t="shared" si="7"/>
        <v>6119427.4569311403</v>
      </c>
    </row>
    <row r="41" spans="2:10">
      <c r="B41">
        <v>17</v>
      </c>
      <c r="C41" s="89">
        <f t="shared" si="0"/>
        <v>87587</v>
      </c>
      <c r="D41" s="89">
        <f t="shared" si="5"/>
        <v>79783.455617389278</v>
      </c>
      <c r="E41" s="89">
        <f t="shared" si="1"/>
        <v>7803.5443826107221</v>
      </c>
      <c r="F41" s="89">
        <f t="shared" si="6"/>
        <v>18648191.036665764</v>
      </c>
      <c r="G41" s="89">
        <f t="shared" si="2"/>
        <v>263021</v>
      </c>
      <c r="H41" s="89">
        <f t="shared" si="3"/>
        <v>247721.84007754532</v>
      </c>
      <c r="I41" s="89">
        <f t="shared" si="4"/>
        <v>15299.159922454681</v>
      </c>
      <c r="J41" s="89">
        <f t="shared" si="7"/>
        <v>5871705.6168535948</v>
      </c>
    </row>
    <row r="42" spans="2:10">
      <c r="B42">
        <v>18</v>
      </c>
      <c r="C42" s="89">
        <f t="shared" si="0"/>
        <v>87587</v>
      </c>
      <c r="D42" s="89">
        <f t="shared" si="5"/>
        <v>79816.698723896523</v>
      </c>
      <c r="E42" s="89">
        <f t="shared" si="1"/>
        <v>7770.301276103477</v>
      </c>
      <c r="F42" s="89">
        <f t="shared" si="6"/>
        <v>18568374.337941866</v>
      </c>
      <c r="G42" s="89">
        <f t="shared" si="2"/>
        <v>263021</v>
      </c>
      <c r="H42" s="89">
        <f t="shared" si="3"/>
        <v>248341.14467773915</v>
      </c>
      <c r="I42" s="89">
        <f t="shared" si="4"/>
        <v>14679.855322260846</v>
      </c>
      <c r="J42" s="89">
        <f t="shared" si="7"/>
        <v>5623364.4721758552</v>
      </c>
    </row>
    <row r="43" spans="2:10">
      <c r="B43">
        <v>19</v>
      </c>
      <c r="C43" s="89">
        <f t="shared" si="0"/>
        <v>87587</v>
      </c>
      <c r="D43" s="89">
        <f t="shared" si="5"/>
        <v>79849.955681698135</v>
      </c>
      <c r="E43" s="89">
        <f t="shared" si="1"/>
        <v>7737.0443183018651</v>
      </c>
      <c r="F43" s="89">
        <f t="shared" si="6"/>
        <v>18488524.38226017</v>
      </c>
      <c r="G43" s="89">
        <f t="shared" si="2"/>
        <v>263021</v>
      </c>
      <c r="H43" s="89">
        <f t="shared" si="3"/>
        <v>248961.99753943351</v>
      </c>
      <c r="I43" s="89">
        <f t="shared" si="4"/>
        <v>14059.002460566495</v>
      </c>
      <c r="J43" s="89">
        <f t="shared" si="7"/>
        <v>5374402.4746364215</v>
      </c>
    </row>
    <row r="44" spans="2:10">
      <c r="B44">
        <v>20</v>
      </c>
      <c r="C44" s="89">
        <f t="shared" si="0"/>
        <v>87587</v>
      </c>
      <c r="D44" s="89">
        <f t="shared" si="5"/>
        <v>79883.226496565519</v>
      </c>
      <c r="E44" s="89">
        <f t="shared" si="1"/>
        <v>7703.7735034344805</v>
      </c>
      <c r="F44" s="89">
        <f t="shared" si="6"/>
        <v>18408641.155763604</v>
      </c>
      <c r="G44" s="89">
        <f t="shared" si="2"/>
        <v>263021</v>
      </c>
      <c r="H44" s="89">
        <f t="shared" si="3"/>
        <v>249584.40253328209</v>
      </c>
      <c r="I44" s="89">
        <f t="shared" si="4"/>
        <v>13436.597466717911</v>
      </c>
      <c r="J44" s="89">
        <f t="shared" si="7"/>
        <v>5124818.072103139</v>
      </c>
    </row>
    <row r="45" spans="2:10">
      <c r="B45">
        <v>21</v>
      </c>
      <c r="C45" s="89">
        <f t="shared" si="0"/>
        <v>87587</v>
      </c>
      <c r="D45" s="89">
        <f t="shared" si="5"/>
        <v>79916.511174272411</v>
      </c>
      <c r="E45" s="89">
        <f t="shared" si="1"/>
        <v>7670.4888257275888</v>
      </c>
      <c r="F45" s="89">
        <f t="shared" si="6"/>
        <v>18328724.644589331</v>
      </c>
      <c r="G45" s="89">
        <f t="shared" si="2"/>
        <v>263021</v>
      </c>
      <c r="H45" s="89">
        <f t="shared" si="3"/>
        <v>250208.36353961527</v>
      </c>
      <c r="I45" s="89">
        <f t="shared" si="4"/>
        <v>12812.636460384732</v>
      </c>
      <c r="J45" s="89">
        <f t="shared" si="7"/>
        <v>4874609.7085635234</v>
      </c>
    </row>
    <row r="46" spans="2:10">
      <c r="B46">
        <v>22</v>
      </c>
      <c r="C46" s="89">
        <f t="shared" si="0"/>
        <v>87587</v>
      </c>
      <c r="D46" s="89">
        <f t="shared" si="5"/>
        <v>79949.809720595033</v>
      </c>
      <c r="E46" s="89">
        <f t="shared" si="1"/>
        <v>7637.1902794049674</v>
      </c>
      <c r="F46" s="89">
        <f t="shared" si="6"/>
        <v>18248774.834868737</v>
      </c>
      <c r="G46" s="89">
        <f t="shared" si="2"/>
        <v>263021</v>
      </c>
      <c r="H46" s="89">
        <f>PPMT($C$8/2,B46,$D$9,$D$7)*-1</f>
        <v>250833.88444846432</v>
      </c>
      <c r="I46" s="89">
        <f t="shared" si="4"/>
        <v>12187.11555153568</v>
      </c>
      <c r="J46" s="89">
        <f t="shared" si="7"/>
        <v>4623775.8241150593</v>
      </c>
    </row>
    <row r="47" spans="2:10">
      <c r="B47">
        <v>23</v>
      </c>
      <c r="C47" s="89">
        <f t="shared" si="0"/>
        <v>87587</v>
      </c>
      <c r="D47" s="89">
        <f t="shared" si="5"/>
        <v>79983.122141311949</v>
      </c>
      <c r="E47" s="89">
        <f t="shared" si="1"/>
        <v>7603.8778586880508</v>
      </c>
      <c r="F47" s="89">
        <f t="shared" si="6"/>
        <v>18168791.712727424</v>
      </c>
    </row>
    <row r="48" spans="2:10">
      <c r="B48">
        <v>24</v>
      </c>
      <c r="C48" s="89">
        <f t="shared" si="0"/>
        <v>87587</v>
      </c>
      <c r="D48" s="89">
        <f t="shared" si="5"/>
        <v>80016.448442204171</v>
      </c>
      <c r="E48" s="89">
        <f t="shared" si="1"/>
        <v>7570.5515577958286</v>
      </c>
      <c r="F48" s="89">
        <f t="shared" si="6"/>
        <v>18088775.264285218</v>
      </c>
    </row>
    <row r="49" spans="2:6">
      <c r="B49">
        <v>25</v>
      </c>
      <c r="C49" s="89">
        <f t="shared" si="0"/>
        <v>87587</v>
      </c>
      <c r="D49" s="89">
        <f t="shared" si="5"/>
        <v>80049.788629055081</v>
      </c>
      <c r="E49" s="89">
        <f t="shared" si="1"/>
        <v>7537.2113709449186</v>
      </c>
      <c r="F49" s="89">
        <f t="shared" si="6"/>
        <v>18008725.475656163</v>
      </c>
    </row>
    <row r="50" spans="2:6">
      <c r="B50">
        <v>26</v>
      </c>
      <c r="C50" s="89">
        <f t="shared" si="0"/>
        <v>87587</v>
      </c>
      <c r="D50" s="89">
        <f t="shared" si="5"/>
        <v>80083.142707650521</v>
      </c>
      <c r="E50" s="89">
        <f t="shared" si="1"/>
        <v>7503.8572923494794</v>
      </c>
      <c r="F50" s="89">
        <f t="shared" si="6"/>
        <v>17928642.332948513</v>
      </c>
    </row>
    <row r="51" spans="2:6">
      <c r="B51">
        <v>27</v>
      </c>
      <c r="C51" s="89">
        <f t="shared" si="0"/>
        <v>87587</v>
      </c>
      <c r="D51" s="89">
        <f t="shared" si="5"/>
        <v>80116.510683778717</v>
      </c>
      <c r="E51" s="89">
        <f t="shared" si="1"/>
        <v>7470.4893162212829</v>
      </c>
      <c r="F51" s="89">
        <f t="shared" si="6"/>
        <v>17848525.822264735</v>
      </c>
    </row>
    <row r="52" spans="2:6">
      <c r="B52">
        <v>28</v>
      </c>
      <c r="C52" s="89">
        <f t="shared" si="0"/>
        <v>87587</v>
      </c>
      <c r="D52" s="89">
        <f t="shared" si="5"/>
        <v>80149.892563230285</v>
      </c>
      <c r="E52" s="89">
        <f t="shared" si="1"/>
        <v>7437.1074367697147</v>
      </c>
      <c r="F52" s="89">
        <f t="shared" si="6"/>
        <v>17768375.929701503</v>
      </c>
    </row>
    <row r="53" spans="2:6">
      <c r="B53">
        <v>29</v>
      </c>
      <c r="C53" s="89">
        <f t="shared" si="0"/>
        <v>87587</v>
      </c>
      <c r="D53" s="89">
        <f t="shared" si="5"/>
        <v>80183.288351798299</v>
      </c>
      <c r="E53" s="89">
        <f t="shared" si="1"/>
        <v>7403.7116482017009</v>
      </c>
      <c r="F53" s="89">
        <f t="shared" si="6"/>
        <v>17688192.641349707</v>
      </c>
    </row>
    <row r="54" spans="2:6">
      <c r="B54">
        <v>30</v>
      </c>
      <c r="C54" s="89">
        <f t="shared" si="0"/>
        <v>87587</v>
      </c>
      <c r="D54" s="89">
        <f t="shared" si="5"/>
        <v>80216.698055278219</v>
      </c>
      <c r="E54" s="89">
        <f t="shared" si="1"/>
        <v>7370.3019447217812</v>
      </c>
      <c r="F54" s="89">
        <f t="shared" si="6"/>
        <v>17607975.943294428</v>
      </c>
    </row>
    <row r="55" spans="2:6">
      <c r="B55">
        <v>31</v>
      </c>
      <c r="C55" s="89">
        <f t="shared" si="0"/>
        <v>87587</v>
      </c>
      <c r="D55" s="89">
        <f t="shared" si="5"/>
        <v>80250.121679467906</v>
      </c>
      <c r="E55" s="89">
        <f t="shared" si="1"/>
        <v>7336.8783205320942</v>
      </c>
      <c r="F55" s="89">
        <f t="shared" si="6"/>
        <v>17527725.821614962</v>
      </c>
    </row>
    <row r="56" spans="2:6">
      <c r="B56">
        <v>32</v>
      </c>
      <c r="C56" s="89">
        <f t="shared" si="0"/>
        <v>87587</v>
      </c>
      <c r="D56" s="89">
        <f t="shared" si="5"/>
        <v>80283.559230167681</v>
      </c>
      <c r="E56" s="89">
        <f t="shared" si="1"/>
        <v>7303.4407698323193</v>
      </c>
      <c r="F56" s="89">
        <f t="shared" si="6"/>
        <v>17447442.262384795</v>
      </c>
    </row>
    <row r="57" spans="2:6">
      <c r="B57">
        <v>33</v>
      </c>
      <c r="C57" s="89">
        <f t="shared" si="0"/>
        <v>87587</v>
      </c>
      <c r="D57" s="89">
        <f t="shared" si="5"/>
        <v>80317.010713180265</v>
      </c>
      <c r="E57" s="89">
        <f t="shared" si="1"/>
        <v>7269.9892868197348</v>
      </c>
      <c r="F57" s="89">
        <f t="shared" si="6"/>
        <v>17367125.251671616</v>
      </c>
    </row>
    <row r="58" spans="2:6">
      <c r="B58">
        <v>34</v>
      </c>
      <c r="C58" s="89">
        <f t="shared" si="0"/>
        <v>87587</v>
      </c>
      <c r="D58" s="89">
        <f t="shared" si="5"/>
        <v>80350.476134310753</v>
      </c>
      <c r="E58" s="89">
        <f t="shared" si="1"/>
        <v>7236.523865689247</v>
      </c>
      <c r="F58" s="89">
        <f t="shared" si="6"/>
        <v>17286774.775537305</v>
      </c>
    </row>
    <row r="59" spans="2:6">
      <c r="B59">
        <v>35</v>
      </c>
      <c r="C59" s="89">
        <f t="shared" si="0"/>
        <v>87587</v>
      </c>
      <c r="D59" s="89">
        <f t="shared" si="5"/>
        <v>80383.955499366712</v>
      </c>
      <c r="E59" s="89">
        <f t="shared" si="1"/>
        <v>7203.0445006332884</v>
      </c>
      <c r="F59" s="89">
        <f t="shared" si="6"/>
        <v>17206390.820037939</v>
      </c>
    </row>
    <row r="60" spans="2:6">
      <c r="B60">
        <v>36</v>
      </c>
      <c r="C60" s="89">
        <f t="shared" si="0"/>
        <v>87587</v>
      </c>
      <c r="D60" s="89">
        <f t="shared" si="5"/>
        <v>80417.448814158124</v>
      </c>
      <c r="E60" s="89">
        <f t="shared" si="1"/>
        <v>7169.5511858418758</v>
      </c>
      <c r="F60" s="89">
        <f t="shared" si="6"/>
        <v>17125973.371223781</v>
      </c>
    </row>
    <row r="61" spans="2:6">
      <c r="B61">
        <v>37</v>
      </c>
      <c r="C61" s="89">
        <f t="shared" si="0"/>
        <v>87587</v>
      </c>
      <c r="D61" s="89">
        <f t="shared" si="5"/>
        <v>80450.956084497346</v>
      </c>
      <c r="E61" s="89">
        <f t="shared" si="1"/>
        <v>7136.0439155026543</v>
      </c>
      <c r="F61" s="89">
        <f t="shared" si="6"/>
        <v>17045522.415139284</v>
      </c>
    </row>
    <row r="62" spans="2:6">
      <c r="B62">
        <v>38</v>
      </c>
      <c r="C62" s="89">
        <f t="shared" si="0"/>
        <v>87587</v>
      </c>
      <c r="D62" s="89">
        <f t="shared" si="5"/>
        <v>80484.47731619922</v>
      </c>
      <c r="E62" s="89">
        <f t="shared" si="1"/>
        <v>7102.5226838007802</v>
      </c>
      <c r="F62" s="89">
        <f t="shared" si="6"/>
        <v>16965037.937823083</v>
      </c>
    </row>
    <row r="63" spans="2:6">
      <c r="B63">
        <v>39</v>
      </c>
      <c r="C63" s="89">
        <f t="shared" si="0"/>
        <v>87587</v>
      </c>
      <c r="D63" s="89">
        <f t="shared" si="5"/>
        <v>80518.012515080976</v>
      </c>
      <c r="E63" s="89">
        <f t="shared" si="1"/>
        <v>7068.9874849190237</v>
      </c>
      <c r="F63" s="89">
        <f t="shared" si="6"/>
        <v>16884519.925308004</v>
      </c>
    </row>
    <row r="64" spans="2:6">
      <c r="B64">
        <v>40</v>
      </c>
      <c r="C64" s="89">
        <f t="shared" si="0"/>
        <v>87587</v>
      </c>
      <c r="D64" s="89">
        <f t="shared" si="5"/>
        <v>80551.561686962246</v>
      </c>
      <c r="E64" s="89">
        <f t="shared" si="1"/>
        <v>7035.4383130377537</v>
      </c>
      <c r="F64" s="89">
        <f t="shared" si="6"/>
        <v>16803968.363621041</v>
      </c>
    </row>
    <row r="65" spans="2:6">
      <c r="B65">
        <v>41</v>
      </c>
      <c r="C65" s="89">
        <f t="shared" si="0"/>
        <v>87587</v>
      </c>
      <c r="D65" s="89">
        <f t="shared" si="5"/>
        <v>80585.124837665164</v>
      </c>
      <c r="E65" s="89">
        <f t="shared" si="1"/>
        <v>7001.8751623348362</v>
      </c>
      <c r="F65" s="89">
        <f t="shared" si="6"/>
        <v>16723383.238783376</v>
      </c>
    </row>
    <row r="66" spans="2:6">
      <c r="B66">
        <v>42</v>
      </c>
      <c r="C66" s="89">
        <f t="shared" si="0"/>
        <v>87587</v>
      </c>
      <c r="D66" s="89">
        <f t="shared" si="5"/>
        <v>80618.701973014191</v>
      </c>
      <c r="E66" s="89">
        <f t="shared" si="1"/>
        <v>6968.298026985809</v>
      </c>
      <c r="F66" s="89">
        <f t="shared" si="6"/>
        <v>16642764.536810363</v>
      </c>
    </row>
    <row r="67" spans="2:6">
      <c r="B67">
        <v>43</v>
      </c>
      <c r="C67" s="89">
        <f t="shared" si="0"/>
        <v>87587</v>
      </c>
      <c r="D67" s="89">
        <f t="shared" si="5"/>
        <v>80652.293098836279</v>
      </c>
      <c r="E67" s="89">
        <f t="shared" si="1"/>
        <v>6934.7069011637213</v>
      </c>
      <c r="F67" s="89">
        <f t="shared" si="6"/>
        <v>16562112.243711526</v>
      </c>
    </row>
    <row r="68" spans="2:6">
      <c r="B68">
        <v>44</v>
      </c>
      <c r="C68" s="89">
        <f t="shared" si="0"/>
        <v>87587</v>
      </c>
      <c r="D68" s="89">
        <f t="shared" si="5"/>
        <v>80685.898220960793</v>
      </c>
      <c r="E68" s="89">
        <f t="shared" si="1"/>
        <v>6901.101779039207</v>
      </c>
      <c r="F68" s="89">
        <f t="shared" si="6"/>
        <v>16481426.345490566</v>
      </c>
    </row>
    <row r="69" spans="2:6">
      <c r="B69">
        <v>45</v>
      </c>
      <c r="C69" s="89">
        <f t="shared" si="0"/>
        <v>87587</v>
      </c>
      <c r="D69" s="89">
        <f t="shared" si="5"/>
        <v>80719.517345219516</v>
      </c>
      <c r="E69" s="89">
        <f t="shared" si="1"/>
        <v>6867.4826547804842</v>
      </c>
      <c r="F69" s="89">
        <f t="shared" si="6"/>
        <v>16400706.828145346</v>
      </c>
    </row>
    <row r="70" spans="2:6">
      <c r="B70">
        <v>46</v>
      </c>
      <c r="C70" s="89">
        <f t="shared" si="0"/>
        <v>87587</v>
      </c>
      <c r="D70" s="89">
        <f t="shared" si="5"/>
        <v>80753.150477446688</v>
      </c>
      <c r="E70" s="89">
        <f t="shared" si="1"/>
        <v>6833.8495225533115</v>
      </c>
      <c r="F70" s="89">
        <f t="shared" si="6"/>
        <v>16319953.677667899</v>
      </c>
    </row>
    <row r="71" spans="2:6">
      <c r="B71">
        <v>47</v>
      </c>
      <c r="C71" s="89">
        <f t="shared" si="0"/>
        <v>87587</v>
      </c>
      <c r="D71" s="89">
        <f t="shared" si="5"/>
        <v>80786.797623478968</v>
      </c>
      <c r="E71" s="89">
        <f t="shared" si="1"/>
        <v>6800.2023765210324</v>
      </c>
      <c r="F71" s="89">
        <f t="shared" si="6"/>
        <v>16239166.880044419</v>
      </c>
    </row>
    <row r="72" spans="2:6">
      <c r="B72">
        <v>48</v>
      </c>
      <c r="C72" s="89">
        <f t="shared" si="0"/>
        <v>87587</v>
      </c>
      <c r="D72" s="89">
        <f t="shared" si="5"/>
        <v>80820.458789155411</v>
      </c>
      <c r="E72" s="89">
        <f t="shared" si="1"/>
        <v>6766.5412108445889</v>
      </c>
      <c r="F72" s="89">
        <f t="shared" si="6"/>
        <v>16158346.421255264</v>
      </c>
    </row>
    <row r="73" spans="2:6">
      <c r="B73">
        <v>49</v>
      </c>
      <c r="C73" s="89">
        <f t="shared" si="0"/>
        <v>87587</v>
      </c>
      <c r="D73" s="89">
        <f t="shared" si="5"/>
        <v>80854.133980317565</v>
      </c>
      <c r="E73" s="89">
        <f t="shared" si="1"/>
        <v>6732.8660196824349</v>
      </c>
      <c r="F73" s="89">
        <f t="shared" si="6"/>
        <v>16077492.287274947</v>
      </c>
    </row>
    <row r="74" spans="2:6">
      <c r="B74">
        <v>50</v>
      </c>
      <c r="C74" s="89">
        <f t="shared" si="0"/>
        <v>87587</v>
      </c>
      <c r="D74" s="89">
        <f t="shared" si="5"/>
        <v>80887.823202809363</v>
      </c>
      <c r="E74" s="89">
        <f t="shared" si="1"/>
        <v>6699.1767971906374</v>
      </c>
      <c r="F74" s="89">
        <f t="shared" si="6"/>
        <v>15996604.464072138</v>
      </c>
    </row>
    <row r="75" spans="2:6">
      <c r="B75">
        <v>51</v>
      </c>
      <c r="C75" s="89">
        <f t="shared" si="0"/>
        <v>87587</v>
      </c>
      <c r="D75" s="89">
        <f t="shared" si="5"/>
        <v>80921.526462477195</v>
      </c>
      <c r="E75" s="89">
        <f t="shared" si="1"/>
        <v>6665.4735375228047</v>
      </c>
      <c r="F75" s="89">
        <f t="shared" si="6"/>
        <v>15915682.937609661</v>
      </c>
    </row>
    <row r="76" spans="2:6">
      <c r="B76">
        <v>52</v>
      </c>
      <c r="C76" s="89">
        <f t="shared" si="0"/>
        <v>87587</v>
      </c>
      <c r="D76" s="89">
        <f t="shared" si="5"/>
        <v>80955.2437651699</v>
      </c>
      <c r="E76" s="89">
        <f t="shared" si="1"/>
        <v>6631.7562348300999</v>
      </c>
      <c r="F76" s="89">
        <f t="shared" si="6"/>
        <v>15834727.693844492</v>
      </c>
    </row>
    <row r="77" spans="2:6">
      <c r="B77">
        <v>53</v>
      </c>
      <c r="C77" s="89">
        <f t="shared" si="0"/>
        <v>87587</v>
      </c>
      <c r="D77" s="89">
        <f t="shared" si="5"/>
        <v>80988.975116738715</v>
      </c>
      <c r="E77" s="89">
        <f t="shared" si="1"/>
        <v>6598.0248832612851</v>
      </c>
      <c r="F77" s="89">
        <f t="shared" si="6"/>
        <v>15753738.718727753</v>
      </c>
    </row>
    <row r="78" spans="2:6">
      <c r="B78">
        <v>54</v>
      </c>
      <c r="C78" s="89">
        <f t="shared" si="0"/>
        <v>87587</v>
      </c>
      <c r="D78" s="89">
        <f t="shared" si="5"/>
        <v>81022.720523037366</v>
      </c>
      <c r="E78" s="89">
        <f t="shared" si="1"/>
        <v>6564.2794769626344</v>
      </c>
      <c r="F78" s="89">
        <f t="shared" si="6"/>
        <v>15672715.998204716</v>
      </c>
    </row>
    <row r="79" spans="2:6">
      <c r="B79">
        <v>55</v>
      </c>
      <c r="C79" s="89">
        <f t="shared" si="0"/>
        <v>87587</v>
      </c>
      <c r="D79" s="89">
        <f t="shared" si="5"/>
        <v>81056.479989921951</v>
      </c>
      <c r="E79" s="89">
        <f t="shared" si="1"/>
        <v>6530.5200100780494</v>
      </c>
      <c r="F79" s="89">
        <f t="shared" si="6"/>
        <v>15591659.518214794</v>
      </c>
    </row>
    <row r="80" spans="2:6">
      <c r="B80">
        <v>56</v>
      </c>
      <c r="C80" s="89">
        <f t="shared" si="0"/>
        <v>87587</v>
      </c>
      <c r="D80" s="89">
        <f t="shared" si="5"/>
        <v>81090.2535232511</v>
      </c>
      <c r="E80" s="89">
        <f t="shared" si="1"/>
        <v>6496.7464767489</v>
      </c>
      <c r="F80" s="89">
        <f t="shared" si="6"/>
        <v>15510569.264691543</v>
      </c>
    </row>
    <row r="81" spans="2:6">
      <c r="B81">
        <v>57</v>
      </c>
      <c r="C81" s="89">
        <f t="shared" si="0"/>
        <v>87587</v>
      </c>
      <c r="D81" s="89">
        <f t="shared" si="5"/>
        <v>81124.041128885787</v>
      </c>
      <c r="E81" s="89">
        <f t="shared" si="1"/>
        <v>6462.9588711142133</v>
      </c>
      <c r="F81" s="89">
        <f t="shared" si="6"/>
        <v>15429445.223562658</v>
      </c>
    </row>
    <row r="82" spans="2:6">
      <c r="B82">
        <v>58</v>
      </c>
      <c r="C82" s="89">
        <f t="shared" si="0"/>
        <v>87587</v>
      </c>
      <c r="D82" s="89">
        <f t="shared" si="5"/>
        <v>81157.842812689487</v>
      </c>
      <c r="E82" s="89">
        <f t="shared" si="1"/>
        <v>6429.1571873105131</v>
      </c>
      <c r="F82" s="89">
        <f t="shared" si="6"/>
        <v>15348287.380749969</v>
      </c>
    </row>
    <row r="83" spans="2:6">
      <c r="B83">
        <v>59</v>
      </c>
      <c r="C83" s="89">
        <f t="shared" si="0"/>
        <v>87587</v>
      </c>
      <c r="D83" s="89">
        <f t="shared" si="5"/>
        <v>81191.658580528121</v>
      </c>
      <c r="E83" s="89">
        <f t="shared" si="1"/>
        <v>6395.3414194718789</v>
      </c>
      <c r="F83" s="89">
        <f t="shared" si="6"/>
        <v>15267095.72216944</v>
      </c>
    </row>
    <row r="84" spans="2:6">
      <c r="B84">
        <v>60</v>
      </c>
      <c r="C84" s="89">
        <f t="shared" si="0"/>
        <v>87587</v>
      </c>
      <c r="D84" s="89">
        <f t="shared" si="5"/>
        <v>81225.488438269997</v>
      </c>
      <c r="E84" s="89">
        <f t="shared" si="1"/>
        <v>6361.5115617300035</v>
      </c>
      <c r="F84" s="89">
        <f t="shared" si="6"/>
        <v>15185870.233731171</v>
      </c>
    </row>
    <row r="85" spans="2:6">
      <c r="B85">
        <v>61</v>
      </c>
      <c r="C85" s="89">
        <f t="shared" si="0"/>
        <v>87587</v>
      </c>
      <c r="D85" s="89">
        <f t="shared" si="5"/>
        <v>81259.332391785938</v>
      </c>
      <c r="E85" s="89">
        <f>C85-D85</f>
        <v>6327.6676082140621</v>
      </c>
      <c r="F85" s="89">
        <f>F84-D85</f>
        <v>15104610.901339386</v>
      </c>
    </row>
    <row r="86" spans="2:6">
      <c r="B86">
        <v>62</v>
      </c>
      <c r="C86" s="89">
        <f t="shared" si="0"/>
        <v>87587</v>
      </c>
      <c r="D86" s="89">
        <f t="shared" si="5"/>
        <v>81293.190446949186</v>
      </c>
      <c r="E86" s="89">
        <f>C86-D86</f>
        <v>6293.8095530508144</v>
      </c>
      <c r="F86" s="89">
        <f>F85-D86</f>
        <v>15023317.710892437</v>
      </c>
    </row>
    <row r="87" spans="2:6">
      <c r="B87">
        <v>63</v>
      </c>
      <c r="C87" s="89">
        <f t="shared" si="0"/>
        <v>87587</v>
      </c>
      <c r="D87" s="89">
        <f t="shared" si="5"/>
        <v>81327.06260963541</v>
      </c>
      <c r="E87" s="89">
        <f t="shared" ref="E87:E150" si="8">C87-D87</f>
        <v>6259.9373903645901</v>
      </c>
      <c r="F87" s="89">
        <f>F86-D87</f>
        <v>14941990.648282802</v>
      </c>
    </row>
    <row r="88" spans="2:6">
      <c r="B88">
        <v>64</v>
      </c>
      <c r="C88" s="89">
        <f t="shared" si="0"/>
        <v>87587</v>
      </c>
      <c r="D88" s="89">
        <f t="shared" si="5"/>
        <v>81360.948885722755</v>
      </c>
      <c r="E88" s="89">
        <f t="shared" si="8"/>
        <v>6226.0511142772448</v>
      </c>
      <c r="F88" s="89">
        <f t="shared" ref="F88:F108" si="9">F87-D88</f>
        <v>14860629.69939708</v>
      </c>
    </row>
    <row r="89" spans="2:6">
      <c r="B89">
        <v>65</v>
      </c>
      <c r="C89" s="89">
        <f t="shared" si="0"/>
        <v>87587</v>
      </c>
      <c r="D89" s="89">
        <f t="shared" si="5"/>
        <v>81394.849281091811</v>
      </c>
      <c r="E89" s="89">
        <f t="shared" si="8"/>
        <v>6192.1507189081894</v>
      </c>
      <c r="F89" s="89">
        <f t="shared" si="9"/>
        <v>14779234.850115988</v>
      </c>
    </row>
    <row r="90" spans="2:6">
      <c r="B90">
        <v>66</v>
      </c>
      <c r="C90" s="89">
        <f t="shared" si="0"/>
        <v>87587</v>
      </c>
      <c r="D90" s="89">
        <f t="shared" ref="D90:D133" si="10">PPMT($C$8/12,B90,$C$9,$C$7)*-1</f>
        <v>81428.763801625595</v>
      </c>
      <c r="E90" s="89">
        <f t="shared" si="8"/>
        <v>6158.2361983744049</v>
      </c>
      <c r="F90" s="89">
        <f t="shared" si="9"/>
        <v>14697806.086314363</v>
      </c>
    </row>
    <row r="91" spans="2:6">
      <c r="B91">
        <v>67</v>
      </c>
      <c r="C91" s="89">
        <f t="shared" ref="C91:C150" si="11">$C$10</f>
        <v>87587</v>
      </c>
      <c r="D91" s="89">
        <f t="shared" si="10"/>
        <v>81462.692453209616</v>
      </c>
      <c r="E91" s="89">
        <f t="shared" si="8"/>
        <v>6124.3075467903836</v>
      </c>
      <c r="F91" s="89">
        <f t="shared" si="9"/>
        <v>14616343.393861154</v>
      </c>
    </row>
    <row r="92" spans="2:6">
      <c r="B92">
        <v>68</v>
      </c>
      <c r="C92" s="89">
        <f t="shared" si="11"/>
        <v>87587</v>
      </c>
      <c r="D92" s="89">
        <f t="shared" si="10"/>
        <v>81496.635241731783</v>
      </c>
      <c r="E92" s="89">
        <f t="shared" si="8"/>
        <v>6090.364758268217</v>
      </c>
      <c r="F92" s="89">
        <f t="shared" si="9"/>
        <v>14534846.758619422</v>
      </c>
    </row>
    <row r="93" spans="2:6">
      <c r="B93">
        <v>69</v>
      </c>
      <c r="C93" s="89">
        <f t="shared" si="11"/>
        <v>87587</v>
      </c>
      <c r="D93" s="89">
        <f t="shared" si="10"/>
        <v>81530.592173082507</v>
      </c>
      <c r="E93" s="89">
        <f t="shared" si="8"/>
        <v>6056.4078269174934</v>
      </c>
      <c r="F93" s="89">
        <f t="shared" si="9"/>
        <v>14453316.166446339</v>
      </c>
    </row>
    <row r="94" spans="2:6">
      <c r="B94">
        <v>70</v>
      </c>
      <c r="C94" s="89">
        <f t="shared" si="11"/>
        <v>87587</v>
      </c>
      <c r="D94" s="89">
        <f t="shared" si="10"/>
        <v>81564.563253154614</v>
      </c>
      <c r="E94" s="89">
        <f t="shared" si="8"/>
        <v>6022.4367468453856</v>
      </c>
      <c r="F94" s="89">
        <f t="shared" si="9"/>
        <v>14371751.603193184</v>
      </c>
    </row>
    <row r="95" spans="2:6">
      <c r="B95">
        <v>71</v>
      </c>
      <c r="C95" s="89">
        <f t="shared" si="11"/>
        <v>87587</v>
      </c>
      <c r="D95" s="89">
        <f t="shared" si="10"/>
        <v>81598.548487843436</v>
      </c>
      <c r="E95" s="89">
        <f t="shared" si="8"/>
        <v>5988.4515121565637</v>
      </c>
      <c r="F95" s="89">
        <f t="shared" si="9"/>
        <v>14290153.05470534</v>
      </c>
    </row>
    <row r="96" spans="2:6">
      <c r="B96">
        <v>72</v>
      </c>
      <c r="C96" s="89">
        <f t="shared" si="11"/>
        <v>87587</v>
      </c>
      <c r="D96" s="89">
        <f t="shared" si="10"/>
        <v>81632.547883046704</v>
      </c>
      <c r="E96" s="89">
        <f t="shared" si="8"/>
        <v>5954.4521169532964</v>
      </c>
      <c r="F96" s="89">
        <f t="shared" si="9"/>
        <v>14208520.506822294</v>
      </c>
    </row>
    <row r="97" spans="2:6">
      <c r="B97">
        <v>73</v>
      </c>
      <c r="C97" s="89">
        <f t="shared" si="11"/>
        <v>87587</v>
      </c>
      <c r="D97" s="89">
        <f t="shared" si="10"/>
        <v>81666.561444664636</v>
      </c>
      <c r="E97" s="89">
        <f t="shared" si="8"/>
        <v>5920.4385553353641</v>
      </c>
      <c r="F97" s="89">
        <f t="shared" si="9"/>
        <v>14126853.945377629</v>
      </c>
    </row>
    <row r="98" spans="2:6">
      <c r="B98">
        <v>74</v>
      </c>
      <c r="C98" s="89">
        <f t="shared" si="11"/>
        <v>87587</v>
      </c>
      <c r="D98" s="89">
        <f t="shared" si="10"/>
        <v>81700.589178599912</v>
      </c>
      <c r="E98" s="89">
        <f t="shared" si="8"/>
        <v>5886.410821400088</v>
      </c>
      <c r="F98" s="89">
        <f t="shared" si="9"/>
        <v>14045153.35619903</v>
      </c>
    </row>
    <row r="99" spans="2:6">
      <c r="B99">
        <v>75</v>
      </c>
      <c r="C99" s="89">
        <f t="shared" si="11"/>
        <v>87587</v>
      </c>
      <c r="D99" s="89">
        <f t="shared" si="10"/>
        <v>81734.63109075767</v>
      </c>
      <c r="E99" s="89">
        <f t="shared" si="8"/>
        <v>5852.3689092423301</v>
      </c>
      <c r="F99" s="89">
        <f t="shared" si="9"/>
        <v>13963418.725108271</v>
      </c>
    </row>
    <row r="100" spans="2:6">
      <c r="B100">
        <v>76</v>
      </c>
      <c r="C100" s="89">
        <f t="shared" si="11"/>
        <v>87587</v>
      </c>
      <c r="D100" s="89">
        <f t="shared" si="10"/>
        <v>81768.687187045478</v>
      </c>
      <c r="E100" s="89">
        <f t="shared" si="8"/>
        <v>5818.3128129545221</v>
      </c>
      <c r="F100" s="89">
        <f t="shared" si="9"/>
        <v>13881650.037921226</v>
      </c>
    </row>
    <row r="101" spans="2:6">
      <c r="B101">
        <v>77</v>
      </c>
      <c r="C101" s="89">
        <f t="shared" si="11"/>
        <v>87587</v>
      </c>
      <c r="D101" s="89">
        <f t="shared" si="10"/>
        <v>81802.757473373422</v>
      </c>
      <c r="E101" s="89">
        <f t="shared" si="8"/>
        <v>5784.2425266265782</v>
      </c>
      <c r="F101" s="89">
        <f t="shared" si="9"/>
        <v>13799847.280447852</v>
      </c>
    </row>
    <row r="102" spans="2:6">
      <c r="B102">
        <v>78</v>
      </c>
      <c r="C102" s="89">
        <f t="shared" si="11"/>
        <v>87587</v>
      </c>
      <c r="D102" s="89">
        <f t="shared" si="10"/>
        <v>81836.841955653988</v>
      </c>
      <c r="E102" s="89">
        <f t="shared" si="8"/>
        <v>5750.1580443460116</v>
      </c>
      <c r="F102" s="89">
        <f t="shared" si="9"/>
        <v>13718010.438492198</v>
      </c>
    </row>
    <row r="103" spans="2:6">
      <c r="B103">
        <v>79</v>
      </c>
      <c r="C103" s="89">
        <f t="shared" si="11"/>
        <v>87587</v>
      </c>
      <c r="D103" s="89">
        <f t="shared" si="10"/>
        <v>81870.940639802182</v>
      </c>
      <c r="E103" s="89">
        <f t="shared" si="8"/>
        <v>5716.059360197818</v>
      </c>
      <c r="F103" s="89">
        <f t="shared" si="9"/>
        <v>13636139.497852396</v>
      </c>
    </row>
    <row r="104" spans="2:6">
      <c r="B104">
        <v>80</v>
      </c>
      <c r="C104" s="89">
        <f t="shared" si="11"/>
        <v>87587</v>
      </c>
      <c r="D104" s="89">
        <f t="shared" si="10"/>
        <v>81905.053531735422</v>
      </c>
      <c r="E104" s="89">
        <f t="shared" si="8"/>
        <v>5681.9464682645776</v>
      </c>
      <c r="F104" s="89">
        <f t="shared" si="9"/>
        <v>13554234.44432066</v>
      </c>
    </row>
    <row r="105" spans="2:6">
      <c r="B105">
        <v>81</v>
      </c>
      <c r="C105" s="89">
        <f t="shared" si="11"/>
        <v>87587</v>
      </c>
      <c r="D105" s="89">
        <f t="shared" si="10"/>
        <v>81939.180637373647</v>
      </c>
      <c r="E105" s="89">
        <f t="shared" si="8"/>
        <v>5647.8193626263528</v>
      </c>
      <c r="F105" s="89">
        <f t="shared" si="9"/>
        <v>13472295.263683286</v>
      </c>
    </row>
    <row r="106" spans="2:6">
      <c r="B106">
        <v>82</v>
      </c>
      <c r="C106" s="89">
        <f t="shared" si="11"/>
        <v>87587</v>
      </c>
      <c r="D106" s="89">
        <f t="shared" si="10"/>
        <v>81973.321962639224</v>
      </c>
      <c r="E106" s="89">
        <f t="shared" si="8"/>
        <v>5613.6780373607762</v>
      </c>
      <c r="F106" s="89">
        <f t="shared" si="9"/>
        <v>13390321.941720646</v>
      </c>
    </row>
    <row r="107" spans="2:6">
      <c r="B107">
        <v>83</v>
      </c>
      <c r="C107" s="89">
        <f t="shared" si="11"/>
        <v>87587</v>
      </c>
      <c r="D107" s="89">
        <f t="shared" si="10"/>
        <v>82007.477513456994</v>
      </c>
      <c r="E107" s="89">
        <f t="shared" si="8"/>
        <v>5579.5224865430064</v>
      </c>
      <c r="F107" s="89">
        <f t="shared" si="9"/>
        <v>13308314.464207189</v>
      </c>
    </row>
    <row r="108" spans="2:6">
      <c r="B108">
        <v>84</v>
      </c>
      <c r="C108" s="89">
        <f t="shared" si="11"/>
        <v>87587</v>
      </c>
      <c r="D108" s="89">
        <f t="shared" si="10"/>
        <v>82041.647295754272</v>
      </c>
      <c r="E108" s="89">
        <f t="shared" si="8"/>
        <v>5545.3527042457281</v>
      </c>
      <c r="F108" s="89">
        <f t="shared" si="9"/>
        <v>13226272.816911435</v>
      </c>
    </row>
    <row r="109" spans="2:6">
      <c r="B109">
        <v>85</v>
      </c>
      <c r="C109" s="89">
        <f t="shared" si="11"/>
        <v>87587</v>
      </c>
      <c r="D109" s="89">
        <f t="shared" si="10"/>
        <v>82075.831315460833</v>
      </c>
      <c r="E109" s="89">
        <f t="shared" si="8"/>
        <v>5511.1686845391669</v>
      </c>
      <c r="F109" s="89">
        <f>F108-D109</f>
        <v>13144196.985595973</v>
      </c>
    </row>
    <row r="110" spans="2:6">
      <c r="B110">
        <v>86</v>
      </c>
      <c r="C110" s="89">
        <f t="shared" si="11"/>
        <v>87587</v>
      </c>
      <c r="D110" s="89">
        <f t="shared" si="10"/>
        <v>82110.02957850894</v>
      </c>
      <c r="E110" s="89">
        <f t="shared" si="8"/>
        <v>5476.9704214910598</v>
      </c>
      <c r="F110" s="89">
        <f t="shared" ref="F110:F150" si="12">F109-D110</f>
        <v>13062086.956017464</v>
      </c>
    </row>
    <row r="111" spans="2:6">
      <c r="B111">
        <v>87</v>
      </c>
      <c r="C111" s="89">
        <f t="shared" si="11"/>
        <v>87587</v>
      </c>
      <c r="D111" s="89">
        <f t="shared" si="10"/>
        <v>82144.242090833315</v>
      </c>
      <c r="E111" s="89">
        <f t="shared" si="8"/>
        <v>5442.7579091666848</v>
      </c>
      <c r="F111" s="89">
        <f t="shared" si="12"/>
        <v>12979942.713926632</v>
      </c>
    </row>
    <row r="112" spans="2:6">
      <c r="B112">
        <v>88</v>
      </c>
      <c r="C112" s="89">
        <f t="shared" si="11"/>
        <v>87587</v>
      </c>
      <c r="D112" s="89">
        <f t="shared" si="10"/>
        <v>82178.468858371154</v>
      </c>
      <c r="E112" s="89">
        <f t="shared" si="8"/>
        <v>5408.5311416288459</v>
      </c>
      <c r="F112" s="89">
        <f t="shared" si="12"/>
        <v>12897764.245068261</v>
      </c>
    </row>
    <row r="113" spans="2:6">
      <c r="B113">
        <v>89</v>
      </c>
      <c r="C113" s="89">
        <f t="shared" si="11"/>
        <v>87587</v>
      </c>
      <c r="D113" s="89">
        <f t="shared" si="10"/>
        <v>82212.709887062156</v>
      </c>
      <c r="E113" s="89">
        <f t="shared" si="8"/>
        <v>5374.2901129378442</v>
      </c>
      <c r="F113" s="89">
        <f t="shared" si="12"/>
        <v>12815551.5351812</v>
      </c>
    </row>
    <row r="114" spans="2:6">
      <c r="B114">
        <v>90</v>
      </c>
      <c r="C114" s="89">
        <f t="shared" si="11"/>
        <v>87587</v>
      </c>
      <c r="D114" s="89">
        <f t="shared" si="10"/>
        <v>82246.965182848435</v>
      </c>
      <c r="E114" s="89">
        <f t="shared" si="8"/>
        <v>5340.0348171515652</v>
      </c>
      <c r="F114" s="89">
        <f t="shared" si="12"/>
        <v>12733304.569998352</v>
      </c>
    </row>
    <row r="115" spans="2:6">
      <c r="B115">
        <v>91</v>
      </c>
      <c r="C115" s="89">
        <f t="shared" si="11"/>
        <v>87587</v>
      </c>
      <c r="D115" s="89">
        <f t="shared" si="10"/>
        <v>82281.234751674609</v>
      </c>
      <c r="E115" s="89">
        <f t="shared" si="8"/>
        <v>5305.7652483253914</v>
      </c>
      <c r="F115" s="89">
        <f t="shared" si="12"/>
        <v>12651023.335246677</v>
      </c>
    </row>
    <row r="116" spans="2:6">
      <c r="B116">
        <v>92</v>
      </c>
      <c r="C116" s="89">
        <f t="shared" si="11"/>
        <v>87587</v>
      </c>
      <c r="D116" s="89">
        <f t="shared" si="10"/>
        <v>82315.518599487812</v>
      </c>
      <c r="E116" s="89">
        <f t="shared" si="8"/>
        <v>5271.481400512188</v>
      </c>
      <c r="F116" s="89">
        <f t="shared" si="12"/>
        <v>12568707.816647189</v>
      </c>
    </row>
    <row r="117" spans="2:6">
      <c r="B117">
        <v>93</v>
      </c>
      <c r="C117" s="89">
        <f t="shared" si="11"/>
        <v>87587</v>
      </c>
      <c r="D117" s="89">
        <f t="shared" si="10"/>
        <v>82349.816732237596</v>
      </c>
      <c r="E117" s="89">
        <f t="shared" si="8"/>
        <v>5237.1832677624043</v>
      </c>
      <c r="F117" s="89">
        <f t="shared" si="12"/>
        <v>12486357.999914952</v>
      </c>
    </row>
    <row r="118" spans="2:6">
      <c r="B118">
        <v>94</v>
      </c>
      <c r="C118" s="89">
        <f t="shared" si="11"/>
        <v>87587</v>
      </c>
      <c r="D118" s="89">
        <f t="shared" si="10"/>
        <v>82384.129155876028</v>
      </c>
      <c r="E118" s="89">
        <f t="shared" si="8"/>
        <v>5202.8708441239723</v>
      </c>
      <c r="F118" s="89">
        <f t="shared" si="12"/>
        <v>12403973.870759076</v>
      </c>
    </row>
    <row r="119" spans="2:6">
      <c r="B119">
        <v>95</v>
      </c>
      <c r="C119" s="89">
        <f t="shared" si="11"/>
        <v>87587</v>
      </c>
      <c r="D119" s="89">
        <f t="shared" si="10"/>
        <v>82418.45587635765</v>
      </c>
      <c r="E119" s="89">
        <f t="shared" si="8"/>
        <v>5168.5441236423503</v>
      </c>
      <c r="F119" s="89">
        <f t="shared" si="12"/>
        <v>12321555.414882718</v>
      </c>
    </row>
    <row r="120" spans="2:6">
      <c r="B120">
        <v>96</v>
      </c>
      <c r="C120" s="89">
        <f t="shared" si="11"/>
        <v>87587</v>
      </c>
      <c r="D120" s="89">
        <f t="shared" si="10"/>
        <v>82452.796899639463</v>
      </c>
      <c r="E120" s="89">
        <f t="shared" si="8"/>
        <v>5134.2031003605371</v>
      </c>
      <c r="F120" s="89">
        <f t="shared" si="12"/>
        <v>12239102.617983079</v>
      </c>
    </row>
    <row r="121" spans="2:6">
      <c r="B121">
        <v>97</v>
      </c>
      <c r="C121" s="89">
        <f t="shared" si="11"/>
        <v>87587</v>
      </c>
      <c r="D121" s="89">
        <f t="shared" si="10"/>
        <v>82487.152231680986</v>
      </c>
      <c r="E121" s="89">
        <f t="shared" si="8"/>
        <v>5099.847768319014</v>
      </c>
      <c r="F121" s="89">
        <f t="shared" si="12"/>
        <v>12156615.465751398</v>
      </c>
    </row>
    <row r="122" spans="2:6">
      <c r="B122">
        <v>98</v>
      </c>
      <c r="C122" s="89">
        <f t="shared" si="11"/>
        <v>87587</v>
      </c>
      <c r="D122" s="89">
        <f t="shared" si="10"/>
        <v>82521.521878444168</v>
      </c>
      <c r="E122" s="89">
        <f t="shared" si="8"/>
        <v>5065.4781215558323</v>
      </c>
      <c r="F122" s="89">
        <f t="shared" si="12"/>
        <v>12074093.943872955</v>
      </c>
    </row>
    <row r="123" spans="2:6">
      <c r="B123">
        <v>99</v>
      </c>
      <c r="C123" s="89">
        <f t="shared" si="11"/>
        <v>87587</v>
      </c>
      <c r="D123" s="89">
        <f t="shared" si="10"/>
        <v>82555.905845893547</v>
      </c>
      <c r="E123" s="89">
        <f t="shared" si="8"/>
        <v>5031.0941541064531</v>
      </c>
      <c r="F123" s="89">
        <f t="shared" si="12"/>
        <v>11991538.038027061</v>
      </c>
    </row>
    <row r="124" spans="2:6">
      <c r="B124">
        <v>100</v>
      </c>
      <c r="C124" s="89">
        <f t="shared" si="11"/>
        <v>87587</v>
      </c>
      <c r="D124" s="89">
        <f t="shared" si="10"/>
        <v>82590.304139995991</v>
      </c>
      <c r="E124" s="89">
        <f t="shared" si="8"/>
        <v>4996.6958600040089</v>
      </c>
      <c r="F124" s="89">
        <f t="shared" si="12"/>
        <v>11908947.733887065</v>
      </c>
    </row>
    <row r="125" spans="2:6">
      <c r="B125">
        <v>101</v>
      </c>
      <c r="C125" s="89">
        <f t="shared" si="11"/>
        <v>87587</v>
      </c>
      <c r="D125" s="89">
        <f t="shared" si="10"/>
        <v>82624.716766720972</v>
      </c>
      <c r="E125" s="89">
        <f t="shared" si="8"/>
        <v>4962.2832332790276</v>
      </c>
      <c r="F125" s="89">
        <f t="shared" si="12"/>
        <v>11826323.017120345</v>
      </c>
    </row>
    <row r="126" spans="2:6" ht="12" customHeight="1">
      <c r="B126">
        <v>102</v>
      </c>
      <c r="C126" s="89">
        <f t="shared" si="11"/>
        <v>87587</v>
      </c>
      <c r="D126" s="89">
        <f t="shared" si="10"/>
        <v>82659.143732040451</v>
      </c>
      <c r="E126" s="89">
        <f t="shared" si="8"/>
        <v>4927.8562679595489</v>
      </c>
      <c r="F126" s="89">
        <f t="shared" si="12"/>
        <v>11743663.873388303</v>
      </c>
    </row>
    <row r="127" spans="2:6" ht="12.75" customHeight="1">
      <c r="B127">
        <v>103</v>
      </c>
      <c r="C127" s="89">
        <f t="shared" si="11"/>
        <v>87587</v>
      </c>
      <c r="D127" s="89">
        <f t="shared" si="10"/>
        <v>82693.585041928804</v>
      </c>
      <c r="E127" s="89">
        <f t="shared" si="8"/>
        <v>4893.4149580711965</v>
      </c>
      <c r="F127" s="89">
        <f t="shared" si="12"/>
        <v>11660970.288346374</v>
      </c>
    </row>
    <row r="128" spans="2:6" ht="13.5" customHeight="1">
      <c r="B128">
        <v>104</v>
      </c>
      <c r="C128" s="89">
        <f t="shared" si="11"/>
        <v>87587</v>
      </c>
      <c r="D128" s="89">
        <f t="shared" si="10"/>
        <v>82728.040702362952</v>
      </c>
      <c r="E128" s="89">
        <f t="shared" si="8"/>
        <v>4858.9592976370477</v>
      </c>
      <c r="F128" s="89">
        <f t="shared" si="12"/>
        <v>11578242.247644011</v>
      </c>
    </row>
    <row r="129" spans="2:6" ht="13.5" customHeight="1">
      <c r="B129">
        <v>105</v>
      </c>
      <c r="C129" s="89">
        <f t="shared" si="11"/>
        <v>87587</v>
      </c>
      <c r="D129" s="89">
        <f t="shared" si="10"/>
        <v>82762.51071932225</v>
      </c>
      <c r="E129" s="89">
        <f t="shared" si="8"/>
        <v>4824.4892806777498</v>
      </c>
      <c r="F129" s="89">
        <f t="shared" si="12"/>
        <v>11495479.736924689</v>
      </c>
    </row>
    <row r="130" spans="2:6">
      <c r="B130">
        <v>106</v>
      </c>
      <c r="C130" s="89">
        <f t="shared" si="11"/>
        <v>87587</v>
      </c>
      <c r="D130" s="89">
        <f t="shared" si="10"/>
        <v>82796.99509878864</v>
      </c>
      <c r="E130" s="89">
        <f t="shared" si="8"/>
        <v>4790.0049012113595</v>
      </c>
      <c r="F130" s="89">
        <f t="shared" si="12"/>
        <v>11412682.741825901</v>
      </c>
    </row>
    <row r="131" spans="2:6" ht="16.5" customHeight="1">
      <c r="B131">
        <v>107</v>
      </c>
      <c r="C131" s="89">
        <f t="shared" si="11"/>
        <v>87587</v>
      </c>
      <c r="D131" s="89">
        <f t="shared" si="10"/>
        <v>82831.493846746482</v>
      </c>
      <c r="E131" s="89">
        <f t="shared" si="8"/>
        <v>4755.5061532535183</v>
      </c>
      <c r="F131" s="89">
        <f t="shared" si="12"/>
        <v>11329851.247979155</v>
      </c>
    </row>
    <row r="132" spans="2:6">
      <c r="B132">
        <v>108</v>
      </c>
      <c r="C132" s="89">
        <f t="shared" si="11"/>
        <v>87587</v>
      </c>
      <c r="D132" s="89">
        <f t="shared" si="10"/>
        <v>82866.006969182621</v>
      </c>
      <c r="E132" s="89">
        <f t="shared" si="8"/>
        <v>4720.9930308173789</v>
      </c>
      <c r="F132" s="89">
        <f t="shared" si="12"/>
        <v>11246985.241009973</v>
      </c>
    </row>
    <row r="133" spans="2:6">
      <c r="B133">
        <v>109</v>
      </c>
      <c r="C133" s="89">
        <f t="shared" si="11"/>
        <v>87587</v>
      </c>
      <c r="D133" s="89">
        <f t="shared" si="10"/>
        <v>82900.534472086452</v>
      </c>
      <c r="E133" s="89">
        <f t="shared" si="8"/>
        <v>4686.4655279135477</v>
      </c>
      <c r="F133" s="89">
        <f t="shared" si="12"/>
        <v>11164084.706537887</v>
      </c>
    </row>
    <row r="134" spans="2:6" ht="14.25" customHeight="1">
      <c r="C134" s="89">
        <f t="shared" si="11"/>
        <v>87587</v>
      </c>
      <c r="D134" s="89"/>
      <c r="E134" s="89">
        <f t="shared" si="8"/>
        <v>87587</v>
      </c>
      <c r="F134" s="89">
        <f>F133-D134</f>
        <v>11164084.706537887</v>
      </c>
    </row>
    <row r="135" spans="2:6" ht="13.5" customHeight="1">
      <c r="C135" s="89">
        <f t="shared" si="11"/>
        <v>87587</v>
      </c>
      <c r="D135" s="89"/>
      <c r="E135" s="89">
        <f t="shared" si="8"/>
        <v>87587</v>
      </c>
      <c r="F135" s="89">
        <f>F134-D135</f>
        <v>11164084.706537887</v>
      </c>
    </row>
    <row r="136" spans="2:6" ht="13.5" customHeight="1">
      <c r="B136">
        <v>110</v>
      </c>
      <c r="C136" s="89">
        <f t="shared" si="11"/>
        <v>87587</v>
      </c>
      <c r="D136" s="89">
        <f t="shared" ref="D136:D150" si="13">PPMT($C$8/12,B136,$C$9,$C$7)*-1</f>
        <v>82935.076361449799</v>
      </c>
      <c r="E136" s="89">
        <f t="shared" si="8"/>
        <v>4651.9236385502008</v>
      </c>
      <c r="F136" s="89">
        <f>F135-D136</f>
        <v>11081149.630176438</v>
      </c>
    </row>
    <row r="137" spans="2:6" ht="13.5" customHeight="1">
      <c r="B137">
        <v>111</v>
      </c>
      <c r="C137" s="89">
        <f t="shared" si="11"/>
        <v>87587</v>
      </c>
      <c r="D137" s="89">
        <f t="shared" si="13"/>
        <v>82969.632643267076</v>
      </c>
      <c r="E137" s="89">
        <f t="shared" si="8"/>
        <v>4617.3673567329242</v>
      </c>
      <c r="F137" s="89">
        <f t="shared" si="12"/>
        <v>10998179.997533171</v>
      </c>
    </row>
    <row r="138" spans="2:6" ht="13.5" customHeight="1">
      <c r="B138">
        <v>112</v>
      </c>
      <c r="C138" s="89">
        <f t="shared" si="11"/>
        <v>87587</v>
      </c>
      <c r="D138" s="89">
        <f t="shared" si="13"/>
        <v>83004.203323535112</v>
      </c>
      <c r="E138" s="89">
        <f t="shared" si="8"/>
        <v>4582.7966764648882</v>
      </c>
      <c r="F138" s="89">
        <f t="shared" si="12"/>
        <v>10915175.794209635</v>
      </c>
    </row>
    <row r="139" spans="2:6" ht="13.5" customHeight="1">
      <c r="B139">
        <v>113</v>
      </c>
      <c r="C139" s="89">
        <f t="shared" si="11"/>
        <v>87587</v>
      </c>
      <c r="D139" s="89">
        <f t="shared" si="13"/>
        <v>83038.788408253255</v>
      </c>
      <c r="E139" s="89">
        <f t="shared" si="8"/>
        <v>4548.2115917467454</v>
      </c>
      <c r="F139" s="89">
        <f t="shared" si="12"/>
        <v>10832137.005801382</v>
      </c>
    </row>
    <row r="140" spans="2:6" ht="13.5" customHeight="1">
      <c r="B140">
        <v>114</v>
      </c>
      <c r="C140" s="89">
        <f t="shared" si="11"/>
        <v>87587</v>
      </c>
      <c r="D140" s="89">
        <f t="shared" si="13"/>
        <v>83073.387903423354</v>
      </c>
      <c r="E140" s="89">
        <f t="shared" si="8"/>
        <v>4513.6120965766459</v>
      </c>
      <c r="F140" s="89">
        <f t="shared" si="12"/>
        <v>10749063.617897958</v>
      </c>
    </row>
    <row r="141" spans="2:6" ht="13.5" customHeight="1">
      <c r="B141">
        <v>115</v>
      </c>
      <c r="C141" s="89">
        <f t="shared" si="11"/>
        <v>87587</v>
      </c>
      <c r="D141" s="89">
        <f t="shared" si="13"/>
        <v>83108.001815049778</v>
      </c>
      <c r="E141" s="89">
        <f t="shared" si="8"/>
        <v>4478.9981849502219</v>
      </c>
      <c r="F141" s="89">
        <f t="shared" si="12"/>
        <v>10665955.616082909</v>
      </c>
    </row>
    <row r="142" spans="2:6" ht="13.5" customHeight="1">
      <c r="B142">
        <v>116</v>
      </c>
      <c r="C142" s="89">
        <f t="shared" si="11"/>
        <v>87587</v>
      </c>
      <c r="D142" s="89">
        <f t="shared" si="13"/>
        <v>83142.630149139382</v>
      </c>
      <c r="E142" s="89">
        <f t="shared" si="8"/>
        <v>4444.3698508606176</v>
      </c>
      <c r="F142" s="89">
        <f t="shared" si="12"/>
        <v>10582812.985933769</v>
      </c>
    </row>
    <row r="143" spans="2:6" ht="13.5" customHeight="1">
      <c r="B143">
        <v>117</v>
      </c>
      <c r="C143" s="89">
        <f t="shared" si="11"/>
        <v>87587</v>
      </c>
      <c r="D143" s="89">
        <f t="shared" si="13"/>
        <v>83177.272911701511</v>
      </c>
      <c r="E143" s="89">
        <f t="shared" si="8"/>
        <v>4409.7270882984885</v>
      </c>
      <c r="F143" s="89">
        <f t="shared" si="12"/>
        <v>10499635.713022068</v>
      </c>
    </row>
    <row r="144" spans="2:6" ht="13.5" customHeight="1">
      <c r="B144">
        <v>118</v>
      </c>
      <c r="C144" s="89">
        <f t="shared" si="11"/>
        <v>87587</v>
      </c>
      <c r="D144" s="89">
        <f t="shared" si="13"/>
        <v>83211.930108748071</v>
      </c>
      <c r="E144" s="89">
        <f t="shared" si="8"/>
        <v>4375.0698912519292</v>
      </c>
      <c r="F144" s="89">
        <f t="shared" si="12"/>
        <v>10416423.78291332</v>
      </c>
    </row>
    <row r="145" spans="2:6" ht="13.5" customHeight="1">
      <c r="B145">
        <v>119</v>
      </c>
      <c r="C145" s="89">
        <f t="shared" si="11"/>
        <v>87587</v>
      </c>
      <c r="D145" s="89">
        <f t="shared" si="13"/>
        <v>83246.601746293381</v>
      </c>
      <c r="E145" s="89">
        <f t="shared" si="8"/>
        <v>4340.3982537066186</v>
      </c>
      <c r="F145" s="89">
        <f t="shared" si="12"/>
        <v>10333177.181167027</v>
      </c>
    </row>
    <row r="146" spans="2:6" ht="13.5" customHeight="1">
      <c r="B146">
        <v>120</v>
      </c>
      <c r="C146" s="89">
        <f t="shared" si="11"/>
        <v>87587</v>
      </c>
      <c r="D146" s="89">
        <f t="shared" si="13"/>
        <v>83281.287830354326</v>
      </c>
      <c r="E146" s="89">
        <f t="shared" si="8"/>
        <v>4305.7121696456743</v>
      </c>
      <c r="F146" s="89">
        <f t="shared" si="12"/>
        <v>10249895.893336672</v>
      </c>
    </row>
    <row r="147" spans="2:6" ht="13.5" customHeight="1">
      <c r="B147">
        <v>121</v>
      </c>
      <c r="C147" s="89">
        <f t="shared" si="11"/>
        <v>87587</v>
      </c>
      <c r="D147" s="89">
        <f t="shared" si="13"/>
        <v>83315.988366950318</v>
      </c>
      <c r="E147" s="89">
        <f t="shared" si="8"/>
        <v>4271.0116330496821</v>
      </c>
      <c r="F147" s="89">
        <f t="shared" si="12"/>
        <v>10166579.904969722</v>
      </c>
    </row>
    <row r="148" spans="2:6" ht="13.5" customHeight="1">
      <c r="B148">
        <v>122</v>
      </c>
      <c r="C148" s="89">
        <f t="shared" si="11"/>
        <v>87587</v>
      </c>
      <c r="D148" s="89">
        <f t="shared" si="13"/>
        <v>83350.703362103202</v>
      </c>
      <c r="E148" s="89">
        <f t="shared" si="8"/>
        <v>4236.2966378967976</v>
      </c>
      <c r="F148" s="89">
        <f t="shared" si="12"/>
        <v>10083229.201607618</v>
      </c>
    </row>
    <row r="149" spans="2:6" ht="13.5" customHeight="1">
      <c r="B149">
        <v>123</v>
      </c>
      <c r="C149" s="89">
        <f t="shared" si="11"/>
        <v>87587</v>
      </c>
      <c r="D149" s="89">
        <f t="shared" si="13"/>
        <v>83385.432821837414</v>
      </c>
      <c r="E149" s="89">
        <f t="shared" si="8"/>
        <v>4201.5671781625861</v>
      </c>
      <c r="F149" s="89">
        <f t="shared" si="12"/>
        <v>9999843.7687857803</v>
      </c>
    </row>
    <row r="150" spans="2:6" ht="13.5" customHeight="1">
      <c r="B150">
        <v>124</v>
      </c>
      <c r="C150" s="89">
        <f t="shared" si="11"/>
        <v>87587</v>
      </c>
      <c r="D150" s="89">
        <f t="shared" si="13"/>
        <v>83420.176752179861</v>
      </c>
      <c r="E150" s="89">
        <f t="shared" si="8"/>
        <v>4166.8232478201389</v>
      </c>
      <c r="F150" s="89">
        <f t="shared" si="12"/>
        <v>9916423.5920336004</v>
      </c>
    </row>
    <row r="151" spans="2:6">
      <c r="D151" s="89">
        <f>SUM(D25:D150)</f>
        <v>10083576.407966409</v>
      </c>
      <c r="F151" s="89">
        <f>D151+F150</f>
        <v>20000000.000000007</v>
      </c>
    </row>
  </sheetData>
  <mergeCells count="11">
    <mergeCell ref="G12:J12"/>
    <mergeCell ref="D1:J1"/>
    <mergeCell ref="B3:J3"/>
    <mergeCell ref="E6:F6"/>
    <mergeCell ref="J6:J7"/>
    <mergeCell ref="E9:F9"/>
    <mergeCell ref="E13:F13"/>
    <mergeCell ref="B20:J20"/>
    <mergeCell ref="B21:J21"/>
    <mergeCell ref="I23:J23"/>
    <mergeCell ref="I24:J24"/>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7"/>
  <sheetViews>
    <sheetView workbookViewId="0"/>
  </sheetViews>
  <sheetFormatPr defaultRowHeight="13.5"/>
  <cols>
    <col min="2" max="2" width="15.125" bestFit="1" customWidth="1"/>
    <col min="3" max="4" width="11.875" customWidth="1"/>
    <col min="5" max="5" width="13.25" customWidth="1"/>
    <col min="6" max="6" width="13.375" customWidth="1"/>
    <col min="7" max="13" width="14.5" customWidth="1"/>
    <col min="14" max="17" width="12.375" customWidth="1"/>
  </cols>
  <sheetData>
    <row r="1" spans="2:13" ht="14.25" thickBot="1"/>
    <row r="2" spans="2:13" ht="14.25" thickTop="1">
      <c r="B2" s="195" t="s">
        <v>12</v>
      </c>
      <c r="C2" s="196"/>
      <c r="D2" s="196"/>
      <c r="E2" s="196"/>
      <c r="F2" s="197"/>
    </row>
    <row r="3" spans="2:13" ht="14.25" thickBot="1">
      <c r="B3" s="198"/>
      <c r="C3" s="199"/>
      <c r="D3" s="199"/>
      <c r="E3" s="199"/>
      <c r="F3" s="200"/>
    </row>
    <row r="4" spans="2:13" ht="26.25" customHeight="1" thickTop="1"/>
    <row r="5" spans="2:13" ht="20.100000000000001" customHeight="1">
      <c r="B5" s="201"/>
      <c r="C5" s="21" t="s">
        <v>56</v>
      </c>
      <c r="D5" s="18" t="e">
        <f>#REF!</f>
        <v>#REF!</v>
      </c>
    </row>
    <row r="6" spans="2:13" ht="20.100000000000001" customHeight="1">
      <c r="B6" s="202"/>
      <c r="C6" s="21" t="s">
        <v>90</v>
      </c>
      <c r="D6" s="18" t="e">
        <f>#REF!</f>
        <v>#REF!</v>
      </c>
    </row>
    <row r="7" spans="2:13" ht="20.100000000000001" customHeight="1">
      <c r="B7" s="202"/>
      <c r="C7" s="21" t="s">
        <v>91</v>
      </c>
      <c r="D7" s="18">
        <f>ROUNDUP(D12,-4)</f>
        <v>50000</v>
      </c>
    </row>
    <row r="8" spans="2:13" ht="20.100000000000001" customHeight="1">
      <c r="B8" s="202"/>
      <c r="C8" s="21" t="s">
        <v>54</v>
      </c>
      <c r="D8" s="90" t="e">
        <f>#REF!</f>
        <v>#REF!</v>
      </c>
    </row>
    <row r="9" spans="2:13" ht="20.100000000000001" customHeight="1">
      <c r="B9" s="203"/>
      <c r="C9" s="21" t="s">
        <v>55</v>
      </c>
      <c r="D9" s="90" t="e">
        <f>#REF!</f>
        <v>#REF!</v>
      </c>
    </row>
    <row r="10" spans="2:13" ht="20.100000000000001" customHeight="1">
      <c r="B10" s="207" t="s">
        <v>8</v>
      </c>
      <c r="C10" s="22" t="s">
        <v>9</v>
      </c>
      <c r="D10" s="103" t="e">
        <f>2.16%*(D5+D6)</f>
        <v>#REF!</v>
      </c>
      <c r="E10" s="16"/>
      <c r="G10" s="204" t="s">
        <v>62</v>
      </c>
      <c r="H10" s="204"/>
      <c r="I10" s="205" t="s">
        <v>64</v>
      </c>
      <c r="J10" s="206"/>
      <c r="K10" s="205" t="s">
        <v>65</v>
      </c>
      <c r="L10" s="206"/>
    </row>
    <row r="11" spans="2:13" ht="20.100000000000001" customHeight="1">
      <c r="B11" s="207"/>
      <c r="C11" s="21" t="s">
        <v>57</v>
      </c>
      <c r="D11" s="20">
        <v>5.0000000000000001E-3</v>
      </c>
      <c r="E11" s="16"/>
      <c r="G11" s="208" t="s">
        <v>66</v>
      </c>
      <c r="H11" s="209"/>
      <c r="I11" s="208" t="s">
        <v>66</v>
      </c>
      <c r="J11" s="209"/>
      <c r="K11" s="208" t="s">
        <v>66</v>
      </c>
      <c r="L11" s="209"/>
    </row>
    <row r="12" spans="2:13" ht="20.100000000000001" customHeight="1">
      <c r="B12" s="207" t="s">
        <v>10</v>
      </c>
      <c r="C12" s="22" t="s">
        <v>9</v>
      </c>
      <c r="D12" s="103">
        <v>48600</v>
      </c>
      <c r="E12" s="16"/>
      <c r="F12" s="100" t="s">
        <v>8</v>
      </c>
      <c r="G12" s="183" t="e">
        <f ca="1">C16*36+C18*G20+D16*6+D18*H20</f>
        <v>#REF!</v>
      </c>
      <c r="H12" s="183"/>
      <c r="I12" s="183" t="e">
        <f ca="1">C16*36+C18*I20+D16*6+D18*J20</f>
        <v>#REF!</v>
      </c>
      <c r="J12" s="183"/>
      <c r="K12" s="183" t="e">
        <f ca="1">C16*36+C18*K20+D16*6+D18*L20</f>
        <v>#REF!</v>
      </c>
      <c r="L12" s="183"/>
    </row>
    <row r="13" spans="2:13" ht="20.100000000000001" customHeight="1">
      <c r="B13" s="207"/>
      <c r="C13" s="21" t="s">
        <v>57</v>
      </c>
      <c r="D13" s="20">
        <v>7.4999999999999997E-3</v>
      </c>
      <c r="E13" s="16"/>
      <c r="F13" s="102" t="s">
        <v>60</v>
      </c>
      <c r="G13" s="183" t="e">
        <f ca="1">C17*36+C18*G22+D17*6+D18*H22</f>
        <v>#REF!</v>
      </c>
      <c r="H13" s="183"/>
      <c r="I13" s="191" t="e">
        <f ca="1">C17*36+C18*I22+D17*6+D18*J22</f>
        <v>#REF!</v>
      </c>
      <c r="J13" s="192"/>
      <c r="K13" s="191" t="e">
        <f ca="1">C17*36+C18*K22+D17*6+D18*L22</f>
        <v>#REF!</v>
      </c>
      <c r="L13" s="192"/>
    </row>
    <row r="14" spans="2:13" ht="20.100000000000001" customHeight="1">
      <c r="F14" s="101"/>
      <c r="G14" s="212"/>
      <c r="H14" s="212"/>
      <c r="I14" s="212"/>
      <c r="J14" s="212"/>
      <c r="K14" s="212"/>
      <c r="L14" s="212"/>
      <c r="M14" s="68"/>
    </row>
    <row r="15" spans="2:13" ht="20.100000000000001" customHeight="1">
      <c r="B15" s="118" t="s">
        <v>96</v>
      </c>
      <c r="C15" s="94" t="s">
        <v>59</v>
      </c>
      <c r="D15" s="95" t="s">
        <v>53</v>
      </c>
      <c r="E15" s="96"/>
      <c r="F15" s="101"/>
      <c r="G15" s="211" t="e">
        <f ca="1">G12-G13</f>
        <v>#REF!</v>
      </c>
      <c r="H15" s="211"/>
      <c r="I15" s="211" t="e">
        <f ca="1">I12-I13</f>
        <v>#REF!</v>
      </c>
      <c r="J15" s="211"/>
      <c r="K15" s="211" t="e">
        <f ca="1">K12-K13</f>
        <v>#REF!</v>
      </c>
      <c r="L15" s="211"/>
    </row>
    <row r="16" spans="2:13" ht="20.100000000000001" customHeight="1">
      <c r="B16" s="40" t="s">
        <v>93</v>
      </c>
      <c r="C16" s="18" t="e">
        <f>ROUNDUP(PMT($D$11/12,$D8,$D$5)*-1,0)</f>
        <v>#REF!</v>
      </c>
      <c r="D16" s="18" t="e">
        <f>ROUNDUP(PMT($D$11/2,$D9,$D$6)*-1,0)</f>
        <v>#REF!</v>
      </c>
    </row>
    <row r="17" spans="1:17" ht="20.100000000000001" customHeight="1">
      <c r="B17" s="40" t="s">
        <v>94</v>
      </c>
      <c r="C17" s="18" t="e">
        <f>ROUNDUP(PMT($D$13/12,$D8,$D$5)*-1,0)</f>
        <v>#REF!</v>
      </c>
      <c r="D17" s="18" t="e">
        <f>ROUNDUP(PMT($D$13/2,$D9,$D$7)*-1,0)</f>
        <v>#REF!</v>
      </c>
      <c r="E17" s="97"/>
      <c r="G17" s="204" t="s">
        <v>62</v>
      </c>
      <c r="H17" s="204"/>
      <c r="I17" s="205" t="s">
        <v>64</v>
      </c>
      <c r="J17" s="206"/>
      <c r="K17" s="205" t="s">
        <v>65</v>
      </c>
      <c r="L17" s="206"/>
    </row>
    <row r="18" spans="1:17" ht="20.100000000000001" customHeight="1">
      <c r="B18" s="133" t="s">
        <v>92</v>
      </c>
      <c r="C18" s="18" t="e">
        <f>D8-36</f>
        <v>#REF!</v>
      </c>
      <c r="D18" s="18" t="e">
        <f>D9-6</f>
        <v>#REF!</v>
      </c>
      <c r="F18" s="19" t="s">
        <v>97</v>
      </c>
      <c r="G18" s="15" t="s">
        <v>59</v>
      </c>
      <c r="H18" s="15" t="s">
        <v>53</v>
      </c>
      <c r="I18" s="15" t="s">
        <v>59</v>
      </c>
      <c r="J18" s="15" t="s">
        <v>53</v>
      </c>
      <c r="K18" s="15" t="s">
        <v>59</v>
      </c>
      <c r="L18" s="15" t="s">
        <v>53</v>
      </c>
    </row>
    <row r="19" spans="1:17" ht="20.100000000000001" customHeight="1">
      <c r="B19" s="132" t="s">
        <v>98</v>
      </c>
      <c r="C19" s="92" t="e">
        <f>LOOKUP(36,A28:A151,E28:E151)</f>
        <v>#REF!</v>
      </c>
      <c r="D19" s="92" t="e">
        <f ca="1">LOOKUP(6,A28:A49,I28:I54)</f>
        <v>#REF!</v>
      </c>
      <c r="F19" s="45" t="s">
        <v>8</v>
      </c>
      <c r="G19" s="188">
        <f>(2.675-1.5)/100</f>
        <v>1.1749999999999998E-2</v>
      </c>
      <c r="H19" s="189"/>
      <c r="I19" s="210">
        <f>G19+0.1%</f>
        <v>1.2749999999999997E-2</v>
      </c>
      <c r="J19" s="210"/>
      <c r="K19" s="210">
        <f>G19+0.3%</f>
        <v>1.4749999999999999E-2</v>
      </c>
      <c r="L19" s="210"/>
    </row>
    <row r="20" spans="1:17" ht="20.100000000000001" customHeight="1">
      <c r="B20" s="132" t="s">
        <v>99</v>
      </c>
      <c r="C20" s="92" t="e">
        <f>LOOKUP(36,A28:A151,M28:M151)</f>
        <v>#REF!</v>
      </c>
      <c r="D20" s="92" t="e">
        <f ca="1">LOOKUP(6,A28:A49,Q28:Q54)</f>
        <v>#REF!</v>
      </c>
      <c r="F20" s="45"/>
      <c r="G20" s="18" t="e">
        <f>ROUNDUP(PMT(G$19/12,$C$18,$C$19)*-1,0)</f>
        <v>#REF!</v>
      </c>
      <c r="H20" s="18" t="e">
        <f ca="1">ROUNDUP(PMT(G$19/2,$D$18,$D$19)*-1,0)</f>
        <v>#REF!</v>
      </c>
      <c r="I20" s="18" t="e">
        <f>ROUNDUP(PMT(I$19/12,$C$18,$C$19)*-1,0)</f>
        <v>#REF!</v>
      </c>
      <c r="J20" s="18" t="e">
        <f ca="1">ROUNDUP(PMT(I$19/2,$D$18,$D$19)*-1,0)</f>
        <v>#REF!</v>
      </c>
      <c r="K20" s="18" t="e">
        <f>ROUNDUP(PMT(K$19/12,$C$18,$C$19)*-1,0)</f>
        <v>#REF!</v>
      </c>
      <c r="L20" s="18" t="e">
        <f ca="1">ROUNDUP(PMT(K$19/2,$D$18,$D$19)*-1,0)</f>
        <v>#REF!</v>
      </c>
    </row>
    <row r="21" spans="1:17" ht="20.100000000000001" customHeight="1">
      <c r="B21" s="23"/>
      <c r="C21" s="18"/>
      <c r="D21" s="18"/>
      <c r="F21" s="45" t="s">
        <v>10</v>
      </c>
      <c r="G21" s="188">
        <f>(2.675-1.3)/100</f>
        <v>1.3749999999999998E-2</v>
      </c>
      <c r="H21" s="189"/>
      <c r="I21" s="210">
        <f>G21+0.1%</f>
        <v>1.4749999999999999E-2</v>
      </c>
      <c r="J21" s="210"/>
      <c r="K21" s="210">
        <f>G21+0.3%</f>
        <v>1.6749999999999998E-2</v>
      </c>
      <c r="L21" s="210"/>
    </row>
    <row r="22" spans="1:17" ht="20.100000000000001" customHeight="1">
      <c r="B22" s="23"/>
      <c r="C22" s="18"/>
      <c r="D22" s="18"/>
      <c r="F22" s="45"/>
      <c r="G22" s="18" t="e">
        <f>ROUNDUP(PMT(G$21/12,$C$18,$C$20)*-1,0)</f>
        <v>#REF!</v>
      </c>
      <c r="H22" s="18" t="e">
        <f ca="1">ROUNDUP(PMT(G$21/2,$D$18,$D$20)*-1,0)</f>
        <v>#REF!</v>
      </c>
      <c r="I22" s="18" t="e">
        <f>ROUNDUP(PMT(I$21/12,$C$18,$C$20)*-1,0)</f>
        <v>#REF!</v>
      </c>
      <c r="J22" s="18" t="e">
        <f ca="1">ROUNDUP(PMT($I$21/2,$D$18,$D$20)*-1,0)</f>
        <v>#REF!</v>
      </c>
      <c r="K22" s="18" t="e">
        <f>ROUNDUP(PMT(K$21/12,$C$18,$C$20)*-1,0)</f>
        <v>#REF!</v>
      </c>
      <c r="L22" s="18" t="e">
        <f ca="1">ROUNDUP(PMT($K$21/2,$D$18,$D$20)*-1,0)</f>
        <v>#REF!</v>
      </c>
    </row>
    <row r="23" spans="1:17" ht="20.100000000000001" customHeight="1">
      <c r="B23" s="124"/>
      <c r="C23" s="39"/>
      <c r="D23" s="39"/>
    </row>
    <row r="24" spans="1:17" ht="20.100000000000001" customHeight="1">
      <c r="B24" s="124"/>
      <c r="C24" s="39"/>
      <c r="D24" s="39"/>
      <c r="G24" t="e">
        <f>IF(SUM(E28,I28)&lt;SUM(M28,Q28),ROW(),"定額のほうがヘルの早い")</f>
        <v>#REF!</v>
      </c>
    </row>
    <row r="25" spans="1:17" ht="17.25">
      <c r="A25" t="s">
        <v>100</v>
      </c>
      <c r="D25" s="35"/>
      <c r="E25" s="35"/>
      <c r="F25" s="35"/>
    </row>
    <row r="26" spans="1:17" s="68" customFormat="1" ht="24.95" customHeight="1">
      <c r="B26" s="135" t="s">
        <v>88</v>
      </c>
      <c r="C26" s="120"/>
      <c r="D26" s="120"/>
      <c r="E26" s="120"/>
      <c r="F26" s="120"/>
      <c r="G26" s="120"/>
      <c r="H26" s="120"/>
      <c r="I26" s="120"/>
      <c r="J26" s="136" t="s">
        <v>89</v>
      </c>
      <c r="K26" s="120"/>
      <c r="L26" s="120"/>
      <c r="M26" s="120"/>
      <c r="N26" s="120"/>
      <c r="O26" s="120"/>
      <c r="P26" s="120"/>
      <c r="Q26" s="120"/>
    </row>
    <row r="27" spans="1:17" s="120" customFormat="1" ht="20.100000000000001" customHeight="1">
      <c r="A27" s="134" t="s">
        <v>83</v>
      </c>
      <c r="B27" s="119" t="s">
        <v>84</v>
      </c>
      <c r="C27" s="119" t="s">
        <v>85</v>
      </c>
      <c r="D27" s="119" t="s">
        <v>86</v>
      </c>
      <c r="E27" s="119" t="s">
        <v>95</v>
      </c>
      <c r="F27" s="138" t="s">
        <v>87</v>
      </c>
      <c r="G27" s="119" t="s">
        <v>85</v>
      </c>
      <c r="H27" s="119" t="s">
        <v>86</v>
      </c>
      <c r="I27" s="134" t="s">
        <v>95</v>
      </c>
      <c r="J27" s="119" t="s">
        <v>84</v>
      </c>
      <c r="K27" s="119" t="s">
        <v>85</v>
      </c>
      <c r="L27" s="119" t="s">
        <v>86</v>
      </c>
      <c r="M27" s="119" t="s">
        <v>95</v>
      </c>
      <c r="N27" s="137" t="s">
        <v>87</v>
      </c>
      <c r="O27" s="119" t="s">
        <v>85</v>
      </c>
      <c r="P27" s="119" t="s">
        <v>86</v>
      </c>
      <c r="Q27" s="119" t="s">
        <v>95</v>
      </c>
    </row>
    <row r="28" spans="1:17">
      <c r="A28" s="129">
        <v>1</v>
      </c>
      <c r="B28" s="126" t="e">
        <f>$C$16</f>
        <v>#REF!</v>
      </c>
      <c r="C28" s="126" t="e">
        <f>PPMT($D$11/12,A28,$D$8,$D$5)*-1</f>
        <v>#REF!</v>
      </c>
      <c r="D28" s="126" t="e">
        <f t="shared" ref="D28:D59" si="0">B28-C28</f>
        <v>#REF!</v>
      </c>
      <c r="E28" s="126" t="e">
        <f>D5-C28</f>
        <v>#REF!</v>
      </c>
      <c r="F28" s="139" t="e">
        <f t="shared" ref="F28:F33" si="1">$D$16</f>
        <v>#REF!</v>
      </c>
      <c r="G28" s="126" t="e">
        <f t="shared" ref="G28:G33" si="2">PPMT($D$11/2,A28,$D$9,$D$6)*-1</f>
        <v>#REF!</v>
      </c>
      <c r="H28" s="126" t="e">
        <f>F28-G28</f>
        <v>#REF!</v>
      </c>
      <c r="I28" s="127" t="e">
        <f>D6-G28</f>
        <v>#REF!</v>
      </c>
      <c r="J28" s="126" t="e">
        <f>$C$17</f>
        <v>#REF!</v>
      </c>
      <c r="K28" s="126" t="e">
        <f>PPMT($D$13/12,A28,$D$8,$D$5)*-1</f>
        <v>#REF!</v>
      </c>
      <c r="L28" s="126" t="e">
        <f>J28-K28</f>
        <v>#REF!</v>
      </c>
      <c r="M28" s="126" t="e">
        <f>D5-K28</f>
        <v>#REF!</v>
      </c>
      <c r="N28" s="130" t="e">
        <f t="shared" ref="N28:N33" si="3">$D$17</f>
        <v>#REF!</v>
      </c>
      <c r="O28" s="126" t="e">
        <f t="shared" ref="O28:O33" si="4">PPMT($D$13/2,A28,$D$9,$D$7)*-1</f>
        <v>#REF!</v>
      </c>
      <c r="P28" s="126" t="e">
        <f t="shared" ref="P28:P34" si="5">N28-O28</f>
        <v>#REF!</v>
      </c>
      <c r="Q28" s="126" t="e">
        <f>D7-O28</f>
        <v>#REF!</v>
      </c>
    </row>
    <row r="29" spans="1:17">
      <c r="A29" s="129">
        <v>2</v>
      </c>
      <c r="B29" s="126" t="e">
        <f>IF(E28&lt;$C$16,E28,$C$16)</f>
        <v>#REF!</v>
      </c>
      <c r="C29" s="126" t="e">
        <f t="shared" ref="C29:C59" si="6">PPMT($D$11/12,A29,$D$8,$D$5)*-1</f>
        <v>#REF!</v>
      </c>
      <c r="D29" s="126" t="e">
        <f t="shared" si="0"/>
        <v>#REF!</v>
      </c>
      <c r="E29" s="126" t="e">
        <f t="shared" ref="E29:E92" si="7">E28-C29</f>
        <v>#REF!</v>
      </c>
      <c r="F29" s="139" t="e">
        <f t="shared" si="1"/>
        <v>#REF!</v>
      </c>
      <c r="G29" s="126" t="e">
        <f t="shared" si="2"/>
        <v>#REF!</v>
      </c>
      <c r="H29" s="126" t="e">
        <f t="shared" ref="H29:H49" si="8">F29-G29</f>
        <v>#REF!</v>
      </c>
      <c r="I29" s="127" t="e">
        <f>I28-G29</f>
        <v>#REF!</v>
      </c>
      <c r="J29" s="126" t="e">
        <f>$C$17</f>
        <v>#REF!</v>
      </c>
      <c r="K29" s="126" t="e">
        <f t="shared" ref="K29:K63" si="9">PPMT($D$13/12,A29,$D$8,$D$5)*-1</f>
        <v>#REF!</v>
      </c>
      <c r="L29" s="126" t="e">
        <f t="shared" ref="L29:L59" si="10">J29-K29</f>
        <v>#REF!</v>
      </c>
      <c r="M29" s="126" t="e">
        <f t="shared" ref="M29:M92" si="11">M28-K29</f>
        <v>#REF!</v>
      </c>
      <c r="N29" s="130" t="e">
        <f t="shared" si="3"/>
        <v>#REF!</v>
      </c>
      <c r="O29" s="126" t="e">
        <f t="shared" si="4"/>
        <v>#REF!</v>
      </c>
      <c r="P29" s="126" t="e">
        <f t="shared" si="5"/>
        <v>#REF!</v>
      </c>
      <c r="Q29" s="126" t="e">
        <f>Q28-O29</f>
        <v>#REF!</v>
      </c>
    </row>
    <row r="30" spans="1:17">
      <c r="A30" s="129">
        <v>3</v>
      </c>
      <c r="B30" s="126" t="e">
        <f t="shared" ref="B30:B63" si="12">$C$16</f>
        <v>#REF!</v>
      </c>
      <c r="C30" s="126" t="e">
        <f t="shared" si="6"/>
        <v>#REF!</v>
      </c>
      <c r="D30" s="126" t="e">
        <f t="shared" si="0"/>
        <v>#REF!</v>
      </c>
      <c r="E30" s="126" t="e">
        <f t="shared" si="7"/>
        <v>#REF!</v>
      </c>
      <c r="F30" s="139" t="e">
        <f t="shared" si="1"/>
        <v>#REF!</v>
      </c>
      <c r="G30" s="126" t="e">
        <f t="shared" si="2"/>
        <v>#REF!</v>
      </c>
      <c r="H30" s="126" t="e">
        <f t="shared" si="8"/>
        <v>#REF!</v>
      </c>
      <c r="I30" s="127" t="e">
        <f t="shared" ref="I30:I49" si="13">I29-G30</f>
        <v>#REF!</v>
      </c>
      <c r="J30" s="126" t="e">
        <f t="shared" ref="J30:J63" si="14">$C$17</f>
        <v>#REF!</v>
      </c>
      <c r="K30" s="126" t="e">
        <f t="shared" si="9"/>
        <v>#REF!</v>
      </c>
      <c r="L30" s="126" t="e">
        <f t="shared" si="10"/>
        <v>#REF!</v>
      </c>
      <c r="M30" s="126" t="e">
        <f t="shared" si="11"/>
        <v>#REF!</v>
      </c>
      <c r="N30" s="130" t="e">
        <f t="shared" si="3"/>
        <v>#REF!</v>
      </c>
      <c r="O30" s="126" t="e">
        <f t="shared" si="4"/>
        <v>#REF!</v>
      </c>
      <c r="P30" s="126" t="e">
        <f t="shared" si="5"/>
        <v>#REF!</v>
      </c>
      <c r="Q30" s="126" t="e">
        <f>Q29-O30</f>
        <v>#REF!</v>
      </c>
    </row>
    <row r="31" spans="1:17">
      <c r="A31" s="129">
        <v>4</v>
      </c>
      <c r="B31" s="126" t="e">
        <f t="shared" si="12"/>
        <v>#REF!</v>
      </c>
      <c r="C31" s="126" t="e">
        <f t="shared" si="6"/>
        <v>#REF!</v>
      </c>
      <c r="D31" s="126" t="e">
        <f t="shared" si="0"/>
        <v>#REF!</v>
      </c>
      <c r="E31" s="126" t="e">
        <f t="shared" si="7"/>
        <v>#REF!</v>
      </c>
      <c r="F31" s="139" t="e">
        <f t="shared" si="1"/>
        <v>#REF!</v>
      </c>
      <c r="G31" s="126" t="e">
        <f t="shared" si="2"/>
        <v>#REF!</v>
      </c>
      <c r="H31" s="126" t="e">
        <f t="shared" si="8"/>
        <v>#REF!</v>
      </c>
      <c r="I31" s="127" t="e">
        <f t="shared" si="13"/>
        <v>#REF!</v>
      </c>
      <c r="J31" s="126" t="e">
        <f t="shared" si="14"/>
        <v>#REF!</v>
      </c>
      <c r="K31" s="126" t="e">
        <f t="shared" si="9"/>
        <v>#REF!</v>
      </c>
      <c r="L31" s="126" t="e">
        <f t="shared" si="10"/>
        <v>#REF!</v>
      </c>
      <c r="M31" s="126" t="e">
        <f t="shared" si="11"/>
        <v>#REF!</v>
      </c>
      <c r="N31" s="130" t="e">
        <f t="shared" si="3"/>
        <v>#REF!</v>
      </c>
      <c r="O31" s="126" t="e">
        <f t="shared" si="4"/>
        <v>#REF!</v>
      </c>
      <c r="P31" s="126" t="e">
        <f t="shared" si="5"/>
        <v>#REF!</v>
      </c>
      <c r="Q31" s="126" t="e">
        <f>Q30-O31</f>
        <v>#REF!</v>
      </c>
    </row>
    <row r="32" spans="1:17">
      <c r="A32" s="129">
        <v>5</v>
      </c>
      <c r="B32" s="126" t="e">
        <f t="shared" si="12"/>
        <v>#REF!</v>
      </c>
      <c r="C32" s="126" t="e">
        <f t="shared" si="6"/>
        <v>#REF!</v>
      </c>
      <c r="D32" s="126" t="e">
        <f t="shared" si="0"/>
        <v>#REF!</v>
      </c>
      <c r="E32" s="126" t="e">
        <f t="shared" si="7"/>
        <v>#REF!</v>
      </c>
      <c r="F32" s="139" t="e">
        <f t="shared" si="1"/>
        <v>#REF!</v>
      </c>
      <c r="G32" s="126" t="e">
        <f t="shared" si="2"/>
        <v>#REF!</v>
      </c>
      <c r="H32" s="126" t="e">
        <f t="shared" si="8"/>
        <v>#REF!</v>
      </c>
      <c r="I32" s="127" t="e">
        <f t="shared" si="13"/>
        <v>#REF!</v>
      </c>
      <c r="J32" s="126" t="e">
        <f t="shared" si="14"/>
        <v>#REF!</v>
      </c>
      <c r="K32" s="126" t="e">
        <f t="shared" si="9"/>
        <v>#REF!</v>
      </c>
      <c r="L32" s="126" t="e">
        <f t="shared" si="10"/>
        <v>#REF!</v>
      </c>
      <c r="M32" s="126" t="e">
        <f t="shared" si="11"/>
        <v>#REF!</v>
      </c>
      <c r="N32" s="130" t="e">
        <f t="shared" si="3"/>
        <v>#REF!</v>
      </c>
      <c r="O32" s="126" t="e">
        <f t="shared" si="4"/>
        <v>#REF!</v>
      </c>
      <c r="P32" s="126" t="e">
        <f t="shared" si="5"/>
        <v>#REF!</v>
      </c>
      <c r="Q32" s="126" t="e">
        <f>Q31-O32</f>
        <v>#REF!</v>
      </c>
    </row>
    <row r="33" spans="1:17">
      <c r="A33" s="129">
        <v>6</v>
      </c>
      <c r="B33" s="126" t="e">
        <f t="shared" si="12"/>
        <v>#REF!</v>
      </c>
      <c r="C33" s="126" t="e">
        <f t="shared" si="6"/>
        <v>#REF!</v>
      </c>
      <c r="D33" s="126" t="e">
        <f t="shared" si="0"/>
        <v>#REF!</v>
      </c>
      <c r="E33" s="126" t="e">
        <f t="shared" si="7"/>
        <v>#REF!</v>
      </c>
      <c r="F33" s="143" t="e">
        <f t="shared" si="1"/>
        <v>#REF!</v>
      </c>
      <c r="G33" s="141" t="e">
        <f t="shared" si="2"/>
        <v>#REF!</v>
      </c>
      <c r="H33" s="141" t="e">
        <f t="shared" si="8"/>
        <v>#REF!</v>
      </c>
      <c r="I33" s="144" t="e">
        <f t="shared" si="13"/>
        <v>#REF!</v>
      </c>
      <c r="J33" s="126" t="e">
        <f t="shared" si="14"/>
        <v>#REF!</v>
      </c>
      <c r="K33" s="126" t="e">
        <f t="shared" si="9"/>
        <v>#REF!</v>
      </c>
      <c r="L33" s="126" t="e">
        <f t="shared" si="10"/>
        <v>#REF!</v>
      </c>
      <c r="M33" s="126" t="e">
        <f t="shared" si="11"/>
        <v>#REF!</v>
      </c>
      <c r="N33" s="146" t="e">
        <f t="shared" si="3"/>
        <v>#REF!</v>
      </c>
      <c r="O33" s="141" t="e">
        <f t="shared" si="4"/>
        <v>#REF!</v>
      </c>
      <c r="P33" s="141" t="e">
        <f t="shared" si="5"/>
        <v>#REF!</v>
      </c>
      <c r="Q33" s="141" t="e">
        <f>Q32-O33</f>
        <v>#REF!</v>
      </c>
    </row>
    <row r="34" spans="1:17">
      <c r="A34" s="129">
        <v>7</v>
      </c>
      <c r="B34" s="126" t="e">
        <f t="shared" si="12"/>
        <v>#REF!</v>
      </c>
      <c r="C34" s="126" t="e">
        <f t="shared" si="6"/>
        <v>#REF!</v>
      </c>
      <c r="D34" s="126" t="e">
        <f t="shared" si="0"/>
        <v>#REF!</v>
      </c>
      <c r="E34" s="126" t="e">
        <f t="shared" si="7"/>
        <v>#REF!</v>
      </c>
      <c r="F34" s="139" t="e">
        <f ca="1">IF(I33&lt;$H$20,I33,$H$20)</f>
        <v>#REF!</v>
      </c>
      <c r="G34" s="126" t="e">
        <f ca="1">PPMT($G$19/2,A34-6,$D$18,$D$19)*-1</f>
        <v>#REF!</v>
      </c>
      <c r="H34" s="126" t="e">
        <f t="shared" ca="1" si="8"/>
        <v>#REF!</v>
      </c>
      <c r="I34" s="127" t="e">
        <f ca="1">I33-G34</f>
        <v>#REF!</v>
      </c>
      <c r="J34" s="126" t="e">
        <f t="shared" si="14"/>
        <v>#REF!</v>
      </c>
      <c r="K34" s="126" t="e">
        <f t="shared" si="9"/>
        <v>#REF!</v>
      </c>
      <c r="L34" s="126" t="e">
        <f t="shared" si="10"/>
        <v>#REF!</v>
      </c>
      <c r="M34" s="126" t="e">
        <f t="shared" si="11"/>
        <v>#REF!</v>
      </c>
      <c r="N34" s="130" t="e">
        <f ca="1">IF(Q33&lt;$H$22,Q33,$H$22)</f>
        <v>#REF!</v>
      </c>
      <c r="O34" s="126" t="e">
        <f ca="1">PPMT($G$21/2,A34-6,$D$18,$D$20)*-1</f>
        <v>#REF!</v>
      </c>
      <c r="P34" s="126" t="e">
        <f t="shared" ca="1" si="5"/>
        <v>#REF!</v>
      </c>
      <c r="Q34" s="126" t="e">
        <f t="shared" ref="Q34:Q39" ca="1" si="15">Q33-O34</f>
        <v>#REF!</v>
      </c>
    </row>
    <row r="35" spans="1:17">
      <c r="A35" s="129">
        <v>8</v>
      </c>
      <c r="B35" s="126" t="e">
        <f t="shared" si="12"/>
        <v>#REF!</v>
      </c>
      <c r="C35" s="126" t="e">
        <f t="shared" si="6"/>
        <v>#REF!</v>
      </c>
      <c r="D35" s="126" t="e">
        <f t="shared" si="0"/>
        <v>#REF!</v>
      </c>
      <c r="E35" s="126" t="e">
        <f t="shared" si="7"/>
        <v>#REF!</v>
      </c>
      <c r="F35" s="139" t="e">
        <f t="shared" ref="F35:F77" ca="1" si="16">IF(I34&lt;$H$20,I34,$H$20)</f>
        <v>#REF!</v>
      </c>
      <c r="G35" s="126" t="e">
        <f t="shared" ref="G35:G77" ca="1" si="17">PPMT($G$19/2,A35-6,$D$18,$D$19)*-1</f>
        <v>#REF!</v>
      </c>
      <c r="H35" s="126" t="e">
        <f t="shared" ca="1" si="8"/>
        <v>#REF!</v>
      </c>
      <c r="I35" s="127" t="e">
        <f t="shared" ca="1" si="13"/>
        <v>#REF!</v>
      </c>
      <c r="J35" s="126" t="e">
        <f t="shared" si="14"/>
        <v>#REF!</v>
      </c>
      <c r="K35" s="126" t="e">
        <f t="shared" si="9"/>
        <v>#REF!</v>
      </c>
      <c r="L35" s="126" t="e">
        <f t="shared" si="10"/>
        <v>#REF!</v>
      </c>
      <c r="M35" s="126" t="e">
        <f t="shared" si="11"/>
        <v>#REF!</v>
      </c>
      <c r="N35" s="130" t="e">
        <f t="shared" ref="N35:N77" ca="1" si="18">IF(Q34&lt;$H$22,Q34,$H$22)</f>
        <v>#REF!</v>
      </c>
      <c r="O35" s="126" t="e">
        <f ca="1">PPMT($G$21/2,A35-6,$D$18,$D$20)*-1</f>
        <v>#REF!</v>
      </c>
      <c r="P35" s="126" t="e">
        <f t="shared" ref="P35:P76" ca="1" si="19">N35-O35</f>
        <v>#REF!</v>
      </c>
      <c r="Q35" s="126" t="e">
        <f t="shared" ca="1" si="15"/>
        <v>#REF!</v>
      </c>
    </row>
    <row r="36" spans="1:17">
      <c r="A36" s="129">
        <v>9</v>
      </c>
      <c r="B36" s="126" t="e">
        <f t="shared" si="12"/>
        <v>#REF!</v>
      </c>
      <c r="C36" s="126" t="e">
        <f t="shared" si="6"/>
        <v>#REF!</v>
      </c>
      <c r="D36" s="126" t="e">
        <f t="shared" si="0"/>
        <v>#REF!</v>
      </c>
      <c r="E36" s="126" t="e">
        <f t="shared" si="7"/>
        <v>#REF!</v>
      </c>
      <c r="F36" s="139" t="e">
        <f t="shared" ca="1" si="16"/>
        <v>#REF!</v>
      </c>
      <c r="G36" s="126" t="e">
        <f t="shared" ca="1" si="17"/>
        <v>#REF!</v>
      </c>
      <c r="H36" s="126" t="e">
        <f t="shared" ca="1" si="8"/>
        <v>#REF!</v>
      </c>
      <c r="I36" s="127" t="e">
        <f t="shared" ca="1" si="13"/>
        <v>#REF!</v>
      </c>
      <c r="J36" s="126" t="e">
        <f t="shared" si="14"/>
        <v>#REF!</v>
      </c>
      <c r="K36" s="126" t="e">
        <f t="shared" si="9"/>
        <v>#REF!</v>
      </c>
      <c r="L36" s="126" t="e">
        <f t="shared" si="10"/>
        <v>#REF!</v>
      </c>
      <c r="M36" s="126" t="e">
        <f t="shared" si="11"/>
        <v>#REF!</v>
      </c>
      <c r="N36" s="130" t="e">
        <f t="shared" ca="1" si="18"/>
        <v>#REF!</v>
      </c>
      <c r="O36" s="126" t="e">
        <f t="shared" ref="O36:O77" ca="1" si="20">PPMT($G$21/2,A36-6,$D$18,$D$20)*-1</f>
        <v>#REF!</v>
      </c>
      <c r="P36" s="126" t="e">
        <f t="shared" ca="1" si="19"/>
        <v>#REF!</v>
      </c>
      <c r="Q36" s="126" t="e">
        <f t="shared" ca="1" si="15"/>
        <v>#REF!</v>
      </c>
    </row>
    <row r="37" spans="1:17">
      <c r="A37" s="129">
        <v>10</v>
      </c>
      <c r="B37" s="126" t="e">
        <f t="shared" si="12"/>
        <v>#REF!</v>
      </c>
      <c r="C37" s="126" t="e">
        <f t="shared" si="6"/>
        <v>#REF!</v>
      </c>
      <c r="D37" s="126" t="e">
        <f t="shared" si="0"/>
        <v>#REF!</v>
      </c>
      <c r="E37" s="126" t="e">
        <f t="shared" si="7"/>
        <v>#REF!</v>
      </c>
      <c r="F37" s="139" t="e">
        <f t="shared" ca="1" si="16"/>
        <v>#REF!</v>
      </c>
      <c r="G37" s="126" t="e">
        <f t="shared" ca="1" si="17"/>
        <v>#REF!</v>
      </c>
      <c r="H37" s="126" t="e">
        <f t="shared" ca="1" si="8"/>
        <v>#REF!</v>
      </c>
      <c r="I37" s="127" t="e">
        <f t="shared" ca="1" si="13"/>
        <v>#REF!</v>
      </c>
      <c r="J37" s="126" t="e">
        <f t="shared" si="14"/>
        <v>#REF!</v>
      </c>
      <c r="K37" s="126" t="e">
        <f t="shared" si="9"/>
        <v>#REF!</v>
      </c>
      <c r="L37" s="126" t="e">
        <f t="shared" si="10"/>
        <v>#REF!</v>
      </c>
      <c r="M37" s="126" t="e">
        <f t="shared" si="11"/>
        <v>#REF!</v>
      </c>
      <c r="N37" s="130" t="e">
        <f t="shared" ca="1" si="18"/>
        <v>#REF!</v>
      </c>
      <c r="O37" s="126" t="e">
        <f t="shared" ca="1" si="20"/>
        <v>#REF!</v>
      </c>
      <c r="P37" s="126" t="e">
        <f t="shared" ca="1" si="19"/>
        <v>#REF!</v>
      </c>
      <c r="Q37" s="126" t="e">
        <f t="shared" ca="1" si="15"/>
        <v>#REF!</v>
      </c>
    </row>
    <row r="38" spans="1:17">
      <c r="A38" s="129">
        <v>11</v>
      </c>
      <c r="B38" s="126" t="e">
        <f t="shared" si="12"/>
        <v>#REF!</v>
      </c>
      <c r="C38" s="126" t="e">
        <f t="shared" si="6"/>
        <v>#REF!</v>
      </c>
      <c r="D38" s="126" t="e">
        <f t="shared" si="0"/>
        <v>#REF!</v>
      </c>
      <c r="E38" s="126" t="e">
        <f t="shared" si="7"/>
        <v>#REF!</v>
      </c>
      <c r="F38" s="139" t="e">
        <f t="shared" ca="1" si="16"/>
        <v>#REF!</v>
      </c>
      <c r="G38" s="126" t="e">
        <f t="shared" ca="1" si="17"/>
        <v>#REF!</v>
      </c>
      <c r="H38" s="126" t="e">
        <f t="shared" ca="1" si="8"/>
        <v>#REF!</v>
      </c>
      <c r="I38" s="127" t="e">
        <f t="shared" ca="1" si="13"/>
        <v>#REF!</v>
      </c>
      <c r="J38" s="126" t="e">
        <f t="shared" si="14"/>
        <v>#REF!</v>
      </c>
      <c r="K38" s="126" t="e">
        <f t="shared" si="9"/>
        <v>#REF!</v>
      </c>
      <c r="L38" s="126" t="e">
        <f t="shared" si="10"/>
        <v>#REF!</v>
      </c>
      <c r="M38" s="126" t="e">
        <f t="shared" si="11"/>
        <v>#REF!</v>
      </c>
      <c r="N38" s="130" t="e">
        <f t="shared" ca="1" si="18"/>
        <v>#REF!</v>
      </c>
      <c r="O38" s="126" t="e">
        <f t="shared" ca="1" si="20"/>
        <v>#REF!</v>
      </c>
      <c r="P38" s="126" t="e">
        <f t="shared" ca="1" si="19"/>
        <v>#REF!</v>
      </c>
      <c r="Q38" s="126" t="e">
        <f t="shared" ca="1" si="15"/>
        <v>#REF!</v>
      </c>
    </row>
    <row r="39" spans="1:17">
      <c r="A39" s="129">
        <v>12</v>
      </c>
      <c r="B39" s="126" t="e">
        <f t="shared" si="12"/>
        <v>#REF!</v>
      </c>
      <c r="C39" s="126" t="e">
        <f t="shared" si="6"/>
        <v>#REF!</v>
      </c>
      <c r="D39" s="126" t="e">
        <f t="shared" si="0"/>
        <v>#REF!</v>
      </c>
      <c r="E39" s="126" t="e">
        <f t="shared" si="7"/>
        <v>#REF!</v>
      </c>
      <c r="F39" s="139" t="e">
        <f t="shared" ca="1" si="16"/>
        <v>#REF!</v>
      </c>
      <c r="G39" s="126" t="e">
        <f t="shared" ca="1" si="17"/>
        <v>#REF!</v>
      </c>
      <c r="H39" s="126" t="e">
        <f t="shared" ca="1" si="8"/>
        <v>#REF!</v>
      </c>
      <c r="I39" s="127" t="e">
        <f t="shared" ca="1" si="13"/>
        <v>#REF!</v>
      </c>
      <c r="J39" s="126" t="e">
        <f t="shared" si="14"/>
        <v>#REF!</v>
      </c>
      <c r="K39" s="126" t="e">
        <f t="shared" si="9"/>
        <v>#REF!</v>
      </c>
      <c r="L39" s="126" t="e">
        <f t="shared" si="10"/>
        <v>#REF!</v>
      </c>
      <c r="M39" s="126" t="e">
        <f t="shared" si="11"/>
        <v>#REF!</v>
      </c>
      <c r="N39" s="130" t="e">
        <f t="shared" ca="1" si="18"/>
        <v>#REF!</v>
      </c>
      <c r="O39" s="126" t="e">
        <f t="shared" ca="1" si="20"/>
        <v>#REF!</v>
      </c>
      <c r="P39" s="126" t="e">
        <f t="shared" ca="1" si="19"/>
        <v>#REF!</v>
      </c>
      <c r="Q39" s="126" t="e">
        <f t="shared" ca="1" si="15"/>
        <v>#REF!</v>
      </c>
    </row>
    <row r="40" spans="1:17">
      <c r="A40" s="129">
        <v>13</v>
      </c>
      <c r="B40" s="126" t="e">
        <f t="shared" si="12"/>
        <v>#REF!</v>
      </c>
      <c r="C40" s="126" t="e">
        <f t="shared" si="6"/>
        <v>#REF!</v>
      </c>
      <c r="D40" s="126" t="e">
        <f t="shared" si="0"/>
        <v>#REF!</v>
      </c>
      <c r="E40" s="126" t="e">
        <f t="shared" si="7"/>
        <v>#REF!</v>
      </c>
      <c r="F40" s="139" t="e">
        <f t="shared" ca="1" si="16"/>
        <v>#REF!</v>
      </c>
      <c r="G40" s="126" t="e">
        <f t="shared" ca="1" si="17"/>
        <v>#REF!</v>
      </c>
      <c r="H40" s="126" t="e">
        <f t="shared" ca="1" si="8"/>
        <v>#REF!</v>
      </c>
      <c r="I40" s="127" t="e">
        <f t="shared" ca="1" si="13"/>
        <v>#REF!</v>
      </c>
      <c r="J40" s="126" t="e">
        <f t="shared" si="14"/>
        <v>#REF!</v>
      </c>
      <c r="K40" s="126" t="e">
        <f t="shared" si="9"/>
        <v>#REF!</v>
      </c>
      <c r="L40" s="126" t="e">
        <f t="shared" si="10"/>
        <v>#REF!</v>
      </c>
      <c r="M40" s="126" t="e">
        <f t="shared" si="11"/>
        <v>#REF!</v>
      </c>
      <c r="N40" s="130" t="e">
        <f t="shared" ca="1" si="18"/>
        <v>#REF!</v>
      </c>
      <c r="O40" s="126" t="e">
        <f t="shared" ca="1" si="20"/>
        <v>#REF!</v>
      </c>
      <c r="P40" s="126" t="e">
        <f t="shared" ca="1" si="19"/>
        <v>#REF!</v>
      </c>
      <c r="Q40" s="126" t="e">
        <f t="shared" ref="Q40:Q72" ca="1" si="21">Q39-O40</f>
        <v>#REF!</v>
      </c>
    </row>
    <row r="41" spans="1:17">
      <c r="A41" s="129">
        <v>14</v>
      </c>
      <c r="B41" s="126" t="e">
        <f t="shared" si="12"/>
        <v>#REF!</v>
      </c>
      <c r="C41" s="126" t="e">
        <f t="shared" si="6"/>
        <v>#REF!</v>
      </c>
      <c r="D41" s="126" t="e">
        <f t="shared" si="0"/>
        <v>#REF!</v>
      </c>
      <c r="E41" s="126" t="e">
        <f t="shared" si="7"/>
        <v>#REF!</v>
      </c>
      <c r="F41" s="139" t="e">
        <f t="shared" ca="1" si="16"/>
        <v>#REF!</v>
      </c>
      <c r="G41" s="126" t="e">
        <f t="shared" ca="1" si="17"/>
        <v>#REF!</v>
      </c>
      <c r="H41" s="126" t="e">
        <f t="shared" ca="1" si="8"/>
        <v>#REF!</v>
      </c>
      <c r="I41" s="127" t="e">
        <f t="shared" ca="1" si="13"/>
        <v>#REF!</v>
      </c>
      <c r="J41" s="126" t="e">
        <f t="shared" si="14"/>
        <v>#REF!</v>
      </c>
      <c r="K41" s="126" t="e">
        <f t="shared" si="9"/>
        <v>#REF!</v>
      </c>
      <c r="L41" s="126" t="e">
        <f t="shared" si="10"/>
        <v>#REF!</v>
      </c>
      <c r="M41" s="126" t="e">
        <f t="shared" si="11"/>
        <v>#REF!</v>
      </c>
      <c r="N41" s="130" t="e">
        <f t="shared" ca="1" si="18"/>
        <v>#REF!</v>
      </c>
      <c r="O41" s="126" t="e">
        <f t="shared" ca="1" si="20"/>
        <v>#REF!</v>
      </c>
      <c r="P41" s="126" t="e">
        <f t="shared" ca="1" si="19"/>
        <v>#REF!</v>
      </c>
      <c r="Q41" s="126" t="e">
        <f t="shared" ca="1" si="21"/>
        <v>#REF!</v>
      </c>
    </row>
    <row r="42" spans="1:17">
      <c r="A42" s="129">
        <v>15</v>
      </c>
      <c r="B42" s="126" t="e">
        <f t="shared" si="12"/>
        <v>#REF!</v>
      </c>
      <c r="C42" s="126" t="e">
        <f t="shared" si="6"/>
        <v>#REF!</v>
      </c>
      <c r="D42" s="126" t="e">
        <f t="shared" si="0"/>
        <v>#REF!</v>
      </c>
      <c r="E42" s="126" t="e">
        <f t="shared" si="7"/>
        <v>#REF!</v>
      </c>
      <c r="F42" s="139" t="e">
        <f t="shared" ca="1" si="16"/>
        <v>#REF!</v>
      </c>
      <c r="G42" s="126" t="e">
        <f t="shared" ca="1" si="17"/>
        <v>#REF!</v>
      </c>
      <c r="H42" s="126" t="e">
        <f t="shared" ca="1" si="8"/>
        <v>#REF!</v>
      </c>
      <c r="I42" s="127" t="e">
        <f t="shared" ca="1" si="13"/>
        <v>#REF!</v>
      </c>
      <c r="J42" s="126" t="e">
        <f t="shared" si="14"/>
        <v>#REF!</v>
      </c>
      <c r="K42" s="126" t="e">
        <f t="shared" si="9"/>
        <v>#REF!</v>
      </c>
      <c r="L42" s="126" t="e">
        <f t="shared" si="10"/>
        <v>#REF!</v>
      </c>
      <c r="M42" s="126" t="e">
        <f t="shared" si="11"/>
        <v>#REF!</v>
      </c>
      <c r="N42" s="130" t="e">
        <f t="shared" ca="1" si="18"/>
        <v>#REF!</v>
      </c>
      <c r="O42" s="126" t="e">
        <f t="shared" ca="1" si="20"/>
        <v>#REF!</v>
      </c>
      <c r="P42" s="126" t="e">
        <f t="shared" ca="1" si="19"/>
        <v>#REF!</v>
      </c>
      <c r="Q42" s="126" t="e">
        <f t="shared" ca="1" si="21"/>
        <v>#REF!</v>
      </c>
    </row>
    <row r="43" spans="1:17">
      <c r="A43" s="129">
        <v>16</v>
      </c>
      <c r="B43" s="126" t="e">
        <f t="shared" si="12"/>
        <v>#REF!</v>
      </c>
      <c r="C43" s="126" t="e">
        <f t="shared" si="6"/>
        <v>#REF!</v>
      </c>
      <c r="D43" s="126" t="e">
        <f t="shared" si="0"/>
        <v>#REF!</v>
      </c>
      <c r="E43" s="126" t="e">
        <f t="shared" si="7"/>
        <v>#REF!</v>
      </c>
      <c r="F43" s="139" t="e">
        <f t="shared" ca="1" si="16"/>
        <v>#REF!</v>
      </c>
      <c r="G43" s="126" t="e">
        <f t="shared" ca="1" si="17"/>
        <v>#REF!</v>
      </c>
      <c r="H43" s="126" t="e">
        <f t="shared" ca="1" si="8"/>
        <v>#REF!</v>
      </c>
      <c r="I43" s="127" t="e">
        <f t="shared" ca="1" si="13"/>
        <v>#REF!</v>
      </c>
      <c r="J43" s="126" t="e">
        <f t="shared" si="14"/>
        <v>#REF!</v>
      </c>
      <c r="K43" s="126" t="e">
        <f t="shared" si="9"/>
        <v>#REF!</v>
      </c>
      <c r="L43" s="126" t="e">
        <f t="shared" si="10"/>
        <v>#REF!</v>
      </c>
      <c r="M43" s="126" t="e">
        <f t="shared" si="11"/>
        <v>#REF!</v>
      </c>
      <c r="N43" s="130" t="e">
        <f t="shared" ca="1" si="18"/>
        <v>#REF!</v>
      </c>
      <c r="O43" s="126" t="e">
        <f t="shared" ca="1" si="20"/>
        <v>#REF!</v>
      </c>
      <c r="P43" s="126" t="e">
        <f t="shared" ca="1" si="19"/>
        <v>#REF!</v>
      </c>
      <c r="Q43" s="126" t="e">
        <f t="shared" ca="1" si="21"/>
        <v>#REF!</v>
      </c>
    </row>
    <row r="44" spans="1:17">
      <c r="A44" s="129">
        <v>17</v>
      </c>
      <c r="B44" s="126" t="e">
        <f t="shared" si="12"/>
        <v>#REF!</v>
      </c>
      <c r="C44" s="126" t="e">
        <f t="shared" si="6"/>
        <v>#REF!</v>
      </c>
      <c r="D44" s="126" t="e">
        <f t="shared" si="0"/>
        <v>#REF!</v>
      </c>
      <c r="E44" s="126" t="e">
        <f t="shared" si="7"/>
        <v>#REF!</v>
      </c>
      <c r="F44" s="139" t="e">
        <f t="shared" ca="1" si="16"/>
        <v>#REF!</v>
      </c>
      <c r="G44" s="126" t="e">
        <f t="shared" ca="1" si="17"/>
        <v>#REF!</v>
      </c>
      <c r="H44" s="126" t="e">
        <f t="shared" ca="1" si="8"/>
        <v>#REF!</v>
      </c>
      <c r="I44" s="127" t="e">
        <f t="shared" ca="1" si="13"/>
        <v>#REF!</v>
      </c>
      <c r="J44" s="126" t="e">
        <f t="shared" si="14"/>
        <v>#REF!</v>
      </c>
      <c r="K44" s="126" t="e">
        <f t="shared" si="9"/>
        <v>#REF!</v>
      </c>
      <c r="L44" s="126" t="e">
        <f t="shared" si="10"/>
        <v>#REF!</v>
      </c>
      <c r="M44" s="126" t="e">
        <f t="shared" si="11"/>
        <v>#REF!</v>
      </c>
      <c r="N44" s="130" t="e">
        <f t="shared" ca="1" si="18"/>
        <v>#REF!</v>
      </c>
      <c r="O44" s="126" t="e">
        <f t="shared" ca="1" si="20"/>
        <v>#REF!</v>
      </c>
      <c r="P44" s="126" t="e">
        <f t="shared" ca="1" si="19"/>
        <v>#REF!</v>
      </c>
      <c r="Q44" s="126" t="e">
        <f t="shared" ca="1" si="21"/>
        <v>#REF!</v>
      </c>
    </row>
    <row r="45" spans="1:17">
      <c r="A45" s="129">
        <v>18</v>
      </c>
      <c r="B45" s="126" t="e">
        <f t="shared" si="12"/>
        <v>#REF!</v>
      </c>
      <c r="C45" s="126" t="e">
        <f t="shared" si="6"/>
        <v>#REF!</v>
      </c>
      <c r="D45" s="126" t="e">
        <f t="shared" si="0"/>
        <v>#REF!</v>
      </c>
      <c r="E45" s="126" t="e">
        <f t="shared" si="7"/>
        <v>#REF!</v>
      </c>
      <c r="F45" s="139" t="e">
        <f t="shared" ca="1" si="16"/>
        <v>#REF!</v>
      </c>
      <c r="G45" s="126" t="e">
        <f t="shared" ca="1" si="17"/>
        <v>#REF!</v>
      </c>
      <c r="H45" s="126" t="e">
        <f t="shared" ca="1" si="8"/>
        <v>#REF!</v>
      </c>
      <c r="I45" s="127" t="e">
        <f t="shared" ca="1" si="13"/>
        <v>#REF!</v>
      </c>
      <c r="J45" s="126" t="e">
        <f t="shared" si="14"/>
        <v>#REF!</v>
      </c>
      <c r="K45" s="126" t="e">
        <f t="shared" si="9"/>
        <v>#REF!</v>
      </c>
      <c r="L45" s="126" t="e">
        <f t="shared" si="10"/>
        <v>#REF!</v>
      </c>
      <c r="M45" s="126" t="e">
        <f t="shared" si="11"/>
        <v>#REF!</v>
      </c>
      <c r="N45" s="130" t="e">
        <f t="shared" ca="1" si="18"/>
        <v>#REF!</v>
      </c>
      <c r="O45" s="126" t="e">
        <f t="shared" ca="1" si="20"/>
        <v>#REF!</v>
      </c>
      <c r="P45" s="126" t="e">
        <f t="shared" ca="1" si="19"/>
        <v>#REF!</v>
      </c>
      <c r="Q45" s="126" t="e">
        <f t="shared" ca="1" si="21"/>
        <v>#REF!</v>
      </c>
    </row>
    <row r="46" spans="1:17">
      <c r="A46" s="129">
        <v>19</v>
      </c>
      <c r="B46" s="126" t="e">
        <f t="shared" si="12"/>
        <v>#REF!</v>
      </c>
      <c r="C46" s="126" t="e">
        <f t="shared" si="6"/>
        <v>#REF!</v>
      </c>
      <c r="D46" s="126" t="e">
        <f t="shared" si="0"/>
        <v>#REF!</v>
      </c>
      <c r="E46" s="126" t="e">
        <f t="shared" si="7"/>
        <v>#REF!</v>
      </c>
      <c r="F46" s="139" t="e">
        <f t="shared" ca="1" si="16"/>
        <v>#REF!</v>
      </c>
      <c r="G46" s="126" t="e">
        <f t="shared" ca="1" si="17"/>
        <v>#REF!</v>
      </c>
      <c r="H46" s="126" t="e">
        <f t="shared" ca="1" si="8"/>
        <v>#REF!</v>
      </c>
      <c r="I46" s="127" t="e">
        <f t="shared" ca="1" si="13"/>
        <v>#REF!</v>
      </c>
      <c r="J46" s="126" t="e">
        <f t="shared" si="14"/>
        <v>#REF!</v>
      </c>
      <c r="K46" s="126" t="e">
        <f t="shared" si="9"/>
        <v>#REF!</v>
      </c>
      <c r="L46" s="126" t="e">
        <f t="shared" si="10"/>
        <v>#REF!</v>
      </c>
      <c r="M46" s="126" t="e">
        <f t="shared" si="11"/>
        <v>#REF!</v>
      </c>
      <c r="N46" s="130" t="e">
        <f t="shared" ca="1" si="18"/>
        <v>#REF!</v>
      </c>
      <c r="O46" s="126" t="e">
        <f t="shared" ca="1" si="20"/>
        <v>#REF!</v>
      </c>
      <c r="P46" s="126" t="e">
        <f t="shared" ca="1" si="19"/>
        <v>#REF!</v>
      </c>
      <c r="Q46" s="126" t="e">
        <f t="shared" ca="1" si="21"/>
        <v>#REF!</v>
      </c>
    </row>
    <row r="47" spans="1:17">
      <c r="A47" s="129">
        <v>20</v>
      </c>
      <c r="B47" s="126" t="e">
        <f t="shared" si="12"/>
        <v>#REF!</v>
      </c>
      <c r="C47" s="126" t="e">
        <f t="shared" si="6"/>
        <v>#REF!</v>
      </c>
      <c r="D47" s="126" t="e">
        <f t="shared" si="0"/>
        <v>#REF!</v>
      </c>
      <c r="E47" s="126" t="e">
        <f t="shared" si="7"/>
        <v>#REF!</v>
      </c>
      <c r="F47" s="139" t="e">
        <f t="shared" ca="1" si="16"/>
        <v>#REF!</v>
      </c>
      <c r="G47" s="126" t="e">
        <f t="shared" ca="1" si="17"/>
        <v>#REF!</v>
      </c>
      <c r="H47" s="126" t="e">
        <f t="shared" ca="1" si="8"/>
        <v>#REF!</v>
      </c>
      <c r="I47" s="127" t="e">
        <f t="shared" ca="1" si="13"/>
        <v>#REF!</v>
      </c>
      <c r="J47" s="126" t="e">
        <f t="shared" si="14"/>
        <v>#REF!</v>
      </c>
      <c r="K47" s="126" t="e">
        <f t="shared" si="9"/>
        <v>#REF!</v>
      </c>
      <c r="L47" s="126" t="e">
        <f t="shared" si="10"/>
        <v>#REF!</v>
      </c>
      <c r="M47" s="126" t="e">
        <f t="shared" si="11"/>
        <v>#REF!</v>
      </c>
      <c r="N47" s="130" t="e">
        <f t="shared" ca="1" si="18"/>
        <v>#REF!</v>
      </c>
      <c r="O47" s="126" t="e">
        <f t="shared" ca="1" si="20"/>
        <v>#REF!</v>
      </c>
      <c r="P47" s="126" t="e">
        <f t="shared" ca="1" si="19"/>
        <v>#REF!</v>
      </c>
      <c r="Q47" s="126" t="e">
        <f t="shared" ca="1" si="21"/>
        <v>#REF!</v>
      </c>
    </row>
    <row r="48" spans="1:17">
      <c r="A48" s="129">
        <v>21</v>
      </c>
      <c r="B48" s="126" t="e">
        <f t="shared" si="12"/>
        <v>#REF!</v>
      </c>
      <c r="C48" s="126" t="e">
        <f t="shared" si="6"/>
        <v>#REF!</v>
      </c>
      <c r="D48" s="126" t="e">
        <f t="shared" si="0"/>
        <v>#REF!</v>
      </c>
      <c r="E48" s="126" t="e">
        <f t="shared" si="7"/>
        <v>#REF!</v>
      </c>
      <c r="F48" s="139" t="e">
        <f t="shared" ca="1" si="16"/>
        <v>#REF!</v>
      </c>
      <c r="G48" s="126" t="e">
        <f ca="1">PPMT($G$19/2,A48-6,$D$18,$D$19)*-1</f>
        <v>#REF!</v>
      </c>
      <c r="H48" s="126" t="e">
        <f t="shared" ca="1" si="8"/>
        <v>#REF!</v>
      </c>
      <c r="I48" s="127" t="e">
        <f t="shared" ca="1" si="13"/>
        <v>#REF!</v>
      </c>
      <c r="J48" s="126" t="e">
        <f t="shared" si="14"/>
        <v>#REF!</v>
      </c>
      <c r="K48" s="126" t="e">
        <f t="shared" si="9"/>
        <v>#REF!</v>
      </c>
      <c r="L48" s="126" t="e">
        <f t="shared" si="10"/>
        <v>#REF!</v>
      </c>
      <c r="M48" s="126" t="e">
        <f t="shared" si="11"/>
        <v>#REF!</v>
      </c>
      <c r="N48" s="130" t="e">
        <f t="shared" ca="1" si="18"/>
        <v>#REF!</v>
      </c>
      <c r="O48" s="126" t="e">
        <f t="shared" ca="1" si="20"/>
        <v>#REF!</v>
      </c>
      <c r="P48" s="126" t="e">
        <f t="shared" ca="1" si="19"/>
        <v>#REF!</v>
      </c>
      <c r="Q48" s="126" t="e">
        <f t="shared" ca="1" si="21"/>
        <v>#REF!</v>
      </c>
    </row>
    <row r="49" spans="1:17">
      <c r="A49" s="129">
        <v>22</v>
      </c>
      <c r="B49" s="126" t="e">
        <f t="shared" si="12"/>
        <v>#REF!</v>
      </c>
      <c r="C49" s="126" t="e">
        <f t="shared" si="6"/>
        <v>#REF!</v>
      </c>
      <c r="D49" s="126" t="e">
        <f t="shared" si="0"/>
        <v>#REF!</v>
      </c>
      <c r="E49" s="126" t="e">
        <f t="shared" si="7"/>
        <v>#REF!</v>
      </c>
      <c r="F49" s="139" t="e">
        <f t="shared" ca="1" si="16"/>
        <v>#REF!</v>
      </c>
      <c r="G49" s="126" t="e">
        <f t="shared" ca="1" si="17"/>
        <v>#REF!</v>
      </c>
      <c r="H49" s="126" t="e">
        <f t="shared" ca="1" si="8"/>
        <v>#REF!</v>
      </c>
      <c r="I49" s="127" t="e">
        <f t="shared" ca="1" si="13"/>
        <v>#REF!</v>
      </c>
      <c r="J49" s="126" t="e">
        <f t="shared" si="14"/>
        <v>#REF!</v>
      </c>
      <c r="K49" s="126" t="e">
        <f t="shared" si="9"/>
        <v>#REF!</v>
      </c>
      <c r="L49" s="126" t="e">
        <f t="shared" si="10"/>
        <v>#REF!</v>
      </c>
      <c r="M49" s="126" t="e">
        <f t="shared" si="11"/>
        <v>#REF!</v>
      </c>
      <c r="N49" s="130" t="e">
        <f t="shared" ca="1" si="18"/>
        <v>#REF!</v>
      </c>
      <c r="O49" s="126" t="e">
        <f t="shared" ca="1" si="20"/>
        <v>#REF!</v>
      </c>
      <c r="P49" s="126" t="e">
        <f t="shared" ca="1" si="19"/>
        <v>#REF!</v>
      </c>
      <c r="Q49" s="126" t="e">
        <f t="shared" ca="1" si="21"/>
        <v>#REF!</v>
      </c>
    </row>
    <row r="50" spans="1:17">
      <c r="A50" s="129">
        <v>23</v>
      </c>
      <c r="B50" s="126" t="e">
        <f t="shared" si="12"/>
        <v>#REF!</v>
      </c>
      <c r="C50" s="126" t="e">
        <f t="shared" si="6"/>
        <v>#REF!</v>
      </c>
      <c r="D50" s="126" t="e">
        <f t="shared" si="0"/>
        <v>#REF!</v>
      </c>
      <c r="E50" s="126" t="e">
        <f t="shared" si="7"/>
        <v>#REF!</v>
      </c>
      <c r="F50" s="139" t="e">
        <f t="shared" ca="1" si="16"/>
        <v>#REF!</v>
      </c>
      <c r="G50" s="126" t="e">
        <f t="shared" ca="1" si="17"/>
        <v>#REF!</v>
      </c>
      <c r="H50" s="126" t="e">
        <f ca="1">F50-G50</f>
        <v>#REF!</v>
      </c>
      <c r="I50" s="127" t="e">
        <f ca="1">I49-G50</f>
        <v>#REF!</v>
      </c>
      <c r="J50" s="126" t="e">
        <f t="shared" si="14"/>
        <v>#REF!</v>
      </c>
      <c r="K50" s="126" t="e">
        <f t="shared" si="9"/>
        <v>#REF!</v>
      </c>
      <c r="L50" s="126" t="e">
        <f t="shared" si="10"/>
        <v>#REF!</v>
      </c>
      <c r="M50" s="126" t="e">
        <f t="shared" si="11"/>
        <v>#REF!</v>
      </c>
      <c r="N50" s="130" t="e">
        <f t="shared" ca="1" si="18"/>
        <v>#REF!</v>
      </c>
      <c r="O50" s="126" t="e">
        <f t="shared" ca="1" si="20"/>
        <v>#REF!</v>
      </c>
      <c r="P50" s="126" t="e">
        <f t="shared" ca="1" si="19"/>
        <v>#REF!</v>
      </c>
      <c r="Q50" s="126" t="e">
        <f t="shared" ca="1" si="21"/>
        <v>#REF!</v>
      </c>
    </row>
    <row r="51" spans="1:17">
      <c r="A51" s="129">
        <v>24</v>
      </c>
      <c r="B51" s="126" t="e">
        <f t="shared" si="12"/>
        <v>#REF!</v>
      </c>
      <c r="C51" s="126" t="e">
        <f t="shared" si="6"/>
        <v>#REF!</v>
      </c>
      <c r="D51" s="126" t="e">
        <f t="shared" si="0"/>
        <v>#REF!</v>
      </c>
      <c r="E51" s="126" t="e">
        <f t="shared" si="7"/>
        <v>#REF!</v>
      </c>
      <c r="F51" s="139" t="e">
        <f t="shared" ca="1" si="16"/>
        <v>#REF!</v>
      </c>
      <c r="G51" s="126" t="e">
        <f t="shared" ca="1" si="17"/>
        <v>#REF!</v>
      </c>
      <c r="H51" s="126" t="e">
        <f ca="1">F51-G51</f>
        <v>#REF!</v>
      </c>
      <c r="I51" s="127" t="e">
        <f ca="1">I50-G51</f>
        <v>#REF!</v>
      </c>
      <c r="J51" s="126" t="e">
        <f t="shared" si="14"/>
        <v>#REF!</v>
      </c>
      <c r="K51" s="126" t="e">
        <f t="shared" si="9"/>
        <v>#REF!</v>
      </c>
      <c r="L51" s="126" t="e">
        <f t="shared" si="10"/>
        <v>#REF!</v>
      </c>
      <c r="M51" s="126" t="e">
        <f t="shared" si="11"/>
        <v>#REF!</v>
      </c>
      <c r="N51" s="130" t="e">
        <f t="shared" ca="1" si="18"/>
        <v>#REF!</v>
      </c>
      <c r="O51" s="126" t="e">
        <f t="shared" ca="1" si="20"/>
        <v>#REF!</v>
      </c>
      <c r="P51" s="126" t="e">
        <f t="shared" ca="1" si="19"/>
        <v>#REF!</v>
      </c>
      <c r="Q51" s="126" t="e">
        <f t="shared" ca="1" si="21"/>
        <v>#REF!</v>
      </c>
    </row>
    <row r="52" spans="1:17">
      <c r="A52" s="129">
        <v>25</v>
      </c>
      <c r="B52" s="126" t="e">
        <f t="shared" si="12"/>
        <v>#REF!</v>
      </c>
      <c r="C52" s="126" t="e">
        <f t="shared" si="6"/>
        <v>#REF!</v>
      </c>
      <c r="D52" s="126" t="e">
        <f t="shared" si="0"/>
        <v>#REF!</v>
      </c>
      <c r="E52" s="126" t="e">
        <f t="shared" si="7"/>
        <v>#REF!</v>
      </c>
      <c r="F52" s="139" t="e">
        <f t="shared" ca="1" si="16"/>
        <v>#REF!</v>
      </c>
      <c r="G52" s="126" t="e">
        <f t="shared" ca="1" si="17"/>
        <v>#REF!</v>
      </c>
      <c r="H52" s="126" t="e">
        <f ca="1">F52-G52</f>
        <v>#REF!</v>
      </c>
      <c r="I52" s="127" t="e">
        <f ca="1">I51-G52</f>
        <v>#REF!</v>
      </c>
      <c r="J52" s="126" t="e">
        <f t="shared" si="14"/>
        <v>#REF!</v>
      </c>
      <c r="K52" s="126" t="e">
        <f t="shared" si="9"/>
        <v>#REF!</v>
      </c>
      <c r="L52" s="126" t="e">
        <f t="shared" si="10"/>
        <v>#REF!</v>
      </c>
      <c r="M52" s="126" t="e">
        <f t="shared" si="11"/>
        <v>#REF!</v>
      </c>
      <c r="N52" s="130" t="e">
        <f t="shared" ca="1" si="18"/>
        <v>#REF!</v>
      </c>
      <c r="O52" s="126" t="e">
        <f t="shared" ca="1" si="20"/>
        <v>#REF!</v>
      </c>
      <c r="P52" s="126" t="e">
        <f t="shared" ca="1" si="19"/>
        <v>#REF!</v>
      </c>
      <c r="Q52" s="126" t="e">
        <f t="shared" ca="1" si="21"/>
        <v>#REF!</v>
      </c>
    </row>
    <row r="53" spans="1:17">
      <c r="A53" s="129">
        <v>26</v>
      </c>
      <c r="B53" s="126" t="e">
        <f t="shared" si="12"/>
        <v>#REF!</v>
      </c>
      <c r="C53" s="126" t="e">
        <f t="shared" si="6"/>
        <v>#REF!</v>
      </c>
      <c r="D53" s="126" t="e">
        <f t="shared" si="0"/>
        <v>#REF!</v>
      </c>
      <c r="E53" s="126" t="e">
        <f t="shared" si="7"/>
        <v>#REF!</v>
      </c>
      <c r="F53" s="139" t="e">
        <f t="shared" ca="1" si="16"/>
        <v>#REF!</v>
      </c>
      <c r="G53" s="126" t="e">
        <f t="shared" ca="1" si="17"/>
        <v>#REF!</v>
      </c>
      <c r="H53" s="126" t="e">
        <f ca="1">F53-G53</f>
        <v>#REF!</v>
      </c>
      <c r="I53" s="127" t="e">
        <f ca="1">I52-G53</f>
        <v>#REF!</v>
      </c>
      <c r="J53" s="126" t="e">
        <f t="shared" si="14"/>
        <v>#REF!</v>
      </c>
      <c r="K53" s="126" t="e">
        <f t="shared" si="9"/>
        <v>#REF!</v>
      </c>
      <c r="L53" s="126" t="e">
        <f t="shared" si="10"/>
        <v>#REF!</v>
      </c>
      <c r="M53" s="126" t="e">
        <f t="shared" si="11"/>
        <v>#REF!</v>
      </c>
      <c r="N53" s="130" t="e">
        <f t="shared" ca="1" si="18"/>
        <v>#REF!</v>
      </c>
      <c r="O53" s="126" t="e">
        <f t="shared" ca="1" si="20"/>
        <v>#REF!</v>
      </c>
      <c r="P53" s="126" t="e">
        <f t="shared" ca="1" si="19"/>
        <v>#REF!</v>
      </c>
      <c r="Q53" s="126" t="e">
        <f t="shared" ca="1" si="21"/>
        <v>#REF!</v>
      </c>
    </row>
    <row r="54" spans="1:17">
      <c r="A54" s="129">
        <v>27</v>
      </c>
      <c r="B54" s="126" t="e">
        <f t="shared" si="12"/>
        <v>#REF!</v>
      </c>
      <c r="C54" s="126" t="e">
        <f t="shared" si="6"/>
        <v>#REF!</v>
      </c>
      <c r="D54" s="126" t="e">
        <f t="shared" si="0"/>
        <v>#REF!</v>
      </c>
      <c r="E54" s="126" t="e">
        <f t="shared" si="7"/>
        <v>#REF!</v>
      </c>
      <c r="F54" s="139" t="e">
        <f t="shared" ca="1" si="16"/>
        <v>#REF!</v>
      </c>
      <c r="G54" s="126" t="e">
        <f t="shared" ca="1" si="17"/>
        <v>#REF!</v>
      </c>
      <c r="H54" s="126" t="e">
        <f ca="1">F54-G54</f>
        <v>#REF!</v>
      </c>
      <c r="I54" s="127" t="e">
        <f ca="1">I53-G54</f>
        <v>#REF!</v>
      </c>
      <c r="J54" s="126" t="e">
        <f t="shared" si="14"/>
        <v>#REF!</v>
      </c>
      <c r="K54" s="126" t="e">
        <f t="shared" si="9"/>
        <v>#REF!</v>
      </c>
      <c r="L54" s="126" t="e">
        <f t="shared" si="10"/>
        <v>#REF!</v>
      </c>
      <c r="M54" s="126" t="e">
        <f t="shared" si="11"/>
        <v>#REF!</v>
      </c>
      <c r="N54" s="130" t="e">
        <f t="shared" ca="1" si="18"/>
        <v>#REF!</v>
      </c>
      <c r="O54" s="126" t="e">
        <f t="shared" ca="1" si="20"/>
        <v>#REF!</v>
      </c>
      <c r="P54" s="126" t="e">
        <f t="shared" ca="1" si="19"/>
        <v>#REF!</v>
      </c>
      <c r="Q54" s="126" t="e">
        <f t="shared" ca="1" si="21"/>
        <v>#REF!</v>
      </c>
    </row>
    <row r="55" spans="1:17">
      <c r="A55" s="129">
        <v>28</v>
      </c>
      <c r="B55" s="126" t="e">
        <f t="shared" si="12"/>
        <v>#REF!</v>
      </c>
      <c r="C55" s="126" t="e">
        <f t="shared" si="6"/>
        <v>#REF!</v>
      </c>
      <c r="D55" s="126" t="e">
        <f t="shared" si="0"/>
        <v>#REF!</v>
      </c>
      <c r="E55" s="126" t="e">
        <f t="shared" si="7"/>
        <v>#REF!</v>
      </c>
      <c r="F55" s="139" t="e">
        <f t="shared" ca="1" si="16"/>
        <v>#REF!</v>
      </c>
      <c r="G55" s="126" t="e">
        <f t="shared" ca="1" si="17"/>
        <v>#REF!</v>
      </c>
      <c r="H55" s="126" t="e">
        <f t="shared" ref="H55:H77" ca="1" si="22">F55-G55</f>
        <v>#REF!</v>
      </c>
      <c r="I55" s="127" t="e">
        <f t="shared" ref="I55:I77" ca="1" si="23">I54-G55</f>
        <v>#REF!</v>
      </c>
      <c r="J55" s="126" t="e">
        <f t="shared" si="14"/>
        <v>#REF!</v>
      </c>
      <c r="K55" s="126" t="e">
        <f t="shared" si="9"/>
        <v>#REF!</v>
      </c>
      <c r="L55" s="126" t="e">
        <f t="shared" si="10"/>
        <v>#REF!</v>
      </c>
      <c r="M55" s="126" t="e">
        <f t="shared" si="11"/>
        <v>#REF!</v>
      </c>
      <c r="N55" s="130" t="e">
        <f t="shared" ca="1" si="18"/>
        <v>#REF!</v>
      </c>
      <c r="O55" s="126" t="e">
        <f t="shared" ca="1" si="20"/>
        <v>#REF!</v>
      </c>
      <c r="P55" s="126" t="e">
        <f t="shared" ca="1" si="19"/>
        <v>#REF!</v>
      </c>
      <c r="Q55" s="126" t="e">
        <f t="shared" ca="1" si="21"/>
        <v>#REF!</v>
      </c>
    </row>
    <row r="56" spans="1:17">
      <c r="A56" s="129">
        <v>29</v>
      </c>
      <c r="B56" s="126" t="e">
        <f t="shared" si="12"/>
        <v>#REF!</v>
      </c>
      <c r="C56" s="126" t="e">
        <f t="shared" si="6"/>
        <v>#REF!</v>
      </c>
      <c r="D56" s="126" t="e">
        <f t="shared" si="0"/>
        <v>#REF!</v>
      </c>
      <c r="E56" s="126" t="e">
        <f t="shared" si="7"/>
        <v>#REF!</v>
      </c>
      <c r="F56" s="139" t="e">
        <f t="shared" ca="1" si="16"/>
        <v>#REF!</v>
      </c>
      <c r="G56" s="126" t="e">
        <f t="shared" ca="1" si="17"/>
        <v>#REF!</v>
      </c>
      <c r="H56" s="126" t="e">
        <f t="shared" ca="1" si="22"/>
        <v>#REF!</v>
      </c>
      <c r="I56" s="127" t="e">
        <f t="shared" ca="1" si="23"/>
        <v>#REF!</v>
      </c>
      <c r="J56" s="126" t="e">
        <f t="shared" si="14"/>
        <v>#REF!</v>
      </c>
      <c r="K56" s="126" t="e">
        <f t="shared" si="9"/>
        <v>#REF!</v>
      </c>
      <c r="L56" s="126" t="e">
        <f t="shared" si="10"/>
        <v>#REF!</v>
      </c>
      <c r="M56" s="126" t="e">
        <f t="shared" si="11"/>
        <v>#REF!</v>
      </c>
      <c r="N56" s="130" t="e">
        <f t="shared" ca="1" si="18"/>
        <v>#REF!</v>
      </c>
      <c r="O56" s="126" t="e">
        <f t="shared" ca="1" si="20"/>
        <v>#REF!</v>
      </c>
      <c r="P56" s="126" t="e">
        <f t="shared" ca="1" si="19"/>
        <v>#REF!</v>
      </c>
      <c r="Q56" s="126" t="e">
        <f t="shared" ca="1" si="21"/>
        <v>#REF!</v>
      </c>
    </row>
    <row r="57" spans="1:17">
      <c r="A57" s="129">
        <v>30</v>
      </c>
      <c r="B57" s="126" t="e">
        <f t="shared" si="12"/>
        <v>#REF!</v>
      </c>
      <c r="C57" s="126" t="e">
        <f t="shared" si="6"/>
        <v>#REF!</v>
      </c>
      <c r="D57" s="126" t="e">
        <f t="shared" si="0"/>
        <v>#REF!</v>
      </c>
      <c r="E57" s="126" t="e">
        <f t="shared" si="7"/>
        <v>#REF!</v>
      </c>
      <c r="F57" s="139" t="e">
        <f t="shared" ca="1" si="16"/>
        <v>#REF!</v>
      </c>
      <c r="G57" s="126" t="e">
        <f t="shared" ca="1" si="17"/>
        <v>#REF!</v>
      </c>
      <c r="H57" s="126" t="e">
        <f t="shared" ca="1" si="22"/>
        <v>#REF!</v>
      </c>
      <c r="I57" s="127" t="e">
        <f t="shared" ca="1" si="23"/>
        <v>#REF!</v>
      </c>
      <c r="J57" s="126" t="e">
        <f t="shared" si="14"/>
        <v>#REF!</v>
      </c>
      <c r="K57" s="126" t="e">
        <f t="shared" si="9"/>
        <v>#REF!</v>
      </c>
      <c r="L57" s="126" t="e">
        <f t="shared" si="10"/>
        <v>#REF!</v>
      </c>
      <c r="M57" s="126" t="e">
        <f t="shared" si="11"/>
        <v>#REF!</v>
      </c>
      <c r="N57" s="130" t="e">
        <f t="shared" ca="1" si="18"/>
        <v>#REF!</v>
      </c>
      <c r="O57" s="126" t="e">
        <f t="shared" ca="1" si="20"/>
        <v>#REF!</v>
      </c>
      <c r="P57" s="126" t="e">
        <f t="shared" ca="1" si="19"/>
        <v>#REF!</v>
      </c>
      <c r="Q57" s="126" t="e">
        <f t="shared" ca="1" si="21"/>
        <v>#REF!</v>
      </c>
    </row>
    <row r="58" spans="1:17">
      <c r="A58" s="129">
        <v>31</v>
      </c>
      <c r="B58" s="126" t="e">
        <f t="shared" si="12"/>
        <v>#REF!</v>
      </c>
      <c r="C58" s="126" t="e">
        <f t="shared" si="6"/>
        <v>#REF!</v>
      </c>
      <c r="D58" s="126" t="e">
        <f t="shared" si="0"/>
        <v>#REF!</v>
      </c>
      <c r="E58" s="126" t="e">
        <f t="shared" si="7"/>
        <v>#REF!</v>
      </c>
      <c r="F58" s="139" t="e">
        <f t="shared" ca="1" si="16"/>
        <v>#REF!</v>
      </c>
      <c r="G58" s="126" t="e">
        <f t="shared" ca="1" si="17"/>
        <v>#REF!</v>
      </c>
      <c r="H58" s="126" t="e">
        <f t="shared" ca="1" si="22"/>
        <v>#REF!</v>
      </c>
      <c r="I58" s="127" t="e">
        <f t="shared" ca="1" si="23"/>
        <v>#REF!</v>
      </c>
      <c r="J58" s="126" t="e">
        <f t="shared" si="14"/>
        <v>#REF!</v>
      </c>
      <c r="K58" s="126" t="e">
        <f t="shared" si="9"/>
        <v>#REF!</v>
      </c>
      <c r="L58" s="126" t="e">
        <f t="shared" si="10"/>
        <v>#REF!</v>
      </c>
      <c r="M58" s="126" t="e">
        <f t="shared" si="11"/>
        <v>#REF!</v>
      </c>
      <c r="N58" s="130" t="e">
        <f t="shared" ca="1" si="18"/>
        <v>#REF!</v>
      </c>
      <c r="O58" s="126" t="e">
        <f t="shared" ca="1" si="20"/>
        <v>#REF!</v>
      </c>
      <c r="P58" s="126" t="e">
        <f t="shared" ca="1" si="19"/>
        <v>#REF!</v>
      </c>
      <c r="Q58" s="126" t="e">
        <f t="shared" ca="1" si="21"/>
        <v>#REF!</v>
      </c>
    </row>
    <row r="59" spans="1:17">
      <c r="A59" s="129">
        <v>32</v>
      </c>
      <c r="B59" s="126" t="e">
        <f t="shared" si="12"/>
        <v>#REF!</v>
      </c>
      <c r="C59" s="126" t="e">
        <f t="shared" si="6"/>
        <v>#REF!</v>
      </c>
      <c r="D59" s="126" t="e">
        <f t="shared" si="0"/>
        <v>#REF!</v>
      </c>
      <c r="E59" s="126" t="e">
        <f t="shared" si="7"/>
        <v>#REF!</v>
      </c>
      <c r="F59" s="139" t="e">
        <f t="shared" ca="1" si="16"/>
        <v>#REF!</v>
      </c>
      <c r="G59" s="126" t="e">
        <f t="shared" ca="1" si="17"/>
        <v>#REF!</v>
      </c>
      <c r="H59" s="126" t="e">
        <f t="shared" ca="1" si="22"/>
        <v>#REF!</v>
      </c>
      <c r="I59" s="127" t="e">
        <f t="shared" ca="1" si="23"/>
        <v>#REF!</v>
      </c>
      <c r="J59" s="126" t="e">
        <f t="shared" si="14"/>
        <v>#REF!</v>
      </c>
      <c r="K59" s="126" t="e">
        <f t="shared" si="9"/>
        <v>#REF!</v>
      </c>
      <c r="L59" s="126" t="e">
        <f t="shared" si="10"/>
        <v>#REF!</v>
      </c>
      <c r="M59" s="126" t="e">
        <f t="shared" si="11"/>
        <v>#REF!</v>
      </c>
      <c r="N59" s="130" t="e">
        <f t="shared" ca="1" si="18"/>
        <v>#REF!</v>
      </c>
      <c r="O59" s="126" t="e">
        <f t="shared" ca="1" si="20"/>
        <v>#REF!</v>
      </c>
      <c r="P59" s="126" t="e">
        <f t="shared" ca="1" si="19"/>
        <v>#REF!</v>
      </c>
      <c r="Q59" s="126" t="e">
        <f t="shared" ca="1" si="21"/>
        <v>#REF!</v>
      </c>
    </row>
    <row r="60" spans="1:17">
      <c r="A60" s="129">
        <v>33</v>
      </c>
      <c r="B60" s="126" t="e">
        <f t="shared" si="12"/>
        <v>#REF!</v>
      </c>
      <c r="C60" s="126" t="e">
        <f>PPMT($D$11/12,A60,$D$8,$D$5)*-1</f>
        <v>#REF!</v>
      </c>
      <c r="D60" s="126" t="e">
        <f t="shared" ref="D60:D91" si="24">B60-C60</f>
        <v>#REF!</v>
      </c>
      <c r="E60" s="126" t="e">
        <f t="shared" si="7"/>
        <v>#REF!</v>
      </c>
      <c r="F60" s="139" t="e">
        <f t="shared" ca="1" si="16"/>
        <v>#REF!</v>
      </c>
      <c r="G60" s="126" t="e">
        <f t="shared" ca="1" si="17"/>
        <v>#REF!</v>
      </c>
      <c r="H60" s="126" t="e">
        <f t="shared" ca="1" si="22"/>
        <v>#REF!</v>
      </c>
      <c r="I60" s="127" t="e">
        <f t="shared" ca="1" si="23"/>
        <v>#REF!</v>
      </c>
      <c r="J60" s="126" t="e">
        <f t="shared" si="14"/>
        <v>#REF!</v>
      </c>
      <c r="K60" s="126" t="e">
        <f t="shared" si="9"/>
        <v>#REF!</v>
      </c>
      <c r="L60" s="126" t="e">
        <f t="shared" ref="L60:L91" si="25">J60-K60</f>
        <v>#REF!</v>
      </c>
      <c r="M60" s="126" t="e">
        <f t="shared" si="11"/>
        <v>#REF!</v>
      </c>
      <c r="N60" s="130" t="e">
        <f t="shared" ca="1" si="18"/>
        <v>#REF!</v>
      </c>
      <c r="O60" s="126" t="e">
        <f t="shared" ca="1" si="20"/>
        <v>#REF!</v>
      </c>
      <c r="P60" s="126" t="e">
        <f t="shared" ca="1" si="19"/>
        <v>#REF!</v>
      </c>
      <c r="Q60" s="126" t="e">
        <f t="shared" ca="1" si="21"/>
        <v>#REF!</v>
      </c>
    </row>
    <row r="61" spans="1:17">
      <c r="A61" s="129">
        <v>34</v>
      </c>
      <c r="B61" s="126" t="e">
        <f t="shared" si="12"/>
        <v>#REF!</v>
      </c>
      <c r="C61" s="126" t="e">
        <f>PPMT($D$11/12,A61,$D$8,$D$5)*-1</f>
        <v>#REF!</v>
      </c>
      <c r="D61" s="126" t="e">
        <f t="shared" si="24"/>
        <v>#REF!</v>
      </c>
      <c r="E61" s="126" t="e">
        <f t="shared" si="7"/>
        <v>#REF!</v>
      </c>
      <c r="F61" s="139" t="e">
        <f t="shared" ca="1" si="16"/>
        <v>#REF!</v>
      </c>
      <c r="G61" s="126" t="e">
        <f t="shared" ca="1" si="17"/>
        <v>#REF!</v>
      </c>
      <c r="H61" s="126" t="e">
        <f t="shared" ca="1" si="22"/>
        <v>#REF!</v>
      </c>
      <c r="I61" s="127" t="e">
        <f t="shared" ca="1" si="23"/>
        <v>#REF!</v>
      </c>
      <c r="J61" s="126" t="e">
        <f t="shared" si="14"/>
        <v>#REF!</v>
      </c>
      <c r="K61" s="126" t="e">
        <f t="shared" si="9"/>
        <v>#REF!</v>
      </c>
      <c r="L61" s="126" t="e">
        <f t="shared" si="25"/>
        <v>#REF!</v>
      </c>
      <c r="M61" s="126" t="e">
        <f t="shared" si="11"/>
        <v>#REF!</v>
      </c>
      <c r="N61" s="130" t="e">
        <f t="shared" ca="1" si="18"/>
        <v>#REF!</v>
      </c>
      <c r="O61" s="126" t="e">
        <f t="shared" ca="1" si="20"/>
        <v>#REF!</v>
      </c>
      <c r="P61" s="126" t="e">
        <f t="shared" ca="1" si="19"/>
        <v>#REF!</v>
      </c>
      <c r="Q61" s="126" t="e">
        <f t="shared" ca="1" si="21"/>
        <v>#REF!</v>
      </c>
    </row>
    <row r="62" spans="1:17">
      <c r="A62" s="129">
        <v>35</v>
      </c>
      <c r="B62" s="126" t="e">
        <f t="shared" si="12"/>
        <v>#REF!</v>
      </c>
      <c r="C62" s="126" t="e">
        <f>PPMT($D$11/12,A62,$D$8,$D$5)*-1</f>
        <v>#REF!</v>
      </c>
      <c r="D62" s="126" t="e">
        <f t="shared" si="24"/>
        <v>#REF!</v>
      </c>
      <c r="E62" s="126" t="e">
        <f t="shared" si="7"/>
        <v>#REF!</v>
      </c>
      <c r="F62" s="139" t="e">
        <f t="shared" ca="1" si="16"/>
        <v>#REF!</v>
      </c>
      <c r="G62" s="126" t="e">
        <f t="shared" ca="1" si="17"/>
        <v>#REF!</v>
      </c>
      <c r="H62" s="126" t="e">
        <f t="shared" ca="1" si="22"/>
        <v>#REF!</v>
      </c>
      <c r="I62" s="127" t="e">
        <f t="shared" ca="1" si="23"/>
        <v>#REF!</v>
      </c>
      <c r="J62" s="126" t="e">
        <f t="shared" si="14"/>
        <v>#REF!</v>
      </c>
      <c r="K62" s="126" t="e">
        <f t="shared" si="9"/>
        <v>#REF!</v>
      </c>
      <c r="L62" s="126" t="e">
        <f t="shared" si="25"/>
        <v>#REF!</v>
      </c>
      <c r="M62" s="126" t="e">
        <f t="shared" si="11"/>
        <v>#REF!</v>
      </c>
      <c r="N62" s="130" t="e">
        <f t="shared" ca="1" si="18"/>
        <v>#REF!</v>
      </c>
      <c r="O62" s="126" t="e">
        <f t="shared" ca="1" si="20"/>
        <v>#REF!</v>
      </c>
      <c r="P62" s="126" t="e">
        <f t="shared" ca="1" si="19"/>
        <v>#REF!</v>
      </c>
      <c r="Q62" s="126" t="e">
        <f t="shared" ca="1" si="21"/>
        <v>#REF!</v>
      </c>
    </row>
    <row r="63" spans="1:17" s="68" customFormat="1">
      <c r="A63" s="140">
        <v>36</v>
      </c>
      <c r="B63" s="141" t="e">
        <f t="shared" si="12"/>
        <v>#REF!</v>
      </c>
      <c r="C63" s="141" t="e">
        <f>PPMT($D$11/12,A63,$D$8,$D$5)*-1</f>
        <v>#REF!</v>
      </c>
      <c r="D63" s="141" t="e">
        <f t="shared" si="24"/>
        <v>#REF!</v>
      </c>
      <c r="E63" s="142" t="e">
        <f t="shared" si="7"/>
        <v>#REF!</v>
      </c>
      <c r="F63" s="139" t="e">
        <f t="shared" ca="1" si="16"/>
        <v>#REF!</v>
      </c>
      <c r="G63" s="126" t="e">
        <f t="shared" ca="1" si="17"/>
        <v>#REF!</v>
      </c>
      <c r="H63" s="126" t="e">
        <f t="shared" ca="1" si="22"/>
        <v>#REF!</v>
      </c>
      <c r="I63" s="127" t="e">
        <f t="shared" ca="1" si="23"/>
        <v>#REF!</v>
      </c>
      <c r="J63" s="126" t="e">
        <f t="shared" si="14"/>
        <v>#REF!</v>
      </c>
      <c r="K63" s="126" t="e">
        <f t="shared" si="9"/>
        <v>#REF!</v>
      </c>
      <c r="L63" s="126" t="e">
        <f t="shared" si="25"/>
        <v>#REF!</v>
      </c>
      <c r="M63" s="127" t="e">
        <f t="shared" si="11"/>
        <v>#REF!</v>
      </c>
      <c r="N63" s="130" t="e">
        <f t="shared" ca="1" si="18"/>
        <v>#REF!</v>
      </c>
      <c r="O63" s="126" t="e">
        <f t="shared" ca="1" si="20"/>
        <v>#REF!</v>
      </c>
      <c r="P63" s="126" t="e">
        <f t="shared" ca="1" si="19"/>
        <v>#REF!</v>
      </c>
      <c r="Q63" s="126" t="e">
        <f t="shared" ca="1" si="21"/>
        <v>#REF!</v>
      </c>
    </row>
    <row r="64" spans="1:17">
      <c r="A64" s="145">
        <v>37</v>
      </c>
      <c r="B64" s="126" t="e">
        <f>IF(E63&lt;$G$20,E63,$G$20)</f>
        <v>#REF!</v>
      </c>
      <c r="C64" s="126" t="e">
        <f>PPMT($G$19/12,A64-36,$C$18,$C$19)*-1</f>
        <v>#REF!</v>
      </c>
      <c r="D64" s="126" t="e">
        <f t="shared" si="24"/>
        <v>#REF!</v>
      </c>
      <c r="E64" s="126" t="e">
        <f>E63-C64</f>
        <v>#REF!</v>
      </c>
      <c r="F64" s="139" t="e">
        <f t="shared" ca="1" si="16"/>
        <v>#REF!</v>
      </c>
      <c r="G64" s="126" t="e">
        <f t="shared" ca="1" si="17"/>
        <v>#REF!</v>
      </c>
      <c r="H64" s="126" t="e">
        <f t="shared" ca="1" si="22"/>
        <v>#REF!</v>
      </c>
      <c r="I64" s="127" t="e">
        <f t="shared" ca="1" si="23"/>
        <v>#REF!</v>
      </c>
      <c r="J64" s="147" t="e">
        <f>IF(M63&gt;$G$22,$G$22,M63)</f>
        <v>#REF!</v>
      </c>
      <c r="K64" s="148" t="e">
        <f>PPMT($G$21/12,A64-36,$C$18,$C$20)*-1</f>
        <v>#REF!</v>
      </c>
      <c r="L64" s="148" t="e">
        <f>J64-K64</f>
        <v>#REF!</v>
      </c>
      <c r="M64" s="149" t="e">
        <f>M63-K64</f>
        <v>#REF!</v>
      </c>
      <c r="N64" s="130" t="e">
        <f t="shared" ca="1" si="18"/>
        <v>#REF!</v>
      </c>
      <c r="O64" s="126" t="e">
        <f t="shared" ca="1" si="20"/>
        <v>#REF!</v>
      </c>
      <c r="P64" s="126" t="e">
        <f t="shared" ca="1" si="19"/>
        <v>#REF!</v>
      </c>
      <c r="Q64" s="126" t="e">
        <f t="shared" ca="1" si="21"/>
        <v>#REF!</v>
      </c>
    </row>
    <row r="65" spans="1:17">
      <c r="A65" s="129">
        <v>38</v>
      </c>
      <c r="B65" s="126" t="e">
        <f t="shared" ref="B65:B128" si="26">IF(E64&lt;$G$20,E64,$G$20)</f>
        <v>#REF!</v>
      </c>
      <c r="C65" s="126" t="e">
        <f t="shared" ref="C65:C128" si="27">PPMT($G$19/12,A65-36,$C$18,$C$19)*-1</f>
        <v>#REF!</v>
      </c>
      <c r="D65" s="126" t="e">
        <f t="shared" si="24"/>
        <v>#REF!</v>
      </c>
      <c r="E65" s="126" t="e">
        <f t="shared" si="7"/>
        <v>#REF!</v>
      </c>
      <c r="F65" s="139" t="e">
        <f t="shared" ca="1" si="16"/>
        <v>#REF!</v>
      </c>
      <c r="G65" s="126" t="e">
        <f t="shared" ca="1" si="17"/>
        <v>#REF!</v>
      </c>
      <c r="H65" s="126" t="e">
        <f t="shared" ca="1" si="22"/>
        <v>#REF!</v>
      </c>
      <c r="I65" s="127" t="e">
        <f t="shared" ca="1" si="23"/>
        <v>#REF!</v>
      </c>
      <c r="J65" s="126" t="e">
        <f>IF(M64&gt;$G$22,$G$22,M64)</f>
        <v>#REF!</v>
      </c>
      <c r="K65" s="126" t="e">
        <f>PPMT($G$21/12,A65-36,$C$18,$C$20)*-1</f>
        <v>#REF!</v>
      </c>
      <c r="L65" s="126" t="e">
        <f t="shared" si="25"/>
        <v>#REF!</v>
      </c>
      <c r="M65" s="126" t="e">
        <f t="shared" si="11"/>
        <v>#REF!</v>
      </c>
      <c r="N65" s="130" t="e">
        <f t="shared" ca="1" si="18"/>
        <v>#REF!</v>
      </c>
      <c r="O65" s="126" t="e">
        <f t="shared" ca="1" si="20"/>
        <v>#REF!</v>
      </c>
      <c r="P65" s="126" t="e">
        <f t="shared" ca="1" si="19"/>
        <v>#REF!</v>
      </c>
      <c r="Q65" s="126" t="e">
        <f t="shared" ca="1" si="21"/>
        <v>#REF!</v>
      </c>
    </row>
    <row r="66" spans="1:17">
      <c r="A66" s="129">
        <v>39</v>
      </c>
      <c r="B66" s="126" t="e">
        <f t="shared" si="26"/>
        <v>#REF!</v>
      </c>
      <c r="C66" s="126" t="e">
        <f t="shared" si="27"/>
        <v>#REF!</v>
      </c>
      <c r="D66" s="126" t="e">
        <f t="shared" si="24"/>
        <v>#REF!</v>
      </c>
      <c r="E66" s="126" t="e">
        <f t="shared" si="7"/>
        <v>#REF!</v>
      </c>
      <c r="F66" s="139" t="e">
        <f t="shared" ca="1" si="16"/>
        <v>#REF!</v>
      </c>
      <c r="G66" s="126" t="e">
        <f t="shared" ca="1" si="17"/>
        <v>#REF!</v>
      </c>
      <c r="H66" s="126" t="e">
        <f t="shared" ca="1" si="22"/>
        <v>#REF!</v>
      </c>
      <c r="I66" s="127" t="e">
        <f t="shared" ca="1" si="23"/>
        <v>#REF!</v>
      </c>
      <c r="J66" s="126" t="e">
        <f t="shared" ref="J66:J129" si="28">IF(M65&gt;$G$22,$G$22,M65)</f>
        <v>#REF!</v>
      </c>
      <c r="K66" s="126" t="e">
        <f t="shared" ref="K66:K129" si="29">PPMT($G$21/12,A66-36,$C$18,$C$20)*-1</f>
        <v>#REF!</v>
      </c>
      <c r="L66" s="126" t="e">
        <f t="shared" si="25"/>
        <v>#REF!</v>
      </c>
      <c r="M66" s="126" t="e">
        <f t="shared" si="11"/>
        <v>#REF!</v>
      </c>
      <c r="N66" s="130" t="e">
        <f t="shared" ca="1" si="18"/>
        <v>#REF!</v>
      </c>
      <c r="O66" s="126" t="e">
        <f t="shared" ca="1" si="20"/>
        <v>#REF!</v>
      </c>
      <c r="P66" s="126" t="e">
        <f t="shared" ca="1" si="19"/>
        <v>#REF!</v>
      </c>
      <c r="Q66" s="126" t="e">
        <f t="shared" ca="1" si="21"/>
        <v>#REF!</v>
      </c>
    </row>
    <row r="67" spans="1:17">
      <c r="A67" s="129">
        <v>40</v>
      </c>
      <c r="B67" s="126" t="e">
        <f t="shared" si="26"/>
        <v>#REF!</v>
      </c>
      <c r="C67" s="126" t="e">
        <f t="shared" si="27"/>
        <v>#REF!</v>
      </c>
      <c r="D67" s="126" t="e">
        <f t="shared" si="24"/>
        <v>#REF!</v>
      </c>
      <c r="E67" s="126" t="e">
        <f t="shared" si="7"/>
        <v>#REF!</v>
      </c>
      <c r="F67" s="139" t="e">
        <f t="shared" ca="1" si="16"/>
        <v>#REF!</v>
      </c>
      <c r="G67" s="126" t="e">
        <f t="shared" ca="1" si="17"/>
        <v>#REF!</v>
      </c>
      <c r="H67" s="126" t="e">
        <f t="shared" ca="1" si="22"/>
        <v>#REF!</v>
      </c>
      <c r="I67" s="127" t="e">
        <f t="shared" ca="1" si="23"/>
        <v>#REF!</v>
      </c>
      <c r="J67" s="126" t="e">
        <f t="shared" si="28"/>
        <v>#REF!</v>
      </c>
      <c r="K67" s="126" t="e">
        <f t="shared" si="29"/>
        <v>#REF!</v>
      </c>
      <c r="L67" s="126" t="e">
        <f t="shared" si="25"/>
        <v>#REF!</v>
      </c>
      <c r="M67" s="126" t="e">
        <f t="shared" si="11"/>
        <v>#REF!</v>
      </c>
      <c r="N67" s="130" t="e">
        <f t="shared" ca="1" si="18"/>
        <v>#REF!</v>
      </c>
      <c r="O67" s="126" t="e">
        <f t="shared" ca="1" si="20"/>
        <v>#REF!</v>
      </c>
      <c r="P67" s="126" t="e">
        <f t="shared" ca="1" si="19"/>
        <v>#REF!</v>
      </c>
      <c r="Q67" s="126" t="e">
        <f t="shared" ca="1" si="21"/>
        <v>#REF!</v>
      </c>
    </row>
    <row r="68" spans="1:17">
      <c r="A68" s="129">
        <v>41</v>
      </c>
      <c r="B68" s="126" t="e">
        <f t="shared" si="26"/>
        <v>#REF!</v>
      </c>
      <c r="C68" s="126" t="e">
        <f t="shared" si="27"/>
        <v>#REF!</v>
      </c>
      <c r="D68" s="126" t="e">
        <f t="shared" si="24"/>
        <v>#REF!</v>
      </c>
      <c r="E68" s="126" t="e">
        <f t="shared" si="7"/>
        <v>#REF!</v>
      </c>
      <c r="F68" s="139" t="e">
        <f t="shared" ca="1" si="16"/>
        <v>#REF!</v>
      </c>
      <c r="G68" s="126" t="e">
        <f t="shared" ca="1" si="17"/>
        <v>#REF!</v>
      </c>
      <c r="H68" s="126" t="e">
        <f t="shared" ca="1" si="22"/>
        <v>#REF!</v>
      </c>
      <c r="I68" s="127" t="e">
        <f t="shared" ca="1" si="23"/>
        <v>#REF!</v>
      </c>
      <c r="J68" s="126" t="e">
        <f t="shared" si="28"/>
        <v>#REF!</v>
      </c>
      <c r="K68" s="126" t="e">
        <f t="shared" si="29"/>
        <v>#REF!</v>
      </c>
      <c r="L68" s="126" t="e">
        <f t="shared" si="25"/>
        <v>#REF!</v>
      </c>
      <c r="M68" s="126" t="e">
        <f t="shared" si="11"/>
        <v>#REF!</v>
      </c>
      <c r="N68" s="130" t="e">
        <f t="shared" ca="1" si="18"/>
        <v>#REF!</v>
      </c>
      <c r="O68" s="126" t="e">
        <f t="shared" ca="1" si="20"/>
        <v>#REF!</v>
      </c>
      <c r="P68" s="126" t="e">
        <f t="shared" ca="1" si="19"/>
        <v>#REF!</v>
      </c>
      <c r="Q68" s="126" t="e">
        <f t="shared" ca="1" si="21"/>
        <v>#REF!</v>
      </c>
    </row>
    <row r="69" spans="1:17">
      <c r="A69" s="129">
        <v>42</v>
      </c>
      <c r="B69" s="126" t="e">
        <f t="shared" si="26"/>
        <v>#REF!</v>
      </c>
      <c r="C69" s="126" t="e">
        <f t="shared" si="27"/>
        <v>#REF!</v>
      </c>
      <c r="D69" s="126" t="e">
        <f t="shared" si="24"/>
        <v>#REF!</v>
      </c>
      <c r="E69" s="126" t="e">
        <f t="shared" si="7"/>
        <v>#REF!</v>
      </c>
      <c r="F69" s="139" t="e">
        <f t="shared" ca="1" si="16"/>
        <v>#REF!</v>
      </c>
      <c r="G69" s="126" t="e">
        <f t="shared" ca="1" si="17"/>
        <v>#REF!</v>
      </c>
      <c r="H69" s="126" t="e">
        <f t="shared" ca="1" si="22"/>
        <v>#REF!</v>
      </c>
      <c r="I69" s="127" t="e">
        <f t="shared" ca="1" si="23"/>
        <v>#REF!</v>
      </c>
      <c r="J69" s="126" t="e">
        <f t="shared" si="28"/>
        <v>#REF!</v>
      </c>
      <c r="K69" s="126" t="e">
        <f t="shared" si="29"/>
        <v>#REF!</v>
      </c>
      <c r="L69" s="126" t="e">
        <f t="shared" si="25"/>
        <v>#REF!</v>
      </c>
      <c r="M69" s="126" t="e">
        <f t="shared" si="11"/>
        <v>#REF!</v>
      </c>
      <c r="N69" s="130" t="e">
        <f t="shared" ca="1" si="18"/>
        <v>#REF!</v>
      </c>
      <c r="O69" s="126" t="e">
        <f t="shared" ca="1" si="20"/>
        <v>#REF!</v>
      </c>
      <c r="P69" s="126" t="e">
        <f t="shared" ca="1" si="19"/>
        <v>#REF!</v>
      </c>
      <c r="Q69" s="126" t="e">
        <f t="shared" ca="1" si="21"/>
        <v>#REF!</v>
      </c>
    </row>
    <row r="70" spans="1:17">
      <c r="A70" s="129">
        <v>43</v>
      </c>
      <c r="B70" s="126" t="e">
        <f t="shared" si="26"/>
        <v>#REF!</v>
      </c>
      <c r="C70" s="126" t="e">
        <f t="shared" si="27"/>
        <v>#REF!</v>
      </c>
      <c r="D70" s="126" t="e">
        <f t="shared" si="24"/>
        <v>#REF!</v>
      </c>
      <c r="E70" s="126" t="e">
        <f t="shared" si="7"/>
        <v>#REF!</v>
      </c>
      <c r="F70" s="139" t="e">
        <f t="shared" ca="1" si="16"/>
        <v>#REF!</v>
      </c>
      <c r="G70" s="126" t="e">
        <f t="shared" ca="1" si="17"/>
        <v>#REF!</v>
      </c>
      <c r="H70" s="126" t="e">
        <f t="shared" ca="1" si="22"/>
        <v>#REF!</v>
      </c>
      <c r="I70" s="127" t="e">
        <f t="shared" ca="1" si="23"/>
        <v>#REF!</v>
      </c>
      <c r="J70" s="126" t="e">
        <f t="shared" si="28"/>
        <v>#REF!</v>
      </c>
      <c r="K70" s="126" t="e">
        <f t="shared" si="29"/>
        <v>#REF!</v>
      </c>
      <c r="L70" s="126" t="e">
        <f t="shared" si="25"/>
        <v>#REF!</v>
      </c>
      <c r="M70" s="126" t="e">
        <f t="shared" si="11"/>
        <v>#REF!</v>
      </c>
      <c r="N70" s="130" t="e">
        <f t="shared" ca="1" si="18"/>
        <v>#REF!</v>
      </c>
      <c r="O70" s="126" t="e">
        <f t="shared" ca="1" si="20"/>
        <v>#REF!</v>
      </c>
      <c r="P70" s="126" t="e">
        <f t="shared" ca="1" si="19"/>
        <v>#REF!</v>
      </c>
      <c r="Q70" s="126" t="e">
        <f t="shared" ca="1" si="21"/>
        <v>#REF!</v>
      </c>
    </row>
    <row r="71" spans="1:17">
      <c r="A71" s="129">
        <v>44</v>
      </c>
      <c r="B71" s="126" t="e">
        <f t="shared" si="26"/>
        <v>#REF!</v>
      </c>
      <c r="C71" s="126" t="e">
        <f t="shared" si="27"/>
        <v>#REF!</v>
      </c>
      <c r="D71" s="126" t="e">
        <f t="shared" si="24"/>
        <v>#REF!</v>
      </c>
      <c r="E71" s="126" t="e">
        <f t="shared" si="7"/>
        <v>#REF!</v>
      </c>
      <c r="F71" s="139" t="e">
        <f t="shared" ca="1" si="16"/>
        <v>#REF!</v>
      </c>
      <c r="G71" s="126" t="e">
        <f t="shared" ca="1" si="17"/>
        <v>#REF!</v>
      </c>
      <c r="H71" s="126" t="e">
        <f t="shared" ca="1" si="22"/>
        <v>#REF!</v>
      </c>
      <c r="I71" s="127" t="e">
        <f t="shared" ca="1" si="23"/>
        <v>#REF!</v>
      </c>
      <c r="J71" s="126" t="e">
        <f t="shared" si="28"/>
        <v>#REF!</v>
      </c>
      <c r="K71" s="126" t="e">
        <f t="shared" si="29"/>
        <v>#REF!</v>
      </c>
      <c r="L71" s="126" t="e">
        <f t="shared" si="25"/>
        <v>#REF!</v>
      </c>
      <c r="M71" s="126" t="e">
        <f t="shared" si="11"/>
        <v>#REF!</v>
      </c>
      <c r="N71" s="130" t="e">
        <f t="shared" ca="1" si="18"/>
        <v>#REF!</v>
      </c>
      <c r="O71" s="126" t="e">
        <f t="shared" ca="1" si="20"/>
        <v>#REF!</v>
      </c>
      <c r="P71" s="126" t="e">
        <f t="shared" ca="1" si="19"/>
        <v>#REF!</v>
      </c>
      <c r="Q71" s="126" t="e">
        <f t="shared" ca="1" si="21"/>
        <v>#REF!</v>
      </c>
    </row>
    <row r="72" spans="1:17">
      <c r="A72" s="129">
        <v>45</v>
      </c>
      <c r="B72" s="126" t="e">
        <f t="shared" si="26"/>
        <v>#REF!</v>
      </c>
      <c r="C72" s="126" t="e">
        <f t="shared" si="27"/>
        <v>#REF!</v>
      </c>
      <c r="D72" s="126" t="e">
        <f t="shared" si="24"/>
        <v>#REF!</v>
      </c>
      <c r="E72" s="126" t="e">
        <f t="shared" si="7"/>
        <v>#REF!</v>
      </c>
      <c r="F72" s="139" t="e">
        <f t="shared" ca="1" si="16"/>
        <v>#REF!</v>
      </c>
      <c r="G72" s="126" t="e">
        <f t="shared" ca="1" si="17"/>
        <v>#REF!</v>
      </c>
      <c r="H72" s="126" t="e">
        <f t="shared" ca="1" si="22"/>
        <v>#REF!</v>
      </c>
      <c r="I72" s="127" t="e">
        <f t="shared" ca="1" si="23"/>
        <v>#REF!</v>
      </c>
      <c r="J72" s="126" t="e">
        <f t="shared" si="28"/>
        <v>#REF!</v>
      </c>
      <c r="K72" s="126" t="e">
        <f t="shared" si="29"/>
        <v>#REF!</v>
      </c>
      <c r="L72" s="126" t="e">
        <f t="shared" si="25"/>
        <v>#REF!</v>
      </c>
      <c r="M72" s="126" t="e">
        <f t="shared" si="11"/>
        <v>#REF!</v>
      </c>
      <c r="N72" s="130" t="e">
        <f t="shared" ca="1" si="18"/>
        <v>#REF!</v>
      </c>
      <c r="O72" s="126" t="e">
        <f t="shared" ca="1" si="20"/>
        <v>#REF!</v>
      </c>
      <c r="P72" s="126" t="e">
        <f t="shared" ca="1" si="19"/>
        <v>#REF!</v>
      </c>
      <c r="Q72" s="126" t="e">
        <f t="shared" ca="1" si="21"/>
        <v>#REF!</v>
      </c>
    </row>
    <row r="73" spans="1:17">
      <c r="A73" s="129">
        <v>46</v>
      </c>
      <c r="B73" s="126" t="e">
        <f t="shared" si="26"/>
        <v>#REF!</v>
      </c>
      <c r="C73" s="126" t="e">
        <f t="shared" si="27"/>
        <v>#REF!</v>
      </c>
      <c r="D73" s="126" t="e">
        <f t="shared" si="24"/>
        <v>#REF!</v>
      </c>
      <c r="E73" s="126" t="e">
        <f t="shared" si="7"/>
        <v>#REF!</v>
      </c>
      <c r="F73" s="139" t="e">
        <f t="shared" ca="1" si="16"/>
        <v>#REF!</v>
      </c>
      <c r="G73" s="126" t="e">
        <f t="shared" ca="1" si="17"/>
        <v>#REF!</v>
      </c>
      <c r="H73" s="126" t="e">
        <f t="shared" ca="1" si="22"/>
        <v>#REF!</v>
      </c>
      <c r="I73" s="127" t="e">
        <f t="shared" ca="1" si="23"/>
        <v>#REF!</v>
      </c>
      <c r="J73" s="126" t="e">
        <f t="shared" si="28"/>
        <v>#REF!</v>
      </c>
      <c r="K73" s="126" t="e">
        <f t="shared" si="29"/>
        <v>#REF!</v>
      </c>
      <c r="L73" s="126" t="e">
        <f t="shared" si="25"/>
        <v>#REF!</v>
      </c>
      <c r="M73" s="126" t="e">
        <f t="shared" si="11"/>
        <v>#REF!</v>
      </c>
      <c r="N73" s="130" t="e">
        <f t="shared" ca="1" si="18"/>
        <v>#REF!</v>
      </c>
      <c r="O73" s="126" t="e">
        <f t="shared" ca="1" si="20"/>
        <v>#REF!</v>
      </c>
      <c r="P73" s="126" t="e">
        <f t="shared" ca="1" si="19"/>
        <v>#REF!</v>
      </c>
      <c r="Q73" s="126" t="e">
        <f ca="1">Q72-O73</f>
        <v>#REF!</v>
      </c>
    </row>
    <row r="74" spans="1:17">
      <c r="A74" s="129">
        <v>47</v>
      </c>
      <c r="B74" s="126" t="e">
        <f t="shared" si="26"/>
        <v>#REF!</v>
      </c>
      <c r="C74" s="126" t="e">
        <f t="shared" si="27"/>
        <v>#REF!</v>
      </c>
      <c r="D74" s="126" t="e">
        <f t="shared" si="24"/>
        <v>#REF!</v>
      </c>
      <c r="E74" s="126" t="e">
        <f t="shared" si="7"/>
        <v>#REF!</v>
      </c>
      <c r="F74" s="139" t="e">
        <f t="shared" ca="1" si="16"/>
        <v>#REF!</v>
      </c>
      <c r="G74" s="126" t="e">
        <f t="shared" ca="1" si="17"/>
        <v>#REF!</v>
      </c>
      <c r="H74" s="126" t="e">
        <f t="shared" ca="1" si="22"/>
        <v>#REF!</v>
      </c>
      <c r="I74" s="127" t="e">
        <f t="shared" ca="1" si="23"/>
        <v>#REF!</v>
      </c>
      <c r="J74" s="126" t="e">
        <f t="shared" si="28"/>
        <v>#REF!</v>
      </c>
      <c r="K74" s="126" t="e">
        <f t="shared" si="29"/>
        <v>#REF!</v>
      </c>
      <c r="L74" s="126" t="e">
        <f t="shared" si="25"/>
        <v>#REF!</v>
      </c>
      <c r="M74" s="126" t="e">
        <f t="shared" si="11"/>
        <v>#REF!</v>
      </c>
      <c r="N74" s="130" t="e">
        <f t="shared" ca="1" si="18"/>
        <v>#REF!</v>
      </c>
      <c r="O74" s="126" t="e">
        <f t="shared" ca="1" si="20"/>
        <v>#REF!</v>
      </c>
      <c r="P74" s="126" t="e">
        <f t="shared" ca="1" si="19"/>
        <v>#REF!</v>
      </c>
      <c r="Q74" s="126" t="e">
        <f ca="1">Q73-O74</f>
        <v>#REF!</v>
      </c>
    </row>
    <row r="75" spans="1:17">
      <c r="A75" s="129">
        <v>48</v>
      </c>
      <c r="B75" s="126" t="e">
        <f t="shared" si="26"/>
        <v>#REF!</v>
      </c>
      <c r="C75" s="126" t="e">
        <f t="shared" si="27"/>
        <v>#REF!</v>
      </c>
      <c r="D75" s="126" t="e">
        <f t="shared" si="24"/>
        <v>#REF!</v>
      </c>
      <c r="E75" s="126" t="e">
        <f t="shared" si="7"/>
        <v>#REF!</v>
      </c>
      <c r="F75" s="139" t="e">
        <f t="shared" ca="1" si="16"/>
        <v>#REF!</v>
      </c>
      <c r="G75" s="126" t="e">
        <f t="shared" ca="1" si="17"/>
        <v>#REF!</v>
      </c>
      <c r="H75" s="126" t="e">
        <f t="shared" ca="1" si="22"/>
        <v>#REF!</v>
      </c>
      <c r="I75" s="127" t="e">
        <f t="shared" ca="1" si="23"/>
        <v>#REF!</v>
      </c>
      <c r="J75" s="126" t="e">
        <f t="shared" si="28"/>
        <v>#REF!</v>
      </c>
      <c r="K75" s="126" t="e">
        <f t="shared" si="29"/>
        <v>#REF!</v>
      </c>
      <c r="L75" s="126" t="e">
        <f t="shared" si="25"/>
        <v>#REF!</v>
      </c>
      <c r="M75" s="126" t="e">
        <f t="shared" si="11"/>
        <v>#REF!</v>
      </c>
      <c r="N75" s="130" t="e">
        <f t="shared" ca="1" si="18"/>
        <v>#REF!</v>
      </c>
      <c r="O75" s="126" t="e">
        <f t="shared" ca="1" si="20"/>
        <v>#REF!</v>
      </c>
      <c r="P75" s="126" t="e">
        <f t="shared" ca="1" si="19"/>
        <v>#REF!</v>
      </c>
      <c r="Q75" s="126" t="e">
        <f ca="1">Q74-O75</f>
        <v>#REF!</v>
      </c>
    </row>
    <row r="76" spans="1:17">
      <c r="A76" s="129">
        <v>49</v>
      </c>
      <c r="B76" s="126" t="e">
        <f t="shared" si="26"/>
        <v>#REF!</v>
      </c>
      <c r="C76" s="126" t="e">
        <f t="shared" si="27"/>
        <v>#REF!</v>
      </c>
      <c r="D76" s="126" t="e">
        <f t="shared" si="24"/>
        <v>#REF!</v>
      </c>
      <c r="E76" s="126" t="e">
        <f t="shared" si="7"/>
        <v>#REF!</v>
      </c>
      <c r="F76" s="139" t="e">
        <f t="shared" ca="1" si="16"/>
        <v>#REF!</v>
      </c>
      <c r="G76" s="126" t="e">
        <f t="shared" ca="1" si="17"/>
        <v>#REF!</v>
      </c>
      <c r="H76" s="126" t="e">
        <f t="shared" ca="1" si="22"/>
        <v>#REF!</v>
      </c>
      <c r="I76" s="127" t="e">
        <f t="shared" ca="1" si="23"/>
        <v>#REF!</v>
      </c>
      <c r="J76" s="126" t="e">
        <f t="shared" si="28"/>
        <v>#REF!</v>
      </c>
      <c r="K76" s="126" t="e">
        <f t="shared" si="29"/>
        <v>#REF!</v>
      </c>
      <c r="L76" s="126" t="e">
        <f t="shared" si="25"/>
        <v>#REF!</v>
      </c>
      <c r="M76" s="126" t="e">
        <f t="shared" si="11"/>
        <v>#REF!</v>
      </c>
      <c r="N76" s="130" t="e">
        <f t="shared" ca="1" si="18"/>
        <v>#REF!</v>
      </c>
      <c r="O76" s="126" t="e">
        <f t="shared" ca="1" si="20"/>
        <v>#REF!</v>
      </c>
      <c r="P76" s="126" t="e">
        <f t="shared" ca="1" si="19"/>
        <v>#REF!</v>
      </c>
      <c r="Q76" s="126" t="e">
        <f ca="1">Q75-O76</f>
        <v>#REF!</v>
      </c>
    </row>
    <row r="77" spans="1:17">
      <c r="A77" s="129">
        <v>50</v>
      </c>
      <c r="B77" s="126" t="e">
        <f t="shared" si="26"/>
        <v>#REF!</v>
      </c>
      <c r="C77" s="126" t="e">
        <f t="shared" si="27"/>
        <v>#REF!</v>
      </c>
      <c r="D77" s="126" t="e">
        <f t="shared" si="24"/>
        <v>#REF!</v>
      </c>
      <c r="E77" s="150" t="e">
        <f t="shared" si="7"/>
        <v>#REF!</v>
      </c>
      <c r="F77" s="139" t="e">
        <f t="shared" ca="1" si="16"/>
        <v>#REF!</v>
      </c>
      <c r="G77" s="126" t="e">
        <f t="shared" ca="1" si="17"/>
        <v>#REF!</v>
      </c>
      <c r="H77" s="126" t="e">
        <f t="shared" ca="1" si="22"/>
        <v>#REF!</v>
      </c>
      <c r="I77" s="127" t="e">
        <f t="shared" ca="1" si="23"/>
        <v>#REF!</v>
      </c>
      <c r="J77" s="126" t="e">
        <f t="shared" si="28"/>
        <v>#REF!</v>
      </c>
      <c r="K77" s="126" t="e">
        <f t="shared" si="29"/>
        <v>#REF!</v>
      </c>
      <c r="L77" s="126" t="e">
        <f t="shared" si="25"/>
        <v>#REF!</v>
      </c>
      <c r="M77" s="126" t="e">
        <f t="shared" si="11"/>
        <v>#REF!</v>
      </c>
      <c r="N77" s="130" t="e">
        <f t="shared" ca="1" si="18"/>
        <v>#REF!</v>
      </c>
      <c r="O77" s="126" t="e">
        <f t="shared" ca="1" si="20"/>
        <v>#REF!</v>
      </c>
      <c r="P77" s="126" t="e">
        <f ca="1">N77-O77</f>
        <v>#REF!</v>
      </c>
      <c r="Q77" s="126" t="e">
        <f ca="1">Q76-O77</f>
        <v>#REF!</v>
      </c>
    </row>
    <row r="78" spans="1:17">
      <c r="A78" s="129">
        <v>51</v>
      </c>
      <c r="B78" s="126" t="e">
        <f t="shared" si="26"/>
        <v>#REF!</v>
      </c>
      <c r="C78" s="126" t="e">
        <f t="shared" si="27"/>
        <v>#REF!</v>
      </c>
      <c r="D78" s="126" t="e">
        <f t="shared" si="24"/>
        <v>#REF!</v>
      </c>
      <c r="E78" s="150" t="e">
        <f t="shared" si="7"/>
        <v>#REF!</v>
      </c>
      <c r="F78" s="128"/>
      <c r="G78" s="128"/>
      <c r="H78" s="128"/>
      <c r="I78" s="129"/>
      <c r="J78" s="126" t="e">
        <f t="shared" si="28"/>
        <v>#REF!</v>
      </c>
      <c r="K78" s="126" t="e">
        <f t="shared" si="29"/>
        <v>#REF!</v>
      </c>
      <c r="L78" s="126" t="e">
        <f t="shared" si="25"/>
        <v>#REF!</v>
      </c>
      <c r="M78" s="126" t="e">
        <f t="shared" si="11"/>
        <v>#REF!</v>
      </c>
      <c r="N78" s="130"/>
      <c r="O78" s="126"/>
      <c r="P78" s="126"/>
      <c r="Q78" s="126"/>
    </row>
    <row r="79" spans="1:17">
      <c r="A79" s="129">
        <v>52</v>
      </c>
      <c r="B79" s="126" t="e">
        <f t="shared" si="26"/>
        <v>#REF!</v>
      </c>
      <c r="C79" s="126" t="e">
        <f t="shared" si="27"/>
        <v>#REF!</v>
      </c>
      <c r="D79" s="126" t="e">
        <f t="shared" si="24"/>
        <v>#REF!</v>
      </c>
      <c r="E79" s="150" t="e">
        <f t="shared" si="7"/>
        <v>#REF!</v>
      </c>
      <c r="F79" s="128"/>
      <c r="G79" s="128"/>
      <c r="H79" s="128"/>
      <c r="I79" s="129"/>
      <c r="J79" s="126" t="e">
        <f t="shared" si="28"/>
        <v>#REF!</v>
      </c>
      <c r="K79" s="126" t="e">
        <f t="shared" si="29"/>
        <v>#REF!</v>
      </c>
      <c r="L79" s="126" t="e">
        <f t="shared" si="25"/>
        <v>#REF!</v>
      </c>
      <c r="M79" s="126" t="e">
        <f t="shared" si="11"/>
        <v>#REF!</v>
      </c>
      <c r="N79" s="125"/>
      <c r="O79" s="128"/>
      <c r="P79" s="128"/>
      <c r="Q79" s="128"/>
    </row>
    <row r="80" spans="1:17">
      <c r="A80" s="129">
        <v>53</v>
      </c>
      <c r="B80" s="126" t="e">
        <f t="shared" si="26"/>
        <v>#REF!</v>
      </c>
      <c r="C80" s="126" t="e">
        <f t="shared" si="27"/>
        <v>#REF!</v>
      </c>
      <c r="D80" s="126" t="e">
        <f t="shared" si="24"/>
        <v>#REF!</v>
      </c>
      <c r="E80" s="150" t="e">
        <f t="shared" si="7"/>
        <v>#REF!</v>
      </c>
      <c r="F80" s="128"/>
      <c r="G80" s="128"/>
      <c r="H80" s="128"/>
      <c r="I80" s="129"/>
      <c r="J80" s="126" t="e">
        <f t="shared" si="28"/>
        <v>#REF!</v>
      </c>
      <c r="K80" s="126" t="e">
        <f t="shared" si="29"/>
        <v>#REF!</v>
      </c>
      <c r="L80" s="126" t="e">
        <f t="shared" si="25"/>
        <v>#REF!</v>
      </c>
      <c r="M80" s="126" t="e">
        <f t="shared" si="11"/>
        <v>#REF!</v>
      </c>
      <c r="N80" s="125"/>
      <c r="O80" s="128"/>
      <c r="P80" s="128"/>
      <c r="Q80" s="128"/>
    </row>
    <row r="81" spans="1:17">
      <c r="A81" s="129">
        <v>54</v>
      </c>
      <c r="B81" s="126" t="e">
        <f t="shared" si="26"/>
        <v>#REF!</v>
      </c>
      <c r="C81" s="126" t="e">
        <f t="shared" si="27"/>
        <v>#REF!</v>
      </c>
      <c r="D81" s="126" t="e">
        <f t="shared" si="24"/>
        <v>#REF!</v>
      </c>
      <c r="E81" s="150" t="e">
        <f t="shared" si="7"/>
        <v>#REF!</v>
      </c>
      <c r="F81" s="128"/>
      <c r="G81" s="128"/>
      <c r="H81" s="128"/>
      <c r="I81" s="129"/>
      <c r="J81" s="126" t="e">
        <f t="shared" si="28"/>
        <v>#REF!</v>
      </c>
      <c r="K81" s="126" t="e">
        <f t="shared" si="29"/>
        <v>#REF!</v>
      </c>
      <c r="L81" s="126" t="e">
        <f t="shared" si="25"/>
        <v>#REF!</v>
      </c>
      <c r="M81" s="126" t="e">
        <f t="shared" si="11"/>
        <v>#REF!</v>
      </c>
      <c r="N81" s="125"/>
      <c r="O81" s="128"/>
      <c r="P81" s="128"/>
      <c r="Q81" s="128"/>
    </row>
    <row r="82" spans="1:17">
      <c r="A82" s="129">
        <v>55</v>
      </c>
      <c r="B82" s="126" t="e">
        <f t="shared" si="26"/>
        <v>#REF!</v>
      </c>
      <c r="C82" s="126" t="e">
        <f t="shared" si="27"/>
        <v>#REF!</v>
      </c>
      <c r="D82" s="126" t="e">
        <f t="shared" si="24"/>
        <v>#REF!</v>
      </c>
      <c r="E82" s="150" t="e">
        <f t="shared" si="7"/>
        <v>#REF!</v>
      </c>
      <c r="F82" s="128"/>
      <c r="G82" s="128"/>
      <c r="H82" s="128"/>
      <c r="I82" s="129"/>
      <c r="J82" s="126" t="e">
        <f t="shared" si="28"/>
        <v>#REF!</v>
      </c>
      <c r="K82" s="126" t="e">
        <f t="shared" si="29"/>
        <v>#REF!</v>
      </c>
      <c r="L82" s="126" t="e">
        <f t="shared" si="25"/>
        <v>#REF!</v>
      </c>
      <c r="M82" s="126" t="e">
        <f t="shared" si="11"/>
        <v>#REF!</v>
      </c>
      <c r="N82" s="125"/>
      <c r="O82" s="128"/>
      <c r="P82" s="128"/>
      <c r="Q82" s="128"/>
    </row>
    <row r="83" spans="1:17">
      <c r="A83" s="129">
        <v>56</v>
      </c>
      <c r="B83" s="126" t="e">
        <f t="shared" si="26"/>
        <v>#REF!</v>
      </c>
      <c r="C83" s="126" t="e">
        <f t="shared" si="27"/>
        <v>#REF!</v>
      </c>
      <c r="D83" s="126" t="e">
        <f t="shared" si="24"/>
        <v>#REF!</v>
      </c>
      <c r="E83" s="150" t="e">
        <f t="shared" si="7"/>
        <v>#REF!</v>
      </c>
      <c r="F83" s="128"/>
      <c r="G83" s="128"/>
      <c r="H83" s="128"/>
      <c r="I83" s="129"/>
      <c r="J83" s="126" t="e">
        <f t="shared" si="28"/>
        <v>#REF!</v>
      </c>
      <c r="K83" s="126" t="e">
        <f t="shared" si="29"/>
        <v>#REF!</v>
      </c>
      <c r="L83" s="126" t="e">
        <f t="shared" si="25"/>
        <v>#REF!</v>
      </c>
      <c r="M83" s="126" t="e">
        <f t="shared" si="11"/>
        <v>#REF!</v>
      </c>
      <c r="N83" s="125"/>
      <c r="O83" s="128"/>
      <c r="P83" s="128"/>
      <c r="Q83" s="128"/>
    </row>
    <row r="84" spans="1:17">
      <c r="A84" s="129">
        <v>57</v>
      </c>
      <c r="B84" s="126" t="e">
        <f t="shared" si="26"/>
        <v>#REF!</v>
      </c>
      <c r="C84" s="126" t="e">
        <f t="shared" si="27"/>
        <v>#REF!</v>
      </c>
      <c r="D84" s="126" t="e">
        <f t="shared" si="24"/>
        <v>#REF!</v>
      </c>
      <c r="E84" s="150" t="e">
        <f t="shared" si="7"/>
        <v>#REF!</v>
      </c>
      <c r="F84" s="128"/>
      <c r="G84" s="128"/>
      <c r="H84" s="128"/>
      <c r="I84" s="129"/>
      <c r="J84" s="126" t="e">
        <f t="shared" si="28"/>
        <v>#REF!</v>
      </c>
      <c r="K84" s="126" t="e">
        <f t="shared" si="29"/>
        <v>#REF!</v>
      </c>
      <c r="L84" s="126" t="e">
        <f t="shared" si="25"/>
        <v>#REF!</v>
      </c>
      <c r="M84" s="126" t="e">
        <f t="shared" si="11"/>
        <v>#REF!</v>
      </c>
      <c r="N84" s="125"/>
      <c r="O84" s="128"/>
      <c r="P84" s="128"/>
      <c r="Q84" s="128"/>
    </row>
    <row r="85" spans="1:17">
      <c r="A85" s="129">
        <v>58</v>
      </c>
      <c r="B85" s="126" t="e">
        <f t="shared" si="26"/>
        <v>#REF!</v>
      </c>
      <c r="C85" s="126" t="e">
        <f t="shared" si="27"/>
        <v>#REF!</v>
      </c>
      <c r="D85" s="126" t="e">
        <f t="shared" si="24"/>
        <v>#REF!</v>
      </c>
      <c r="E85" s="150" t="e">
        <f t="shared" si="7"/>
        <v>#REF!</v>
      </c>
      <c r="F85" s="128"/>
      <c r="G85" s="128"/>
      <c r="H85" s="128"/>
      <c r="I85" s="129"/>
      <c r="J85" s="126" t="e">
        <f t="shared" si="28"/>
        <v>#REF!</v>
      </c>
      <c r="K85" s="126" t="e">
        <f t="shared" si="29"/>
        <v>#REF!</v>
      </c>
      <c r="L85" s="126" t="e">
        <f t="shared" si="25"/>
        <v>#REF!</v>
      </c>
      <c r="M85" s="126" t="e">
        <f t="shared" si="11"/>
        <v>#REF!</v>
      </c>
      <c r="N85" s="125"/>
      <c r="O85" s="128"/>
      <c r="P85" s="128"/>
      <c r="Q85" s="128"/>
    </row>
    <row r="86" spans="1:17">
      <c r="A86" s="129">
        <v>59</v>
      </c>
      <c r="B86" s="126" t="e">
        <f t="shared" si="26"/>
        <v>#REF!</v>
      </c>
      <c r="C86" s="126" t="e">
        <f t="shared" si="27"/>
        <v>#REF!</v>
      </c>
      <c r="D86" s="126" t="e">
        <f t="shared" si="24"/>
        <v>#REF!</v>
      </c>
      <c r="E86" s="150" t="e">
        <f t="shared" si="7"/>
        <v>#REF!</v>
      </c>
      <c r="F86" s="128"/>
      <c r="G86" s="128"/>
      <c r="H86" s="128"/>
      <c r="I86" s="129"/>
      <c r="J86" s="126" t="e">
        <f t="shared" si="28"/>
        <v>#REF!</v>
      </c>
      <c r="K86" s="126" t="e">
        <f t="shared" si="29"/>
        <v>#REF!</v>
      </c>
      <c r="L86" s="126" t="e">
        <f t="shared" si="25"/>
        <v>#REF!</v>
      </c>
      <c r="M86" s="126" t="e">
        <f t="shared" si="11"/>
        <v>#REF!</v>
      </c>
      <c r="N86" s="125"/>
      <c r="O86" s="128"/>
      <c r="P86" s="128"/>
      <c r="Q86" s="128"/>
    </row>
    <row r="87" spans="1:17">
      <c r="A87" s="129">
        <v>60</v>
      </c>
      <c r="B87" s="126" t="e">
        <f t="shared" si="26"/>
        <v>#REF!</v>
      </c>
      <c r="C87" s="126" t="e">
        <f t="shared" si="27"/>
        <v>#REF!</v>
      </c>
      <c r="D87" s="126" t="e">
        <f t="shared" si="24"/>
        <v>#REF!</v>
      </c>
      <c r="E87" s="150" t="e">
        <f t="shared" si="7"/>
        <v>#REF!</v>
      </c>
      <c r="F87" s="128"/>
      <c r="G87" s="128"/>
      <c r="H87" s="128"/>
      <c r="I87" s="129"/>
      <c r="J87" s="126" t="e">
        <f t="shared" si="28"/>
        <v>#REF!</v>
      </c>
      <c r="K87" s="126" t="e">
        <f t="shared" si="29"/>
        <v>#REF!</v>
      </c>
      <c r="L87" s="126" t="e">
        <f t="shared" si="25"/>
        <v>#REF!</v>
      </c>
      <c r="M87" s="126" t="e">
        <f t="shared" si="11"/>
        <v>#REF!</v>
      </c>
      <c r="N87" s="125"/>
      <c r="O87" s="128"/>
      <c r="P87" s="128"/>
      <c r="Q87" s="128"/>
    </row>
    <row r="88" spans="1:17">
      <c r="A88" s="129">
        <v>61</v>
      </c>
      <c r="B88" s="126" t="e">
        <f t="shared" si="26"/>
        <v>#REF!</v>
      </c>
      <c r="C88" s="126" t="e">
        <f t="shared" si="27"/>
        <v>#REF!</v>
      </c>
      <c r="D88" s="126" t="e">
        <f t="shared" si="24"/>
        <v>#REF!</v>
      </c>
      <c r="E88" s="150" t="e">
        <f t="shared" si="7"/>
        <v>#REF!</v>
      </c>
      <c r="F88" s="128"/>
      <c r="G88" s="128"/>
      <c r="H88" s="128"/>
      <c r="I88" s="129"/>
      <c r="J88" s="126" t="e">
        <f t="shared" si="28"/>
        <v>#REF!</v>
      </c>
      <c r="K88" s="126" t="e">
        <f t="shared" si="29"/>
        <v>#REF!</v>
      </c>
      <c r="L88" s="126" t="e">
        <f t="shared" si="25"/>
        <v>#REF!</v>
      </c>
      <c r="M88" s="126" t="e">
        <f t="shared" si="11"/>
        <v>#REF!</v>
      </c>
      <c r="N88" s="125"/>
      <c r="O88" s="128"/>
      <c r="P88" s="128"/>
      <c r="Q88" s="128"/>
    </row>
    <row r="89" spans="1:17">
      <c r="A89" s="129">
        <v>62</v>
      </c>
      <c r="B89" s="126" t="e">
        <f t="shared" si="26"/>
        <v>#REF!</v>
      </c>
      <c r="C89" s="126" t="e">
        <f t="shared" si="27"/>
        <v>#REF!</v>
      </c>
      <c r="D89" s="126" t="e">
        <f t="shared" si="24"/>
        <v>#REF!</v>
      </c>
      <c r="E89" s="150" t="e">
        <f t="shared" si="7"/>
        <v>#REF!</v>
      </c>
      <c r="F89" s="128"/>
      <c r="G89" s="128"/>
      <c r="H89" s="128"/>
      <c r="I89" s="129"/>
      <c r="J89" s="126" t="e">
        <f t="shared" si="28"/>
        <v>#REF!</v>
      </c>
      <c r="K89" s="126" t="e">
        <f t="shared" si="29"/>
        <v>#REF!</v>
      </c>
      <c r="L89" s="126" t="e">
        <f t="shared" si="25"/>
        <v>#REF!</v>
      </c>
      <c r="M89" s="126" t="e">
        <f t="shared" si="11"/>
        <v>#REF!</v>
      </c>
      <c r="N89" s="125"/>
      <c r="O89" s="128"/>
      <c r="P89" s="128"/>
      <c r="Q89" s="128"/>
    </row>
    <row r="90" spans="1:17">
      <c r="A90" s="129">
        <v>63</v>
      </c>
      <c r="B90" s="126" t="e">
        <f t="shared" si="26"/>
        <v>#REF!</v>
      </c>
      <c r="C90" s="126" t="e">
        <f t="shared" si="27"/>
        <v>#REF!</v>
      </c>
      <c r="D90" s="126" t="e">
        <f t="shared" si="24"/>
        <v>#REF!</v>
      </c>
      <c r="E90" s="150" t="e">
        <f t="shared" si="7"/>
        <v>#REF!</v>
      </c>
      <c r="F90" s="128"/>
      <c r="G90" s="128"/>
      <c r="H90" s="128"/>
      <c r="I90" s="129"/>
      <c r="J90" s="126" t="e">
        <f t="shared" si="28"/>
        <v>#REF!</v>
      </c>
      <c r="K90" s="126" t="e">
        <f t="shared" si="29"/>
        <v>#REF!</v>
      </c>
      <c r="L90" s="126" t="e">
        <f t="shared" si="25"/>
        <v>#REF!</v>
      </c>
      <c r="M90" s="126" t="e">
        <f t="shared" si="11"/>
        <v>#REF!</v>
      </c>
      <c r="N90" s="125"/>
      <c r="O90" s="128"/>
      <c r="P90" s="128"/>
      <c r="Q90" s="128"/>
    </row>
    <row r="91" spans="1:17">
      <c r="A91" s="129">
        <v>64</v>
      </c>
      <c r="B91" s="126" t="e">
        <f t="shared" si="26"/>
        <v>#REF!</v>
      </c>
      <c r="C91" s="126" t="e">
        <f t="shared" si="27"/>
        <v>#REF!</v>
      </c>
      <c r="D91" s="126" t="e">
        <f t="shared" si="24"/>
        <v>#REF!</v>
      </c>
      <c r="E91" s="150" t="e">
        <f t="shared" si="7"/>
        <v>#REF!</v>
      </c>
      <c r="F91" s="128"/>
      <c r="G91" s="128"/>
      <c r="H91" s="128"/>
      <c r="I91" s="129"/>
      <c r="J91" s="126" t="e">
        <f t="shared" si="28"/>
        <v>#REF!</v>
      </c>
      <c r="K91" s="126" t="e">
        <f t="shared" si="29"/>
        <v>#REF!</v>
      </c>
      <c r="L91" s="126" t="e">
        <f t="shared" si="25"/>
        <v>#REF!</v>
      </c>
      <c r="M91" s="126" t="e">
        <f t="shared" si="11"/>
        <v>#REF!</v>
      </c>
      <c r="N91" s="125"/>
      <c r="O91" s="128"/>
      <c r="P91" s="128"/>
      <c r="Q91" s="128"/>
    </row>
    <row r="92" spans="1:17">
      <c r="A92" s="129">
        <v>65</v>
      </c>
      <c r="B92" s="126" t="e">
        <f t="shared" si="26"/>
        <v>#REF!</v>
      </c>
      <c r="C92" s="126" t="e">
        <f t="shared" si="27"/>
        <v>#REF!</v>
      </c>
      <c r="D92" s="126" t="e">
        <f t="shared" ref="D92:D123" si="30">B92-C92</f>
        <v>#REF!</v>
      </c>
      <c r="E92" s="150" t="e">
        <f t="shared" si="7"/>
        <v>#REF!</v>
      </c>
      <c r="F92" s="128"/>
      <c r="G92" s="128"/>
      <c r="H92" s="128"/>
      <c r="I92" s="129"/>
      <c r="J92" s="126" t="e">
        <f t="shared" si="28"/>
        <v>#REF!</v>
      </c>
      <c r="K92" s="126" t="e">
        <f t="shared" si="29"/>
        <v>#REF!</v>
      </c>
      <c r="L92" s="126" t="e">
        <f t="shared" ref="L92:L123" si="31">J92-K92</f>
        <v>#REF!</v>
      </c>
      <c r="M92" s="126" t="e">
        <f t="shared" si="11"/>
        <v>#REF!</v>
      </c>
      <c r="N92" s="125"/>
      <c r="O92" s="128"/>
      <c r="P92" s="128"/>
      <c r="Q92" s="128"/>
    </row>
    <row r="93" spans="1:17">
      <c r="A93" s="129">
        <v>66</v>
      </c>
      <c r="B93" s="126" t="e">
        <f t="shared" si="26"/>
        <v>#REF!</v>
      </c>
      <c r="C93" s="126" t="e">
        <f t="shared" si="27"/>
        <v>#REF!</v>
      </c>
      <c r="D93" s="126" t="e">
        <f t="shared" si="30"/>
        <v>#REF!</v>
      </c>
      <c r="E93" s="150" t="e">
        <f t="shared" ref="E93:E150" si="32">E92-C93</f>
        <v>#REF!</v>
      </c>
      <c r="F93" s="128"/>
      <c r="G93" s="128"/>
      <c r="H93" s="128"/>
      <c r="I93" s="129"/>
      <c r="J93" s="126" t="e">
        <f t="shared" si="28"/>
        <v>#REF!</v>
      </c>
      <c r="K93" s="126" t="e">
        <f t="shared" si="29"/>
        <v>#REF!</v>
      </c>
      <c r="L93" s="126" t="e">
        <f t="shared" si="31"/>
        <v>#REF!</v>
      </c>
      <c r="M93" s="126" t="e">
        <f t="shared" ref="M93:M151" si="33">M92-K93</f>
        <v>#REF!</v>
      </c>
      <c r="N93" s="125"/>
      <c r="O93" s="128"/>
      <c r="P93" s="128"/>
      <c r="Q93" s="128"/>
    </row>
    <row r="94" spans="1:17">
      <c r="A94" s="129">
        <v>67</v>
      </c>
      <c r="B94" s="126" t="e">
        <f t="shared" si="26"/>
        <v>#REF!</v>
      </c>
      <c r="C94" s="126" t="e">
        <f t="shared" si="27"/>
        <v>#REF!</v>
      </c>
      <c r="D94" s="126" t="e">
        <f t="shared" si="30"/>
        <v>#REF!</v>
      </c>
      <c r="E94" s="150" t="e">
        <f t="shared" si="32"/>
        <v>#REF!</v>
      </c>
      <c r="F94" s="128"/>
      <c r="G94" s="128"/>
      <c r="H94" s="128"/>
      <c r="I94" s="129"/>
      <c r="J94" s="126" t="e">
        <f t="shared" si="28"/>
        <v>#REF!</v>
      </c>
      <c r="K94" s="126" t="e">
        <f t="shared" si="29"/>
        <v>#REF!</v>
      </c>
      <c r="L94" s="126" t="e">
        <f t="shared" si="31"/>
        <v>#REF!</v>
      </c>
      <c r="M94" s="126" t="e">
        <f t="shared" si="33"/>
        <v>#REF!</v>
      </c>
      <c r="N94" s="125"/>
      <c r="O94" s="128"/>
      <c r="P94" s="128"/>
      <c r="Q94" s="128"/>
    </row>
    <row r="95" spans="1:17">
      <c r="A95" s="129">
        <v>68</v>
      </c>
      <c r="B95" s="126" t="e">
        <f t="shared" si="26"/>
        <v>#REF!</v>
      </c>
      <c r="C95" s="126" t="e">
        <f t="shared" si="27"/>
        <v>#REF!</v>
      </c>
      <c r="D95" s="126" t="e">
        <f t="shared" si="30"/>
        <v>#REF!</v>
      </c>
      <c r="E95" s="150" t="e">
        <f t="shared" si="32"/>
        <v>#REF!</v>
      </c>
      <c r="F95" s="128"/>
      <c r="G95" s="128"/>
      <c r="H95" s="128"/>
      <c r="I95" s="129"/>
      <c r="J95" s="126" t="e">
        <f t="shared" si="28"/>
        <v>#REF!</v>
      </c>
      <c r="K95" s="126" t="e">
        <f t="shared" si="29"/>
        <v>#REF!</v>
      </c>
      <c r="L95" s="126" t="e">
        <f t="shared" si="31"/>
        <v>#REF!</v>
      </c>
      <c r="M95" s="126" t="e">
        <f t="shared" si="33"/>
        <v>#REF!</v>
      </c>
      <c r="N95" s="125"/>
      <c r="O95" s="128"/>
      <c r="P95" s="128"/>
      <c r="Q95" s="128"/>
    </row>
    <row r="96" spans="1:17">
      <c r="A96" s="129">
        <v>69</v>
      </c>
      <c r="B96" s="126" t="e">
        <f t="shared" si="26"/>
        <v>#REF!</v>
      </c>
      <c r="C96" s="126" t="e">
        <f t="shared" si="27"/>
        <v>#REF!</v>
      </c>
      <c r="D96" s="126" t="e">
        <f t="shared" si="30"/>
        <v>#REF!</v>
      </c>
      <c r="E96" s="150" t="e">
        <f t="shared" si="32"/>
        <v>#REF!</v>
      </c>
      <c r="F96" s="128"/>
      <c r="G96" s="128"/>
      <c r="H96" s="128"/>
      <c r="I96" s="129"/>
      <c r="J96" s="126" t="e">
        <f t="shared" si="28"/>
        <v>#REF!</v>
      </c>
      <c r="K96" s="126" t="e">
        <f t="shared" si="29"/>
        <v>#REF!</v>
      </c>
      <c r="L96" s="126" t="e">
        <f t="shared" si="31"/>
        <v>#REF!</v>
      </c>
      <c r="M96" s="126" t="e">
        <f t="shared" si="33"/>
        <v>#REF!</v>
      </c>
      <c r="N96" s="125"/>
      <c r="O96" s="128"/>
      <c r="P96" s="128"/>
      <c r="Q96" s="128"/>
    </row>
    <row r="97" spans="1:17">
      <c r="A97" s="129">
        <v>70</v>
      </c>
      <c r="B97" s="126" t="e">
        <f t="shared" si="26"/>
        <v>#REF!</v>
      </c>
      <c r="C97" s="126" t="e">
        <f t="shared" si="27"/>
        <v>#REF!</v>
      </c>
      <c r="D97" s="126" t="e">
        <f t="shared" si="30"/>
        <v>#REF!</v>
      </c>
      <c r="E97" s="150" t="e">
        <f t="shared" si="32"/>
        <v>#REF!</v>
      </c>
      <c r="F97" s="128"/>
      <c r="G97" s="128"/>
      <c r="H97" s="128"/>
      <c r="I97" s="129"/>
      <c r="J97" s="126" t="e">
        <f t="shared" si="28"/>
        <v>#REF!</v>
      </c>
      <c r="K97" s="126" t="e">
        <f t="shared" si="29"/>
        <v>#REF!</v>
      </c>
      <c r="L97" s="126" t="e">
        <f t="shared" si="31"/>
        <v>#REF!</v>
      </c>
      <c r="M97" s="126" t="e">
        <f t="shared" si="33"/>
        <v>#REF!</v>
      </c>
      <c r="N97" s="125"/>
      <c r="O97" s="128"/>
      <c r="P97" s="128"/>
      <c r="Q97" s="128"/>
    </row>
    <row r="98" spans="1:17">
      <c r="A98" s="129">
        <v>71</v>
      </c>
      <c r="B98" s="126" t="e">
        <f t="shared" si="26"/>
        <v>#REF!</v>
      </c>
      <c r="C98" s="126" t="e">
        <f t="shared" si="27"/>
        <v>#REF!</v>
      </c>
      <c r="D98" s="126" t="e">
        <f t="shared" si="30"/>
        <v>#REF!</v>
      </c>
      <c r="E98" s="150" t="e">
        <f t="shared" si="32"/>
        <v>#REF!</v>
      </c>
      <c r="F98" s="128"/>
      <c r="G98" s="128"/>
      <c r="H98" s="128"/>
      <c r="I98" s="129"/>
      <c r="J98" s="126" t="e">
        <f t="shared" si="28"/>
        <v>#REF!</v>
      </c>
      <c r="K98" s="126" t="e">
        <f t="shared" si="29"/>
        <v>#REF!</v>
      </c>
      <c r="L98" s="126" t="e">
        <f t="shared" si="31"/>
        <v>#REF!</v>
      </c>
      <c r="M98" s="126" t="e">
        <f t="shared" si="33"/>
        <v>#REF!</v>
      </c>
      <c r="N98" s="125"/>
      <c r="O98" s="128"/>
      <c r="P98" s="128"/>
      <c r="Q98" s="128"/>
    </row>
    <row r="99" spans="1:17">
      <c r="A99" s="129">
        <v>72</v>
      </c>
      <c r="B99" s="126" t="e">
        <f t="shared" si="26"/>
        <v>#REF!</v>
      </c>
      <c r="C99" s="126" t="e">
        <f t="shared" si="27"/>
        <v>#REF!</v>
      </c>
      <c r="D99" s="126" t="e">
        <f t="shared" si="30"/>
        <v>#REF!</v>
      </c>
      <c r="E99" s="150" t="e">
        <f t="shared" si="32"/>
        <v>#REF!</v>
      </c>
      <c r="F99" s="128"/>
      <c r="G99" s="128"/>
      <c r="H99" s="128"/>
      <c r="I99" s="129"/>
      <c r="J99" s="126" t="e">
        <f t="shared" si="28"/>
        <v>#REF!</v>
      </c>
      <c r="K99" s="126" t="e">
        <f t="shared" si="29"/>
        <v>#REF!</v>
      </c>
      <c r="L99" s="126" t="e">
        <f t="shared" si="31"/>
        <v>#REF!</v>
      </c>
      <c r="M99" s="126" t="e">
        <f t="shared" si="33"/>
        <v>#REF!</v>
      </c>
      <c r="N99" s="125"/>
      <c r="O99" s="128"/>
      <c r="P99" s="128"/>
      <c r="Q99" s="128"/>
    </row>
    <row r="100" spans="1:17">
      <c r="A100" s="129">
        <v>73</v>
      </c>
      <c r="B100" s="126" t="e">
        <f t="shared" si="26"/>
        <v>#REF!</v>
      </c>
      <c r="C100" s="126" t="e">
        <f t="shared" si="27"/>
        <v>#REF!</v>
      </c>
      <c r="D100" s="126" t="e">
        <f t="shared" si="30"/>
        <v>#REF!</v>
      </c>
      <c r="E100" s="150" t="e">
        <f t="shared" si="32"/>
        <v>#REF!</v>
      </c>
      <c r="F100" s="128"/>
      <c r="G100" s="128"/>
      <c r="H100" s="128"/>
      <c r="I100" s="129"/>
      <c r="J100" s="126" t="e">
        <f t="shared" si="28"/>
        <v>#REF!</v>
      </c>
      <c r="K100" s="126" t="e">
        <f t="shared" si="29"/>
        <v>#REF!</v>
      </c>
      <c r="L100" s="126" t="e">
        <f t="shared" si="31"/>
        <v>#REF!</v>
      </c>
      <c r="M100" s="126" t="e">
        <f t="shared" si="33"/>
        <v>#REF!</v>
      </c>
      <c r="N100" s="125"/>
      <c r="O100" s="128"/>
      <c r="P100" s="128"/>
      <c r="Q100" s="128"/>
    </row>
    <row r="101" spans="1:17">
      <c r="A101" s="129">
        <v>74</v>
      </c>
      <c r="B101" s="126" t="e">
        <f t="shared" si="26"/>
        <v>#REF!</v>
      </c>
      <c r="C101" s="126" t="e">
        <f t="shared" si="27"/>
        <v>#REF!</v>
      </c>
      <c r="D101" s="126" t="e">
        <f t="shared" si="30"/>
        <v>#REF!</v>
      </c>
      <c r="E101" s="150" t="e">
        <f t="shared" si="32"/>
        <v>#REF!</v>
      </c>
      <c r="F101" s="128"/>
      <c r="G101" s="128"/>
      <c r="H101" s="128"/>
      <c r="I101" s="129"/>
      <c r="J101" s="126" t="e">
        <f t="shared" si="28"/>
        <v>#REF!</v>
      </c>
      <c r="K101" s="126" t="e">
        <f t="shared" si="29"/>
        <v>#REF!</v>
      </c>
      <c r="L101" s="126" t="e">
        <f t="shared" si="31"/>
        <v>#REF!</v>
      </c>
      <c r="M101" s="126" t="e">
        <f t="shared" si="33"/>
        <v>#REF!</v>
      </c>
      <c r="N101" s="125"/>
      <c r="O101" s="128"/>
      <c r="P101" s="128"/>
      <c r="Q101" s="128"/>
    </row>
    <row r="102" spans="1:17">
      <c r="A102" s="129">
        <v>75</v>
      </c>
      <c r="B102" s="126" t="e">
        <f t="shared" si="26"/>
        <v>#REF!</v>
      </c>
      <c r="C102" s="126" t="e">
        <f t="shared" si="27"/>
        <v>#REF!</v>
      </c>
      <c r="D102" s="126" t="e">
        <f t="shared" si="30"/>
        <v>#REF!</v>
      </c>
      <c r="E102" s="150" t="e">
        <f t="shared" si="32"/>
        <v>#REF!</v>
      </c>
      <c r="F102" s="128"/>
      <c r="G102" s="128"/>
      <c r="H102" s="128"/>
      <c r="I102" s="129"/>
      <c r="J102" s="126" t="e">
        <f t="shared" si="28"/>
        <v>#REF!</v>
      </c>
      <c r="K102" s="126" t="e">
        <f t="shared" si="29"/>
        <v>#REF!</v>
      </c>
      <c r="L102" s="126" t="e">
        <f t="shared" si="31"/>
        <v>#REF!</v>
      </c>
      <c r="M102" s="126" t="e">
        <f t="shared" si="33"/>
        <v>#REF!</v>
      </c>
      <c r="N102" s="125"/>
      <c r="O102" s="128"/>
      <c r="P102" s="128"/>
      <c r="Q102" s="128"/>
    </row>
    <row r="103" spans="1:17">
      <c r="A103" s="129">
        <v>76</v>
      </c>
      <c r="B103" s="126" t="e">
        <f t="shared" si="26"/>
        <v>#REF!</v>
      </c>
      <c r="C103" s="126" t="e">
        <f t="shared" si="27"/>
        <v>#REF!</v>
      </c>
      <c r="D103" s="126" t="e">
        <f t="shared" si="30"/>
        <v>#REF!</v>
      </c>
      <c r="E103" s="150" t="e">
        <f t="shared" si="32"/>
        <v>#REF!</v>
      </c>
      <c r="F103" s="128"/>
      <c r="G103" s="128"/>
      <c r="H103" s="128"/>
      <c r="I103" s="129"/>
      <c r="J103" s="126" t="e">
        <f t="shared" si="28"/>
        <v>#REF!</v>
      </c>
      <c r="K103" s="126" t="e">
        <f t="shared" si="29"/>
        <v>#REF!</v>
      </c>
      <c r="L103" s="126" t="e">
        <f t="shared" si="31"/>
        <v>#REF!</v>
      </c>
      <c r="M103" s="126" t="e">
        <f t="shared" si="33"/>
        <v>#REF!</v>
      </c>
      <c r="N103" s="125"/>
      <c r="O103" s="128"/>
      <c r="P103" s="128"/>
      <c r="Q103" s="128"/>
    </row>
    <row r="104" spans="1:17">
      <c r="A104" s="129">
        <v>77</v>
      </c>
      <c r="B104" s="126" t="e">
        <f t="shared" si="26"/>
        <v>#REF!</v>
      </c>
      <c r="C104" s="126" t="e">
        <f t="shared" si="27"/>
        <v>#REF!</v>
      </c>
      <c r="D104" s="126" t="e">
        <f t="shared" si="30"/>
        <v>#REF!</v>
      </c>
      <c r="E104" s="150" t="e">
        <f t="shared" si="32"/>
        <v>#REF!</v>
      </c>
      <c r="F104" s="128"/>
      <c r="G104" s="128"/>
      <c r="H104" s="128"/>
      <c r="I104" s="129"/>
      <c r="J104" s="126" t="e">
        <f t="shared" si="28"/>
        <v>#REF!</v>
      </c>
      <c r="K104" s="126" t="e">
        <f t="shared" si="29"/>
        <v>#REF!</v>
      </c>
      <c r="L104" s="126" t="e">
        <f t="shared" si="31"/>
        <v>#REF!</v>
      </c>
      <c r="M104" s="126" t="e">
        <f t="shared" si="33"/>
        <v>#REF!</v>
      </c>
      <c r="N104" s="125"/>
      <c r="O104" s="128"/>
      <c r="P104" s="128"/>
      <c r="Q104" s="128"/>
    </row>
    <row r="105" spans="1:17">
      <c r="A105" s="129">
        <v>78</v>
      </c>
      <c r="B105" s="126" t="e">
        <f t="shared" si="26"/>
        <v>#REF!</v>
      </c>
      <c r="C105" s="126" t="e">
        <f t="shared" si="27"/>
        <v>#REF!</v>
      </c>
      <c r="D105" s="126" t="e">
        <f t="shared" si="30"/>
        <v>#REF!</v>
      </c>
      <c r="E105" s="150" t="e">
        <f t="shared" si="32"/>
        <v>#REF!</v>
      </c>
      <c r="F105" s="128"/>
      <c r="G105" s="128"/>
      <c r="H105" s="128"/>
      <c r="I105" s="129"/>
      <c r="J105" s="126" t="e">
        <f t="shared" si="28"/>
        <v>#REF!</v>
      </c>
      <c r="K105" s="126" t="e">
        <f t="shared" si="29"/>
        <v>#REF!</v>
      </c>
      <c r="L105" s="126" t="e">
        <f t="shared" si="31"/>
        <v>#REF!</v>
      </c>
      <c r="M105" s="126" t="e">
        <f t="shared" si="33"/>
        <v>#REF!</v>
      </c>
      <c r="N105" s="125"/>
      <c r="O105" s="128"/>
      <c r="P105" s="128"/>
      <c r="Q105" s="128"/>
    </row>
    <row r="106" spans="1:17">
      <c r="A106" s="129">
        <v>79</v>
      </c>
      <c r="B106" s="126" t="e">
        <f t="shared" si="26"/>
        <v>#REF!</v>
      </c>
      <c r="C106" s="126" t="e">
        <f t="shared" si="27"/>
        <v>#REF!</v>
      </c>
      <c r="D106" s="126" t="e">
        <f t="shared" si="30"/>
        <v>#REF!</v>
      </c>
      <c r="E106" s="150" t="e">
        <f t="shared" si="32"/>
        <v>#REF!</v>
      </c>
      <c r="F106" s="128"/>
      <c r="G106" s="128"/>
      <c r="H106" s="128"/>
      <c r="I106" s="129"/>
      <c r="J106" s="126" t="e">
        <f t="shared" si="28"/>
        <v>#REF!</v>
      </c>
      <c r="K106" s="126" t="e">
        <f t="shared" si="29"/>
        <v>#REF!</v>
      </c>
      <c r="L106" s="126" t="e">
        <f t="shared" si="31"/>
        <v>#REF!</v>
      </c>
      <c r="M106" s="126" t="e">
        <f t="shared" si="33"/>
        <v>#REF!</v>
      </c>
      <c r="N106" s="125"/>
      <c r="O106" s="128"/>
      <c r="P106" s="128"/>
      <c r="Q106" s="128"/>
    </row>
    <row r="107" spans="1:17">
      <c r="A107" s="129">
        <v>80</v>
      </c>
      <c r="B107" s="126" t="e">
        <f t="shared" si="26"/>
        <v>#REF!</v>
      </c>
      <c r="C107" s="126" t="e">
        <f t="shared" si="27"/>
        <v>#REF!</v>
      </c>
      <c r="D107" s="126" t="e">
        <f t="shared" si="30"/>
        <v>#REF!</v>
      </c>
      <c r="E107" s="150" t="e">
        <f t="shared" si="32"/>
        <v>#REF!</v>
      </c>
      <c r="F107" s="128"/>
      <c r="G107" s="128"/>
      <c r="H107" s="128"/>
      <c r="I107" s="129"/>
      <c r="J107" s="126" t="e">
        <f t="shared" si="28"/>
        <v>#REF!</v>
      </c>
      <c r="K107" s="126" t="e">
        <f t="shared" si="29"/>
        <v>#REF!</v>
      </c>
      <c r="L107" s="126" t="e">
        <f t="shared" si="31"/>
        <v>#REF!</v>
      </c>
      <c r="M107" s="126" t="e">
        <f t="shared" si="33"/>
        <v>#REF!</v>
      </c>
      <c r="N107" s="125"/>
      <c r="O107" s="128"/>
      <c r="P107" s="128"/>
      <c r="Q107" s="128"/>
    </row>
    <row r="108" spans="1:17">
      <c r="A108" s="129">
        <v>81</v>
      </c>
      <c r="B108" s="126" t="e">
        <f t="shared" si="26"/>
        <v>#REF!</v>
      </c>
      <c r="C108" s="126" t="e">
        <f t="shared" si="27"/>
        <v>#REF!</v>
      </c>
      <c r="D108" s="126" t="e">
        <f t="shared" si="30"/>
        <v>#REF!</v>
      </c>
      <c r="E108" s="150" t="e">
        <f t="shared" si="32"/>
        <v>#REF!</v>
      </c>
      <c r="F108" s="128"/>
      <c r="G108" s="128"/>
      <c r="H108" s="128"/>
      <c r="I108" s="129"/>
      <c r="J108" s="126" t="e">
        <f t="shared" si="28"/>
        <v>#REF!</v>
      </c>
      <c r="K108" s="126" t="e">
        <f t="shared" si="29"/>
        <v>#REF!</v>
      </c>
      <c r="L108" s="126" t="e">
        <f t="shared" si="31"/>
        <v>#REF!</v>
      </c>
      <c r="M108" s="126" t="e">
        <f t="shared" si="33"/>
        <v>#REF!</v>
      </c>
      <c r="N108" s="125"/>
      <c r="O108" s="128"/>
      <c r="P108" s="128"/>
      <c r="Q108" s="128"/>
    </row>
    <row r="109" spans="1:17">
      <c r="A109" s="129">
        <v>82</v>
      </c>
      <c r="B109" s="126" t="e">
        <f t="shared" si="26"/>
        <v>#REF!</v>
      </c>
      <c r="C109" s="126" t="e">
        <f t="shared" si="27"/>
        <v>#REF!</v>
      </c>
      <c r="D109" s="126" t="e">
        <f t="shared" si="30"/>
        <v>#REF!</v>
      </c>
      <c r="E109" s="150" t="e">
        <f t="shared" si="32"/>
        <v>#REF!</v>
      </c>
      <c r="F109" s="128"/>
      <c r="G109" s="128"/>
      <c r="H109" s="128"/>
      <c r="I109" s="129"/>
      <c r="J109" s="126" t="e">
        <f t="shared" si="28"/>
        <v>#REF!</v>
      </c>
      <c r="K109" s="126" t="e">
        <f t="shared" si="29"/>
        <v>#REF!</v>
      </c>
      <c r="L109" s="126" t="e">
        <f t="shared" si="31"/>
        <v>#REF!</v>
      </c>
      <c r="M109" s="126" t="e">
        <f t="shared" si="33"/>
        <v>#REF!</v>
      </c>
      <c r="N109" s="125"/>
      <c r="O109" s="128"/>
      <c r="P109" s="128"/>
      <c r="Q109" s="128"/>
    </row>
    <row r="110" spans="1:17">
      <c r="A110" s="129">
        <v>83</v>
      </c>
      <c r="B110" s="126" t="e">
        <f t="shared" si="26"/>
        <v>#REF!</v>
      </c>
      <c r="C110" s="126" t="e">
        <f t="shared" si="27"/>
        <v>#REF!</v>
      </c>
      <c r="D110" s="126" t="e">
        <f t="shared" si="30"/>
        <v>#REF!</v>
      </c>
      <c r="E110" s="150" t="e">
        <f t="shared" si="32"/>
        <v>#REF!</v>
      </c>
      <c r="F110" s="128"/>
      <c r="G110" s="128"/>
      <c r="H110" s="128"/>
      <c r="I110" s="129"/>
      <c r="J110" s="126" t="e">
        <f t="shared" si="28"/>
        <v>#REF!</v>
      </c>
      <c r="K110" s="126" t="e">
        <f t="shared" si="29"/>
        <v>#REF!</v>
      </c>
      <c r="L110" s="126" t="e">
        <f t="shared" si="31"/>
        <v>#REF!</v>
      </c>
      <c r="M110" s="126" t="e">
        <f t="shared" si="33"/>
        <v>#REF!</v>
      </c>
      <c r="N110" s="125"/>
      <c r="O110" s="128"/>
      <c r="P110" s="128"/>
      <c r="Q110" s="128"/>
    </row>
    <row r="111" spans="1:17">
      <c r="A111" s="129">
        <v>84</v>
      </c>
      <c r="B111" s="126" t="e">
        <f t="shared" si="26"/>
        <v>#REF!</v>
      </c>
      <c r="C111" s="126" t="e">
        <f t="shared" si="27"/>
        <v>#REF!</v>
      </c>
      <c r="D111" s="126" t="e">
        <f t="shared" si="30"/>
        <v>#REF!</v>
      </c>
      <c r="E111" s="150" t="e">
        <f t="shared" si="32"/>
        <v>#REF!</v>
      </c>
      <c r="F111" s="128"/>
      <c r="G111" s="128"/>
      <c r="H111" s="128"/>
      <c r="I111" s="129"/>
      <c r="J111" s="126" t="e">
        <f t="shared" si="28"/>
        <v>#REF!</v>
      </c>
      <c r="K111" s="126" t="e">
        <f t="shared" si="29"/>
        <v>#REF!</v>
      </c>
      <c r="L111" s="126" t="e">
        <f t="shared" si="31"/>
        <v>#REF!</v>
      </c>
      <c r="M111" s="126" t="e">
        <f t="shared" si="33"/>
        <v>#REF!</v>
      </c>
      <c r="N111" s="125"/>
      <c r="O111" s="128"/>
      <c r="P111" s="128"/>
      <c r="Q111" s="128"/>
    </row>
    <row r="112" spans="1:17">
      <c r="A112" s="129">
        <v>85</v>
      </c>
      <c r="B112" s="126" t="e">
        <f t="shared" si="26"/>
        <v>#REF!</v>
      </c>
      <c r="C112" s="126" t="e">
        <f t="shared" si="27"/>
        <v>#REF!</v>
      </c>
      <c r="D112" s="126" t="e">
        <f t="shared" si="30"/>
        <v>#REF!</v>
      </c>
      <c r="E112" s="150" t="e">
        <f t="shared" si="32"/>
        <v>#REF!</v>
      </c>
      <c r="F112" s="128"/>
      <c r="G112" s="128"/>
      <c r="H112" s="128"/>
      <c r="I112" s="129"/>
      <c r="J112" s="126" t="e">
        <f t="shared" si="28"/>
        <v>#REF!</v>
      </c>
      <c r="K112" s="126" t="e">
        <f t="shared" si="29"/>
        <v>#REF!</v>
      </c>
      <c r="L112" s="126" t="e">
        <f t="shared" si="31"/>
        <v>#REF!</v>
      </c>
      <c r="M112" s="126" t="e">
        <f t="shared" si="33"/>
        <v>#REF!</v>
      </c>
      <c r="N112" s="125"/>
      <c r="O112" s="128"/>
      <c r="P112" s="128"/>
      <c r="Q112" s="128"/>
    </row>
    <row r="113" spans="1:17">
      <c r="A113" s="129">
        <v>86</v>
      </c>
      <c r="B113" s="126" t="e">
        <f t="shared" si="26"/>
        <v>#REF!</v>
      </c>
      <c r="C113" s="126" t="e">
        <f t="shared" si="27"/>
        <v>#REF!</v>
      </c>
      <c r="D113" s="126" t="e">
        <f t="shared" si="30"/>
        <v>#REF!</v>
      </c>
      <c r="E113" s="150" t="e">
        <f t="shared" si="32"/>
        <v>#REF!</v>
      </c>
      <c r="F113" s="128"/>
      <c r="G113" s="128"/>
      <c r="H113" s="128"/>
      <c r="I113" s="129"/>
      <c r="J113" s="126" t="e">
        <f t="shared" si="28"/>
        <v>#REF!</v>
      </c>
      <c r="K113" s="126" t="e">
        <f t="shared" si="29"/>
        <v>#REF!</v>
      </c>
      <c r="L113" s="126" t="e">
        <f t="shared" si="31"/>
        <v>#REF!</v>
      </c>
      <c r="M113" s="126" t="e">
        <f t="shared" si="33"/>
        <v>#REF!</v>
      </c>
      <c r="N113" s="125"/>
      <c r="O113" s="128"/>
      <c r="P113" s="128"/>
      <c r="Q113" s="128"/>
    </row>
    <row r="114" spans="1:17">
      <c r="A114" s="129">
        <v>87</v>
      </c>
      <c r="B114" s="126" t="e">
        <f t="shared" si="26"/>
        <v>#REF!</v>
      </c>
      <c r="C114" s="126" t="e">
        <f t="shared" si="27"/>
        <v>#REF!</v>
      </c>
      <c r="D114" s="126" t="e">
        <f t="shared" si="30"/>
        <v>#REF!</v>
      </c>
      <c r="E114" s="150" t="e">
        <f t="shared" si="32"/>
        <v>#REF!</v>
      </c>
      <c r="F114" s="128"/>
      <c r="G114" s="128"/>
      <c r="H114" s="128"/>
      <c r="I114" s="129"/>
      <c r="J114" s="126" t="e">
        <f t="shared" si="28"/>
        <v>#REF!</v>
      </c>
      <c r="K114" s="126" t="e">
        <f t="shared" si="29"/>
        <v>#REF!</v>
      </c>
      <c r="L114" s="126" t="e">
        <f t="shared" si="31"/>
        <v>#REF!</v>
      </c>
      <c r="M114" s="126" t="e">
        <f t="shared" si="33"/>
        <v>#REF!</v>
      </c>
      <c r="N114" s="125"/>
      <c r="O114" s="128"/>
      <c r="P114" s="128"/>
      <c r="Q114" s="128"/>
    </row>
    <row r="115" spans="1:17">
      <c r="A115" s="129">
        <v>88</v>
      </c>
      <c r="B115" s="126" t="e">
        <f t="shared" si="26"/>
        <v>#REF!</v>
      </c>
      <c r="C115" s="126" t="e">
        <f t="shared" si="27"/>
        <v>#REF!</v>
      </c>
      <c r="D115" s="126" t="e">
        <f t="shared" si="30"/>
        <v>#REF!</v>
      </c>
      <c r="E115" s="150" t="e">
        <f t="shared" si="32"/>
        <v>#REF!</v>
      </c>
      <c r="F115" s="128"/>
      <c r="G115" s="128"/>
      <c r="H115" s="128"/>
      <c r="I115" s="129"/>
      <c r="J115" s="126" t="e">
        <f t="shared" si="28"/>
        <v>#REF!</v>
      </c>
      <c r="K115" s="126" t="e">
        <f t="shared" si="29"/>
        <v>#REF!</v>
      </c>
      <c r="L115" s="126" t="e">
        <f t="shared" si="31"/>
        <v>#REF!</v>
      </c>
      <c r="M115" s="126" t="e">
        <f t="shared" si="33"/>
        <v>#REF!</v>
      </c>
      <c r="N115" s="125"/>
      <c r="O115" s="128"/>
      <c r="P115" s="128"/>
      <c r="Q115" s="128"/>
    </row>
    <row r="116" spans="1:17">
      <c r="A116" s="129">
        <v>89</v>
      </c>
      <c r="B116" s="126" t="e">
        <f t="shared" si="26"/>
        <v>#REF!</v>
      </c>
      <c r="C116" s="126" t="e">
        <f t="shared" si="27"/>
        <v>#REF!</v>
      </c>
      <c r="D116" s="126" t="e">
        <f t="shared" si="30"/>
        <v>#REF!</v>
      </c>
      <c r="E116" s="150" t="e">
        <f t="shared" si="32"/>
        <v>#REF!</v>
      </c>
      <c r="F116" s="128"/>
      <c r="G116" s="128"/>
      <c r="H116" s="128"/>
      <c r="I116" s="129"/>
      <c r="J116" s="126" t="e">
        <f t="shared" si="28"/>
        <v>#REF!</v>
      </c>
      <c r="K116" s="126" t="e">
        <f t="shared" si="29"/>
        <v>#REF!</v>
      </c>
      <c r="L116" s="126" t="e">
        <f t="shared" si="31"/>
        <v>#REF!</v>
      </c>
      <c r="M116" s="126" t="e">
        <f t="shared" si="33"/>
        <v>#REF!</v>
      </c>
      <c r="N116" s="125"/>
      <c r="O116" s="128"/>
      <c r="P116" s="128"/>
      <c r="Q116" s="128"/>
    </row>
    <row r="117" spans="1:17">
      <c r="A117" s="129">
        <v>90</v>
      </c>
      <c r="B117" s="126" t="e">
        <f t="shared" si="26"/>
        <v>#REF!</v>
      </c>
      <c r="C117" s="126" t="e">
        <f t="shared" si="27"/>
        <v>#REF!</v>
      </c>
      <c r="D117" s="126" t="e">
        <f t="shared" si="30"/>
        <v>#REF!</v>
      </c>
      <c r="E117" s="150" t="e">
        <f t="shared" si="32"/>
        <v>#REF!</v>
      </c>
      <c r="F117" s="128"/>
      <c r="G117" s="128"/>
      <c r="H117" s="128"/>
      <c r="I117" s="129"/>
      <c r="J117" s="126" t="e">
        <f t="shared" si="28"/>
        <v>#REF!</v>
      </c>
      <c r="K117" s="126" t="e">
        <f t="shared" si="29"/>
        <v>#REF!</v>
      </c>
      <c r="L117" s="126" t="e">
        <f t="shared" si="31"/>
        <v>#REF!</v>
      </c>
      <c r="M117" s="126" t="e">
        <f t="shared" si="33"/>
        <v>#REF!</v>
      </c>
      <c r="N117" s="125"/>
      <c r="O117" s="128"/>
      <c r="P117" s="128"/>
      <c r="Q117" s="128"/>
    </row>
    <row r="118" spans="1:17">
      <c r="A118" s="129">
        <v>91</v>
      </c>
      <c r="B118" s="126" t="e">
        <f t="shared" si="26"/>
        <v>#REF!</v>
      </c>
      <c r="C118" s="126" t="e">
        <f t="shared" si="27"/>
        <v>#REF!</v>
      </c>
      <c r="D118" s="126" t="e">
        <f t="shared" si="30"/>
        <v>#REF!</v>
      </c>
      <c r="E118" s="150" t="e">
        <f t="shared" si="32"/>
        <v>#REF!</v>
      </c>
      <c r="F118" s="128"/>
      <c r="G118" s="128"/>
      <c r="H118" s="128"/>
      <c r="I118" s="129"/>
      <c r="J118" s="126" t="e">
        <f t="shared" si="28"/>
        <v>#REF!</v>
      </c>
      <c r="K118" s="126" t="e">
        <f t="shared" si="29"/>
        <v>#REF!</v>
      </c>
      <c r="L118" s="126" t="e">
        <f t="shared" si="31"/>
        <v>#REF!</v>
      </c>
      <c r="M118" s="126" t="e">
        <f t="shared" si="33"/>
        <v>#REF!</v>
      </c>
      <c r="N118" s="125"/>
      <c r="O118" s="128"/>
      <c r="P118" s="128"/>
      <c r="Q118" s="128"/>
    </row>
    <row r="119" spans="1:17">
      <c r="A119" s="129">
        <v>92</v>
      </c>
      <c r="B119" s="126" t="e">
        <f t="shared" si="26"/>
        <v>#REF!</v>
      </c>
      <c r="C119" s="126" t="e">
        <f t="shared" si="27"/>
        <v>#REF!</v>
      </c>
      <c r="D119" s="126" t="e">
        <f t="shared" si="30"/>
        <v>#REF!</v>
      </c>
      <c r="E119" s="150" t="e">
        <f t="shared" si="32"/>
        <v>#REF!</v>
      </c>
      <c r="F119" s="128"/>
      <c r="G119" s="128"/>
      <c r="H119" s="128"/>
      <c r="I119" s="129"/>
      <c r="J119" s="126" t="e">
        <f t="shared" si="28"/>
        <v>#REF!</v>
      </c>
      <c r="K119" s="126" t="e">
        <f t="shared" si="29"/>
        <v>#REF!</v>
      </c>
      <c r="L119" s="126" t="e">
        <f t="shared" si="31"/>
        <v>#REF!</v>
      </c>
      <c r="M119" s="126" t="e">
        <f t="shared" si="33"/>
        <v>#REF!</v>
      </c>
      <c r="N119" s="125"/>
      <c r="O119" s="128"/>
      <c r="P119" s="128"/>
      <c r="Q119" s="128"/>
    </row>
    <row r="120" spans="1:17">
      <c r="A120" s="129">
        <v>93</v>
      </c>
      <c r="B120" s="126" t="e">
        <f t="shared" si="26"/>
        <v>#REF!</v>
      </c>
      <c r="C120" s="126" t="e">
        <f t="shared" si="27"/>
        <v>#REF!</v>
      </c>
      <c r="D120" s="126" t="e">
        <f t="shared" si="30"/>
        <v>#REF!</v>
      </c>
      <c r="E120" s="150" t="e">
        <f t="shared" si="32"/>
        <v>#REF!</v>
      </c>
      <c r="F120" s="128"/>
      <c r="G120" s="128"/>
      <c r="H120" s="128"/>
      <c r="I120" s="129"/>
      <c r="J120" s="126" t="e">
        <f t="shared" si="28"/>
        <v>#REF!</v>
      </c>
      <c r="K120" s="126" t="e">
        <f t="shared" si="29"/>
        <v>#REF!</v>
      </c>
      <c r="L120" s="126" t="e">
        <f t="shared" si="31"/>
        <v>#REF!</v>
      </c>
      <c r="M120" s="126" t="e">
        <f t="shared" si="33"/>
        <v>#REF!</v>
      </c>
      <c r="N120" s="125"/>
      <c r="O120" s="128"/>
      <c r="P120" s="128"/>
      <c r="Q120" s="128"/>
    </row>
    <row r="121" spans="1:17">
      <c r="A121" s="129">
        <v>94</v>
      </c>
      <c r="B121" s="126" t="e">
        <f t="shared" si="26"/>
        <v>#REF!</v>
      </c>
      <c r="C121" s="126" t="e">
        <f t="shared" si="27"/>
        <v>#REF!</v>
      </c>
      <c r="D121" s="126" t="e">
        <f t="shared" si="30"/>
        <v>#REF!</v>
      </c>
      <c r="E121" s="150" t="e">
        <f t="shared" si="32"/>
        <v>#REF!</v>
      </c>
      <c r="F121" s="128"/>
      <c r="G121" s="128"/>
      <c r="H121" s="128"/>
      <c r="I121" s="129"/>
      <c r="J121" s="126" t="e">
        <f t="shared" si="28"/>
        <v>#REF!</v>
      </c>
      <c r="K121" s="126" t="e">
        <f t="shared" si="29"/>
        <v>#REF!</v>
      </c>
      <c r="L121" s="126" t="e">
        <f t="shared" si="31"/>
        <v>#REF!</v>
      </c>
      <c r="M121" s="126" t="e">
        <f t="shared" si="33"/>
        <v>#REF!</v>
      </c>
      <c r="N121" s="125"/>
      <c r="O121" s="128"/>
      <c r="P121" s="128"/>
      <c r="Q121" s="128"/>
    </row>
    <row r="122" spans="1:17">
      <c r="A122" s="129">
        <v>95</v>
      </c>
      <c r="B122" s="126" t="e">
        <f t="shared" si="26"/>
        <v>#REF!</v>
      </c>
      <c r="C122" s="126" t="e">
        <f t="shared" si="27"/>
        <v>#REF!</v>
      </c>
      <c r="D122" s="126" t="e">
        <f t="shared" si="30"/>
        <v>#REF!</v>
      </c>
      <c r="E122" s="150" t="e">
        <f t="shared" si="32"/>
        <v>#REF!</v>
      </c>
      <c r="F122" s="128"/>
      <c r="G122" s="128"/>
      <c r="H122" s="128"/>
      <c r="I122" s="129"/>
      <c r="J122" s="126" t="e">
        <f t="shared" si="28"/>
        <v>#REF!</v>
      </c>
      <c r="K122" s="126" t="e">
        <f t="shared" si="29"/>
        <v>#REF!</v>
      </c>
      <c r="L122" s="126" t="e">
        <f t="shared" si="31"/>
        <v>#REF!</v>
      </c>
      <c r="M122" s="126" t="e">
        <f t="shared" si="33"/>
        <v>#REF!</v>
      </c>
      <c r="N122" s="125"/>
      <c r="O122" s="128"/>
      <c r="P122" s="128"/>
      <c r="Q122" s="128"/>
    </row>
    <row r="123" spans="1:17">
      <c r="A123" s="129">
        <v>96</v>
      </c>
      <c r="B123" s="126" t="e">
        <f t="shared" si="26"/>
        <v>#REF!</v>
      </c>
      <c r="C123" s="126" t="e">
        <f t="shared" si="27"/>
        <v>#REF!</v>
      </c>
      <c r="D123" s="126" t="e">
        <f t="shared" si="30"/>
        <v>#REF!</v>
      </c>
      <c r="E123" s="150" t="e">
        <f t="shared" si="32"/>
        <v>#REF!</v>
      </c>
      <c r="F123" s="128"/>
      <c r="G123" s="128"/>
      <c r="H123" s="128"/>
      <c r="I123" s="129"/>
      <c r="J123" s="126" t="e">
        <f t="shared" si="28"/>
        <v>#REF!</v>
      </c>
      <c r="K123" s="126" t="e">
        <f t="shared" si="29"/>
        <v>#REF!</v>
      </c>
      <c r="L123" s="126" t="e">
        <f t="shared" si="31"/>
        <v>#REF!</v>
      </c>
      <c r="M123" s="126" t="e">
        <f t="shared" si="33"/>
        <v>#REF!</v>
      </c>
      <c r="N123" s="125"/>
      <c r="O123" s="128"/>
      <c r="P123" s="128"/>
      <c r="Q123" s="128"/>
    </row>
    <row r="124" spans="1:17">
      <c r="A124" s="129">
        <v>97</v>
      </c>
      <c r="B124" s="126" t="e">
        <f t="shared" si="26"/>
        <v>#REF!</v>
      </c>
      <c r="C124" s="126" t="e">
        <f t="shared" si="27"/>
        <v>#REF!</v>
      </c>
      <c r="D124" s="126" t="e">
        <f t="shared" ref="D124:D151" si="34">B124-C124</f>
        <v>#REF!</v>
      </c>
      <c r="E124" s="150" t="e">
        <f t="shared" si="32"/>
        <v>#REF!</v>
      </c>
      <c r="F124" s="128"/>
      <c r="G124" s="128"/>
      <c r="H124" s="128"/>
      <c r="I124" s="129"/>
      <c r="J124" s="126" t="e">
        <f t="shared" si="28"/>
        <v>#REF!</v>
      </c>
      <c r="K124" s="126" t="e">
        <f t="shared" si="29"/>
        <v>#REF!</v>
      </c>
      <c r="L124" s="126" t="e">
        <f t="shared" ref="L124:L151" si="35">J124-K124</f>
        <v>#REF!</v>
      </c>
      <c r="M124" s="126" t="e">
        <f t="shared" si="33"/>
        <v>#REF!</v>
      </c>
      <c r="N124" s="125"/>
      <c r="O124" s="128"/>
      <c r="P124" s="128"/>
      <c r="Q124" s="128"/>
    </row>
    <row r="125" spans="1:17">
      <c r="A125" s="129">
        <v>98</v>
      </c>
      <c r="B125" s="126" t="e">
        <f t="shared" si="26"/>
        <v>#REF!</v>
      </c>
      <c r="C125" s="126" t="e">
        <f t="shared" si="27"/>
        <v>#REF!</v>
      </c>
      <c r="D125" s="126" t="e">
        <f t="shared" si="34"/>
        <v>#REF!</v>
      </c>
      <c r="E125" s="150" t="e">
        <f t="shared" si="32"/>
        <v>#REF!</v>
      </c>
      <c r="F125" s="128"/>
      <c r="G125" s="128"/>
      <c r="H125" s="128"/>
      <c r="I125" s="129"/>
      <c r="J125" s="126" t="e">
        <f t="shared" si="28"/>
        <v>#REF!</v>
      </c>
      <c r="K125" s="126" t="e">
        <f t="shared" si="29"/>
        <v>#REF!</v>
      </c>
      <c r="L125" s="126" t="e">
        <f t="shared" si="35"/>
        <v>#REF!</v>
      </c>
      <c r="M125" s="126" t="e">
        <f t="shared" si="33"/>
        <v>#REF!</v>
      </c>
      <c r="N125" s="125"/>
      <c r="O125" s="128"/>
      <c r="P125" s="128"/>
      <c r="Q125" s="128"/>
    </row>
    <row r="126" spans="1:17">
      <c r="A126" s="129">
        <v>99</v>
      </c>
      <c r="B126" s="126" t="e">
        <f t="shared" si="26"/>
        <v>#REF!</v>
      </c>
      <c r="C126" s="126" t="e">
        <f t="shared" si="27"/>
        <v>#REF!</v>
      </c>
      <c r="D126" s="126" t="e">
        <f t="shared" si="34"/>
        <v>#REF!</v>
      </c>
      <c r="E126" s="150" t="e">
        <f t="shared" si="32"/>
        <v>#REF!</v>
      </c>
      <c r="F126" s="128"/>
      <c r="G126" s="128"/>
      <c r="H126" s="128"/>
      <c r="I126" s="129"/>
      <c r="J126" s="126" t="e">
        <f t="shared" si="28"/>
        <v>#REF!</v>
      </c>
      <c r="K126" s="126" t="e">
        <f t="shared" si="29"/>
        <v>#REF!</v>
      </c>
      <c r="L126" s="126" t="e">
        <f t="shared" si="35"/>
        <v>#REF!</v>
      </c>
      <c r="M126" s="126" t="e">
        <f t="shared" si="33"/>
        <v>#REF!</v>
      </c>
      <c r="N126" s="125"/>
      <c r="O126" s="128"/>
      <c r="P126" s="128"/>
      <c r="Q126" s="128"/>
    </row>
    <row r="127" spans="1:17">
      <c r="A127" s="129">
        <v>100</v>
      </c>
      <c r="B127" s="126" t="e">
        <f t="shared" si="26"/>
        <v>#REF!</v>
      </c>
      <c r="C127" s="126" t="e">
        <f t="shared" si="27"/>
        <v>#REF!</v>
      </c>
      <c r="D127" s="126" t="e">
        <f t="shared" si="34"/>
        <v>#REF!</v>
      </c>
      <c r="E127" s="150" t="e">
        <f t="shared" si="32"/>
        <v>#REF!</v>
      </c>
      <c r="F127" s="128"/>
      <c r="G127" s="128"/>
      <c r="H127" s="128"/>
      <c r="I127" s="129"/>
      <c r="J127" s="126" t="e">
        <f t="shared" si="28"/>
        <v>#REF!</v>
      </c>
      <c r="K127" s="126" t="e">
        <f t="shared" si="29"/>
        <v>#REF!</v>
      </c>
      <c r="L127" s="126" t="e">
        <f t="shared" si="35"/>
        <v>#REF!</v>
      </c>
      <c r="M127" s="126" t="e">
        <f t="shared" si="33"/>
        <v>#REF!</v>
      </c>
      <c r="N127" s="125"/>
      <c r="O127" s="128"/>
      <c r="P127" s="128"/>
      <c r="Q127" s="128"/>
    </row>
    <row r="128" spans="1:17">
      <c r="A128" s="129">
        <v>101</v>
      </c>
      <c r="B128" s="126" t="e">
        <f t="shared" si="26"/>
        <v>#REF!</v>
      </c>
      <c r="C128" s="126" t="e">
        <f t="shared" si="27"/>
        <v>#REF!</v>
      </c>
      <c r="D128" s="126" t="e">
        <f t="shared" si="34"/>
        <v>#REF!</v>
      </c>
      <c r="E128" s="150" t="e">
        <f t="shared" si="32"/>
        <v>#REF!</v>
      </c>
      <c r="F128" s="128"/>
      <c r="G128" s="128"/>
      <c r="H128" s="128"/>
      <c r="I128" s="129"/>
      <c r="J128" s="126" t="e">
        <f t="shared" si="28"/>
        <v>#REF!</v>
      </c>
      <c r="K128" s="126" t="e">
        <f t="shared" si="29"/>
        <v>#REF!</v>
      </c>
      <c r="L128" s="126" t="e">
        <f t="shared" si="35"/>
        <v>#REF!</v>
      </c>
      <c r="M128" s="126" t="e">
        <f t="shared" si="33"/>
        <v>#REF!</v>
      </c>
      <c r="N128" s="125"/>
      <c r="O128" s="128"/>
      <c r="P128" s="128"/>
      <c r="Q128" s="128"/>
    </row>
    <row r="129" spans="1:17">
      <c r="A129" s="129">
        <v>102</v>
      </c>
      <c r="B129" s="126" t="e">
        <f t="shared" ref="B129:B192" si="36">IF(E128&lt;$G$20,E128,$G$20)</f>
        <v>#REF!</v>
      </c>
      <c r="C129" s="126" t="e">
        <f t="shared" ref="C129:C192" si="37">PPMT($G$19/12,A129-36,$C$18,$C$19)*-1</f>
        <v>#REF!</v>
      </c>
      <c r="D129" s="126" t="e">
        <f t="shared" si="34"/>
        <v>#REF!</v>
      </c>
      <c r="E129" s="150" t="e">
        <f t="shared" si="32"/>
        <v>#REF!</v>
      </c>
      <c r="F129" s="128"/>
      <c r="G129" s="128"/>
      <c r="H129" s="128"/>
      <c r="I129" s="129"/>
      <c r="J129" s="126" t="e">
        <f t="shared" si="28"/>
        <v>#REF!</v>
      </c>
      <c r="K129" s="126" t="e">
        <f t="shared" si="29"/>
        <v>#REF!</v>
      </c>
      <c r="L129" s="126" t="e">
        <f t="shared" si="35"/>
        <v>#REF!</v>
      </c>
      <c r="M129" s="126" t="e">
        <f t="shared" si="33"/>
        <v>#REF!</v>
      </c>
      <c r="N129" s="125"/>
      <c r="O129" s="128"/>
      <c r="P129" s="128"/>
      <c r="Q129" s="128"/>
    </row>
    <row r="130" spans="1:17">
      <c r="A130" s="129">
        <v>103</v>
      </c>
      <c r="B130" s="126" t="e">
        <f t="shared" si="36"/>
        <v>#REF!</v>
      </c>
      <c r="C130" s="126" t="e">
        <f t="shared" si="37"/>
        <v>#REF!</v>
      </c>
      <c r="D130" s="126" t="e">
        <f t="shared" si="34"/>
        <v>#REF!</v>
      </c>
      <c r="E130" s="150" t="e">
        <f t="shared" si="32"/>
        <v>#REF!</v>
      </c>
      <c r="F130" s="128"/>
      <c r="G130" s="128"/>
      <c r="H130" s="128"/>
      <c r="I130" s="129"/>
      <c r="J130" s="126" t="e">
        <f t="shared" ref="J130:J193" si="38">IF(M129&gt;$G$22,$G$22,M129)</f>
        <v>#REF!</v>
      </c>
      <c r="K130" s="126" t="e">
        <f t="shared" ref="K130:K193" si="39">PPMT($G$21/12,A130-36,$C$18,$C$20)*-1</f>
        <v>#REF!</v>
      </c>
      <c r="L130" s="126" t="e">
        <f t="shared" si="35"/>
        <v>#REF!</v>
      </c>
      <c r="M130" s="126" t="e">
        <f t="shared" si="33"/>
        <v>#REF!</v>
      </c>
      <c r="N130" s="125"/>
      <c r="O130" s="128"/>
      <c r="P130" s="128"/>
      <c r="Q130" s="128"/>
    </row>
    <row r="131" spans="1:17">
      <c r="A131" s="129">
        <v>104</v>
      </c>
      <c r="B131" s="126" t="e">
        <f t="shared" si="36"/>
        <v>#REF!</v>
      </c>
      <c r="C131" s="126" t="e">
        <f t="shared" si="37"/>
        <v>#REF!</v>
      </c>
      <c r="D131" s="126" t="e">
        <f t="shared" si="34"/>
        <v>#REF!</v>
      </c>
      <c r="E131" s="150" t="e">
        <f t="shared" si="32"/>
        <v>#REF!</v>
      </c>
      <c r="F131" s="128"/>
      <c r="G131" s="128"/>
      <c r="H131" s="128"/>
      <c r="I131" s="129"/>
      <c r="J131" s="126" t="e">
        <f t="shared" si="38"/>
        <v>#REF!</v>
      </c>
      <c r="K131" s="126" t="e">
        <f t="shared" si="39"/>
        <v>#REF!</v>
      </c>
      <c r="L131" s="126" t="e">
        <f t="shared" si="35"/>
        <v>#REF!</v>
      </c>
      <c r="M131" s="126" t="e">
        <f t="shared" si="33"/>
        <v>#REF!</v>
      </c>
      <c r="N131" s="125"/>
      <c r="O131" s="128"/>
      <c r="P131" s="128"/>
      <c r="Q131" s="128"/>
    </row>
    <row r="132" spans="1:17">
      <c r="A132" s="129">
        <v>105</v>
      </c>
      <c r="B132" s="126" t="e">
        <f t="shared" si="36"/>
        <v>#REF!</v>
      </c>
      <c r="C132" s="126" t="e">
        <f t="shared" si="37"/>
        <v>#REF!</v>
      </c>
      <c r="D132" s="126" t="e">
        <f t="shared" si="34"/>
        <v>#REF!</v>
      </c>
      <c r="E132" s="150" t="e">
        <f t="shared" si="32"/>
        <v>#REF!</v>
      </c>
      <c r="F132" s="128"/>
      <c r="G132" s="128"/>
      <c r="H132" s="128"/>
      <c r="I132" s="129"/>
      <c r="J132" s="126" t="e">
        <f t="shared" si="38"/>
        <v>#REF!</v>
      </c>
      <c r="K132" s="126" t="e">
        <f t="shared" si="39"/>
        <v>#REF!</v>
      </c>
      <c r="L132" s="126" t="e">
        <f t="shared" si="35"/>
        <v>#REF!</v>
      </c>
      <c r="M132" s="126" t="e">
        <f t="shared" si="33"/>
        <v>#REF!</v>
      </c>
      <c r="N132" s="125"/>
      <c r="O132" s="128"/>
      <c r="P132" s="128"/>
      <c r="Q132" s="128"/>
    </row>
    <row r="133" spans="1:17">
      <c r="A133" s="129">
        <v>106</v>
      </c>
      <c r="B133" s="126" t="e">
        <f t="shared" si="36"/>
        <v>#REF!</v>
      </c>
      <c r="C133" s="126" t="e">
        <f t="shared" si="37"/>
        <v>#REF!</v>
      </c>
      <c r="D133" s="126" t="e">
        <f t="shared" si="34"/>
        <v>#REF!</v>
      </c>
      <c r="E133" s="150" t="e">
        <f t="shared" si="32"/>
        <v>#REF!</v>
      </c>
      <c r="F133" s="128"/>
      <c r="G133" s="128"/>
      <c r="H133" s="128"/>
      <c r="I133" s="129"/>
      <c r="J133" s="126" t="e">
        <f t="shared" si="38"/>
        <v>#REF!</v>
      </c>
      <c r="K133" s="126" t="e">
        <f t="shared" si="39"/>
        <v>#REF!</v>
      </c>
      <c r="L133" s="126" t="e">
        <f t="shared" si="35"/>
        <v>#REF!</v>
      </c>
      <c r="M133" s="126" t="e">
        <f t="shared" si="33"/>
        <v>#REF!</v>
      </c>
      <c r="N133" s="125"/>
      <c r="O133" s="128"/>
      <c r="P133" s="128"/>
      <c r="Q133" s="128"/>
    </row>
    <row r="134" spans="1:17">
      <c r="A134" s="129">
        <v>107</v>
      </c>
      <c r="B134" s="126" t="e">
        <f t="shared" si="36"/>
        <v>#REF!</v>
      </c>
      <c r="C134" s="126" t="e">
        <f t="shared" si="37"/>
        <v>#REF!</v>
      </c>
      <c r="D134" s="126" t="e">
        <f t="shared" si="34"/>
        <v>#REF!</v>
      </c>
      <c r="E134" s="150" t="e">
        <f t="shared" si="32"/>
        <v>#REF!</v>
      </c>
      <c r="F134" s="128"/>
      <c r="G134" s="128"/>
      <c r="H134" s="128"/>
      <c r="I134" s="129"/>
      <c r="J134" s="126" t="e">
        <f t="shared" si="38"/>
        <v>#REF!</v>
      </c>
      <c r="K134" s="126" t="e">
        <f t="shared" si="39"/>
        <v>#REF!</v>
      </c>
      <c r="L134" s="126" t="e">
        <f t="shared" si="35"/>
        <v>#REF!</v>
      </c>
      <c r="M134" s="126" t="e">
        <f t="shared" si="33"/>
        <v>#REF!</v>
      </c>
      <c r="N134" s="125"/>
      <c r="O134" s="128"/>
      <c r="P134" s="128"/>
      <c r="Q134" s="128"/>
    </row>
    <row r="135" spans="1:17">
      <c r="A135" s="129">
        <v>108</v>
      </c>
      <c r="B135" s="126" t="e">
        <f t="shared" si="36"/>
        <v>#REF!</v>
      </c>
      <c r="C135" s="126" t="e">
        <f t="shared" si="37"/>
        <v>#REF!</v>
      </c>
      <c r="D135" s="126" t="e">
        <f t="shared" si="34"/>
        <v>#REF!</v>
      </c>
      <c r="E135" s="150" t="e">
        <f t="shared" si="32"/>
        <v>#REF!</v>
      </c>
      <c r="F135" s="128"/>
      <c r="G135" s="128"/>
      <c r="H135" s="128"/>
      <c r="I135" s="129"/>
      <c r="J135" s="126" t="e">
        <f t="shared" si="38"/>
        <v>#REF!</v>
      </c>
      <c r="K135" s="126" t="e">
        <f t="shared" si="39"/>
        <v>#REF!</v>
      </c>
      <c r="L135" s="126" t="e">
        <f t="shared" si="35"/>
        <v>#REF!</v>
      </c>
      <c r="M135" s="126" t="e">
        <f t="shared" si="33"/>
        <v>#REF!</v>
      </c>
      <c r="N135" s="125"/>
      <c r="O135" s="128"/>
      <c r="P135" s="128"/>
      <c r="Q135" s="128"/>
    </row>
    <row r="136" spans="1:17">
      <c r="A136" s="129">
        <v>109</v>
      </c>
      <c r="B136" s="126" t="e">
        <f t="shared" si="36"/>
        <v>#REF!</v>
      </c>
      <c r="C136" s="126" t="e">
        <f t="shared" si="37"/>
        <v>#REF!</v>
      </c>
      <c r="D136" s="126" t="e">
        <f t="shared" si="34"/>
        <v>#REF!</v>
      </c>
      <c r="E136" s="150" t="e">
        <f t="shared" si="32"/>
        <v>#REF!</v>
      </c>
      <c r="F136" s="128"/>
      <c r="G136" s="128"/>
      <c r="H136" s="128"/>
      <c r="I136" s="129"/>
      <c r="J136" s="126" t="e">
        <f t="shared" si="38"/>
        <v>#REF!</v>
      </c>
      <c r="K136" s="126" t="e">
        <f t="shared" si="39"/>
        <v>#REF!</v>
      </c>
      <c r="L136" s="126" t="e">
        <f t="shared" si="35"/>
        <v>#REF!</v>
      </c>
      <c r="M136" s="126" t="e">
        <f t="shared" si="33"/>
        <v>#REF!</v>
      </c>
      <c r="N136" s="125"/>
      <c r="O136" s="128"/>
      <c r="P136" s="128"/>
      <c r="Q136" s="128"/>
    </row>
    <row r="137" spans="1:17">
      <c r="A137" s="129">
        <v>110</v>
      </c>
      <c r="B137" s="126" t="e">
        <f t="shared" si="36"/>
        <v>#REF!</v>
      </c>
      <c r="C137" s="126" t="e">
        <f t="shared" si="37"/>
        <v>#REF!</v>
      </c>
      <c r="D137" s="126" t="e">
        <f t="shared" si="34"/>
        <v>#REF!</v>
      </c>
      <c r="E137" s="150" t="e">
        <f t="shared" si="32"/>
        <v>#REF!</v>
      </c>
      <c r="F137" s="128"/>
      <c r="G137" s="128"/>
      <c r="H137" s="128"/>
      <c r="I137" s="129"/>
      <c r="J137" s="126" t="e">
        <f t="shared" si="38"/>
        <v>#REF!</v>
      </c>
      <c r="K137" s="126" t="e">
        <f t="shared" si="39"/>
        <v>#REF!</v>
      </c>
      <c r="L137" s="126" t="e">
        <f t="shared" si="35"/>
        <v>#REF!</v>
      </c>
      <c r="M137" s="126" t="e">
        <f t="shared" si="33"/>
        <v>#REF!</v>
      </c>
      <c r="N137" s="125"/>
      <c r="O137" s="128"/>
      <c r="P137" s="128"/>
      <c r="Q137" s="128"/>
    </row>
    <row r="138" spans="1:17">
      <c r="A138" s="129">
        <v>111</v>
      </c>
      <c r="B138" s="126" t="e">
        <f t="shared" si="36"/>
        <v>#REF!</v>
      </c>
      <c r="C138" s="126" t="e">
        <f t="shared" si="37"/>
        <v>#REF!</v>
      </c>
      <c r="D138" s="126" t="e">
        <f t="shared" si="34"/>
        <v>#REF!</v>
      </c>
      <c r="E138" s="150" t="e">
        <f t="shared" si="32"/>
        <v>#REF!</v>
      </c>
      <c r="F138" s="128"/>
      <c r="G138" s="128"/>
      <c r="H138" s="128"/>
      <c r="I138" s="129"/>
      <c r="J138" s="126" t="e">
        <f t="shared" si="38"/>
        <v>#REF!</v>
      </c>
      <c r="K138" s="126" t="e">
        <f t="shared" si="39"/>
        <v>#REF!</v>
      </c>
      <c r="L138" s="126" t="e">
        <f t="shared" si="35"/>
        <v>#REF!</v>
      </c>
      <c r="M138" s="126" t="e">
        <f t="shared" si="33"/>
        <v>#REF!</v>
      </c>
      <c r="N138" s="125"/>
      <c r="O138" s="128"/>
      <c r="P138" s="128"/>
      <c r="Q138" s="128"/>
    </row>
    <row r="139" spans="1:17">
      <c r="A139" s="129">
        <v>112</v>
      </c>
      <c r="B139" s="126" t="e">
        <f t="shared" si="36"/>
        <v>#REF!</v>
      </c>
      <c r="C139" s="126" t="e">
        <f t="shared" si="37"/>
        <v>#REF!</v>
      </c>
      <c r="D139" s="126" t="e">
        <f t="shared" si="34"/>
        <v>#REF!</v>
      </c>
      <c r="E139" s="150" t="e">
        <f t="shared" si="32"/>
        <v>#REF!</v>
      </c>
      <c r="F139" s="128"/>
      <c r="G139" s="128"/>
      <c r="H139" s="128"/>
      <c r="I139" s="129"/>
      <c r="J139" s="126" t="e">
        <f t="shared" si="38"/>
        <v>#REF!</v>
      </c>
      <c r="K139" s="126" t="e">
        <f t="shared" si="39"/>
        <v>#REF!</v>
      </c>
      <c r="L139" s="126" t="e">
        <f t="shared" si="35"/>
        <v>#REF!</v>
      </c>
      <c r="M139" s="126" t="e">
        <f t="shared" si="33"/>
        <v>#REF!</v>
      </c>
      <c r="N139" s="125"/>
      <c r="O139" s="128"/>
      <c r="P139" s="128"/>
      <c r="Q139" s="128"/>
    </row>
    <row r="140" spans="1:17">
      <c r="A140" s="129">
        <v>113</v>
      </c>
      <c r="B140" s="126" t="e">
        <f t="shared" si="36"/>
        <v>#REF!</v>
      </c>
      <c r="C140" s="126" t="e">
        <f t="shared" si="37"/>
        <v>#REF!</v>
      </c>
      <c r="D140" s="126" t="e">
        <f t="shared" si="34"/>
        <v>#REF!</v>
      </c>
      <c r="E140" s="150" t="e">
        <f t="shared" si="32"/>
        <v>#REF!</v>
      </c>
      <c r="F140" s="128"/>
      <c r="G140" s="128"/>
      <c r="H140" s="128"/>
      <c r="I140" s="129"/>
      <c r="J140" s="126" t="e">
        <f t="shared" si="38"/>
        <v>#REF!</v>
      </c>
      <c r="K140" s="126" t="e">
        <f t="shared" si="39"/>
        <v>#REF!</v>
      </c>
      <c r="L140" s="126" t="e">
        <f t="shared" si="35"/>
        <v>#REF!</v>
      </c>
      <c r="M140" s="126" t="e">
        <f t="shared" si="33"/>
        <v>#REF!</v>
      </c>
      <c r="N140" s="125"/>
      <c r="O140" s="128"/>
      <c r="P140" s="128"/>
      <c r="Q140" s="128"/>
    </row>
    <row r="141" spans="1:17">
      <c r="A141" s="129">
        <v>114</v>
      </c>
      <c r="B141" s="126" t="e">
        <f t="shared" si="36"/>
        <v>#REF!</v>
      </c>
      <c r="C141" s="126" t="e">
        <f t="shared" si="37"/>
        <v>#REF!</v>
      </c>
      <c r="D141" s="126" t="e">
        <f t="shared" si="34"/>
        <v>#REF!</v>
      </c>
      <c r="E141" s="150" t="e">
        <f t="shared" si="32"/>
        <v>#REF!</v>
      </c>
      <c r="F141" s="128"/>
      <c r="G141" s="128"/>
      <c r="H141" s="128"/>
      <c r="I141" s="129"/>
      <c r="J141" s="126" t="e">
        <f t="shared" si="38"/>
        <v>#REF!</v>
      </c>
      <c r="K141" s="126" t="e">
        <f t="shared" si="39"/>
        <v>#REF!</v>
      </c>
      <c r="L141" s="126" t="e">
        <f t="shared" si="35"/>
        <v>#REF!</v>
      </c>
      <c r="M141" s="126" t="e">
        <f t="shared" si="33"/>
        <v>#REF!</v>
      </c>
      <c r="N141" s="125"/>
      <c r="O141" s="128"/>
      <c r="P141" s="128"/>
      <c r="Q141" s="128"/>
    </row>
    <row r="142" spans="1:17">
      <c r="A142" s="129">
        <v>115</v>
      </c>
      <c r="B142" s="126" t="e">
        <f t="shared" si="36"/>
        <v>#REF!</v>
      </c>
      <c r="C142" s="126" t="e">
        <f t="shared" si="37"/>
        <v>#REF!</v>
      </c>
      <c r="D142" s="126" t="e">
        <f t="shared" si="34"/>
        <v>#REF!</v>
      </c>
      <c r="E142" s="150" t="e">
        <f t="shared" si="32"/>
        <v>#REF!</v>
      </c>
      <c r="F142" s="128"/>
      <c r="G142" s="128"/>
      <c r="H142" s="128"/>
      <c r="I142" s="129"/>
      <c r="J142" s="126" t="e">
        <f t="shared" si="38"/>
        <v>#REF!</v>
      </c>
      <c r="K142" s="126" t="e">
        <f t="shared" si="39"/>
        <v>#REF!</v>
      </c>
      <c r="L142" s="126" t="e">
        <f t="shared" si="35"/>
        <v>#REF!</v>
      </c>
      <c r="M142" s="126" t="e">
        <f t="shared" si="33"/>
        <v>#REF!</v>
      </c>
      <c r="N142" s="125"/>
      <c r="O142" s="128"/>
      <c r="P142" s="128"/>
      <c r="Q142" s="128"/>
    </row>
    <row r="143" spans="1:17">
      <c r="A143" s="129">
        <v>116</v>
      </c>
      <c r="B143" s="126" t="e">
        <f t="shared" si="36"/>
        <v>#REF!</v>
      </c>
      <c r="C143" s="126" t="e">
        <f t="shared" si="37"/>
        <v>#REF!</v>
      </c>
      <c r="D143" s="126" t="e">
        <f t="shared" si="34"/>
        <v>#REF!</v>
      </c>
      <c r="E143" s="150" t="e">
        <f t="shared" si="32"/>
        <v>#REF!</v>
      </c>
      <c r="F143" s="128"/>
      <c r="G143" s="128"/>
      <c r="H143" s="128"/>
      <c r="I143" s="129"/>
      <c r="J143" s="126" t="e">
        <f t="shared" si="38"/>
        <v>#REF!</v>
      </c>
      <c r="K143" s="126" t="e">
        <f t="shared" si="39"/>
        <v>#REF!</v>
      </c>
      <c r="L143" s="126" t="e">
        <f t="shared" si="35"/>
        <v>#REF!</v>
      </c>
      <c r="M143" s="126" t="e">
        <f t="shared" si="33"/>
        <v>#REF!</v>
      </c>
      <c r="N143" s="125"/>
      <c r="O143" s="128"/>
      <c r="P143" s="128"/>
      <c r="Q143" s="128"/>
    </row>
    <row r="144" spans="1:17">
      <c r="A144" s="129">
        <v>117</v>
      </c>
      <c r="B144" s="126" t="e">
        <f t="shared" si="36"/>
        <v>#REF!</v>
      </c>
      <c r="C144" s="126" t="e">
        <f t="shared" si="37"/>
        <v>#REF!</v>
      </c>
      <c r="D144" s="126" t="e">
        <f t="shared" si="34"/>
        <v>#REF!</v>
      </c>
      <c r="E144" s="150" t="e">
        <f t="shared" si="32"/>
        <v>#REF!</v>
      </c>
      <c r="F144" s="128"/>
      <c r="G144" s="128"/>
      <c r="H144" s="128"/>
      <c r="I144" s="129"/>
      <c r="J144" s="126" t="e">
        <f t="shared" si="38"/>
        <v>#REF!</v>
      </c>
      <c r="K144" s="126" t="e">
        <f t="shared" si="39"/>
        <v>#REF!</v>
      </c>
      <c r="L144" s="126" t="e">
        <f t="shared" si="35"/>
        <v>#REF!</v>
      </c>
      <c r="M144" s="126" t="e">
        <f t="shared" si="33"/>
        <v>#REF!</v>
      </c>
      <c r="N144" s="125"/>
      <c r="O144" s="128"/>
      <c r="P144" s="128"/>
      <c r="Q144" s="128"/>
    </row>
    <row r="145" spans="1:17">
      <c r="A145" s="129">
        <v>118</v>
      </c>
      <c r="B145" s="126" t="e">
        <f t="shared" si="36"/>
        <v>#REF!</v>
      </c>
      <c r="C145" s="126" t="e">
        <f t="shared" si="37"/>
        <v>#REF!</v>
      </c>
      <c r="D145" s="126" t="e">
        <f t="shared" si="34"/>
        <v>#REF!</v>
      </c>
      <c r="E145" s="150" t="e">
        <f t="shared" si="32"/>
        <v>#REF!</v>
      </c>
      <c r="F145" s="128"/>
      <c r="G145" s="128"/>
      <c r="H145" s="128"/>
      <c r="I145" s="129"/>
      <c r="J145" s="126" t="e">
        <f t="shared" si="38"/>
        <v>#REF!</v>
      </c>
      <c r="K145" s="126" t="e">
        <f t="shared" si="39"/>
        <v>#REF!</v>
      </c>
      <c r="L145" s="126" t="e">
        <f t="shared" si="35"/>
        <v>#REF!</v>
      </c>
      <c r="M145" s="126" t="e">
        <f t="shared" si="33"/>
        <v>#REF!</v>
      </c>
      <c r="N145" s="125"/>
      <c r="O145" s="128"/>
      <c r="P145" s="128"/>
      <c r="Q145" s="128"/>
    </row>
    <row r="146" spans="1:17">
      <c r="A146" s="129">
        <v>119</v>
      </c>
      <c r="B146" s="126" t="e">
        <f t="shared" si="36"/>
        <v>#REF!</v>
      </c>
      <c r="C146" s="126" t="e">
        <f t="shared" si="37"/>
        <v>#REF!</v>
      </c>
      <c r="D146" s="126" t="e">
        <f t="shared" si="34"/>
        <v>#REF!</v>
      </c>
      <c r="E146" s="150" t="e">
        <f t="shared" si="32"/>
        <v>#REF!</v>
      </c>
      <c r="F146" s="128"/>
      <c r="G146" s="128"/>
      <c r="H146" s="128"/>
      <c r="I146" s="129"/>
      <c r="J146" s="126" t="e">
        <f t="shared" si="38"/>
        <v>#REF!</v>
      </c>
      <c r="K146" s="126" t="e">
        <f t="shared" si="39"/>
        <v>#REF!</v>
      </c>
      <c r="L146" s="126" t="e">
        <f t="shared" si="35"/>
        <v>#REF!</v>
      </c>
      <c r="M146" s="126" t="e">
        <f t="shared" si="33"/>
        <v>#REF!</v>
      </c>
      <c r="N146" s="125"/>
      <c r="O146" s="128"/>
      <c r="P146" s="128"/>
      <c r="Q146" s="128"/>
    </row>
    <row r="147" spans="1:17">
      <c r="A147" s="129">
        <v>120</v>
      </c>
      <c r="B147" s="126" t="e">
        <f t="shared" si="36"/>
        <v>#REF!</v>
      </c>
      <c r="C147" s="126" t="e">
        <f t="shared" si="37"/>
        <v>#REF!</v>
      </c>
      <c r="D147" s="126" t="e">
        <f t="shared" si="34"/>
        <v>#REF!</v>
      </c>
      <c r="E147" s="150" t="e">
        <f t="shared" si="32"/>
        <v>#REF!</v>
      </c>
      <c r="F147" s="128"/>
      <c r="G147" s="128"/>
      <c r="H147" s="128"/>
      <c r="I147" s="129"/>
      <c r="J147" s="126" t="e">
        <f t="shared" si="38"/>
        <v>#REF!</v>
      </c>
      <c r="K147" s="126" t="e">
        <f t="shared" si="39"/>
        <v>#REF!</v>
      </c>
      <c r="L147" s="126" t="e">
        <f t="shared" si="35"/>
        <v>#REF!</v>
      </c>
      <c r="M147" s="126" t="e">
        <f t="shared" si="33"/>
        <v>#REF!</v>
      </c>
      <c r="N147" s="125"/>
      <c r="O147" s="128"/>
      <c r="P147" s="128"/>
      <c r="Q147" s="128"/>
    </row>
    <row r="148" spans="1:17">
      <c r="A148" s="129">
        <v>121</v>
      </c>
      <c r="B148" s="126" t="e">
        <f t="shared" si="36"/>
        <v>#REF!</v>
      </c>
      <c r="C148" s="126" t="e">
        <f t="shared" si="37"/>
        <v>#REF!</v>
      </c>
      <c r="D148" s="126" t="e">
        <f t="shared" si="34"/>
        <v>#REF!</v>
      </c>
      <c r="E148" s="150" t="e">
        <f t="shared" si="32"/>
        <v>#REF!</v>
      </c>
      <c r="F148" s="128"/>
      <c r="G148" s="128"/>
      <c r="H148" s="128"/>
      <c r="I148" s="129"/>
      <c r="J148" s="126" t="e">
        <f t="shared" si="38"/>
        <v>#REF!</v>
      </c>
      <c r="K148" s="126" t="e">
        <f t="shared" si="39"/>
        <v>#REF!</v>
      </c>
      <c r="L148" s="126" t="e">
        <f t="shared" si="35"/>
        <v>#REF!</v>
      </c>
      <c r="M148" s="126" t="e">
        <f t="shared" si="33"/>
        <v>#REF!</v>
      </c>
      <c r="N148" s="125"/>
      <c r="O148" s="128"/>
      <c r="P148" s="128"/>
      <c r="Q148" s="128"/>
    </row>
    <row r="149" spans="1:17">
      <c r="A149" s="129">
        <v>122</v>
      </c>
      <c r="B149" s="126" t="e">
        <f t="shared" si="36"/>
        <v>#REF!</v>
      </c>
      <c r="C149" s="126" t="e">
        <f t="shared" si="37"/>
        <v>#REF!</v>
      </c>
      <c r="D149" s="126" t="e">
        <f t="shared" si="34"/>
        <v>#REF!</v>
      </c>
      <c r="E149" s="150" t="e">
        <f t="shared" si="32"/>
        <v>#REF!</v>
      </c>
      <c r="F149" s="128"/>
      <c r="G149" s="128"/>
      <c r="H149" s="128"/>
      <c r="I149" s="129"/>
      <c r="J149" s="126" t="e">
        <f t="shared" si="38"/>
        <v>#REF!</v>
      </c>
      <c r="K149" s="126" t="e">
        <f t="shared" si="39"/>
        <v>#REF!</v>
      </c>
      <c r="L149" s="126" t="e">
        <f t="shared" si="35"/>
        <v>#REF!</v>
      </c>
      <c r="M149" s="126" t="e">
        <f t="shared" si="33"/>
        <v>#REF!</v>
      </c>
      <c r="N149" s="125"/>
      <c r="O149" s="128"/>
      <c r="P149" s="128"/>
      <c r="Q149" s="128"/>
    </row>
    <row r="150" spans="1:17">
      <c r="A150" s="129">
        <v>123</v>
      </c>
      <c r="B150" s="126" t="e">
        <f t="shared" si="36"/>
        <v>#REF!</v>
      </c>
      <c r="C150" s="126" t="e">
        <f t="shared" si="37"/>
        <v>#REF!</v>
      </c>
      <c r="D150" s="126" t="e">
        <f t="shared" si="34"/>
        <v>#REF!</v>
      </c>
      <c r="E150" s="150" t="e">
        <f t="shared" si="32"/>
        <v>#REF!</v>
      </c>
      <c r="F150" s="128"/>
      <c r="G150" s="128"/>
      <c r="H150" s="128"/>
      <c r="I150" s="129"/>
      <c r="J150" s="126" t="e">
        <f t="shared" si="38"/>
        <v>#REF!</v>
      </c>
      <c r="K150" s="126" t="e">
        <f t="shared" si="39"/>
        <v>#REF!</v>
      </c>
      <c r="L150" s="126" t="e">
        <f t="shared" si="35"/>
        <v>#REF!</v>
      </c>
      <c r="M150" s="126" t="e">
        <f t="shared" si="33"/>
        <v>#REF!</v>
      </c>
      <c r="N150" s="125"/>
      <c r="O150" s="128"/>
      <c r="P150" s="128"/>
      <c r="Q150" s="128"/>
    </row>
    <row r="151" spans="1:17">
      <c r="A151" s="129">
        <v>124</v>
      </c>
      <c r="B151" s="126" t="e">
        <f t="shared" si="36"/>
        <v>#REF!</v>
      </c>
      <c r="C151" s="126" t="e">
        <f t="shared" si="37"/>
        <v>#REF!</v>
      </c>
      <c r="D151" s="126" t="e">
        <f t="shared" si="34"/>
        <v>#REF!</v>
      </c>
      <c r="E151" s="150" t="e">
        <f>E150-C151</f>
        <v>#REF!</v>
      </c>
      <c r="F151" s="128"/>
      <c r="G151" s="128"/>
      <c r="H151" s="128"/>
      <c r="I151" s="129"/>
      <c r="J151" s="126" t="e">
        <f t="shared" si="38"/>
        <v>#REF!</v>
      </c>
      <c r="K151" s="126" t="e">
        <f t="shared" si="39"/>
        <v>#REF!</v>
      </c>
      <c r="L151" s="126" t="e">
        <f t="shared" si="35"/>
        <v>#REF!</v>
      </c>
      <c r="M151" s="126" t="e">
        <f t="shared" si="33"/>
        <v>#REF!</v>
      </c>
      <c r="N151" s="125"/>
      <c r="O151" s="128"/>
      <c r="P151" s="128"/>
      <c r="Q151" s="128"/>
    </row>
    <row r="152" spans="1:17" s="68" customFormat="1">
      <c r="A152" s="129">
        <v>125</v>
      </c>
      <c r="B152" s="126" t="e">
        <f t="shared" si="36"/>
        <v>#REF!</v>
      </c>
      <c r="C152" s="126" t="e">
        <f t="shared" si="37"/>
        <v>#REF!</v>
      </c>
      <c r="D152" s="126" t="e">
        <f t="shared" ref="D152:D215" si="40">B152-C152</f>
        <v>#REF!</v>
      </c>
      <c r="E152" s="150" t="e">
        <f t="shared" ref="E152:E215" si="41">E151-C152</f>
        <v>#REF!</v>
      </c>
      <c r="F152" s="128"/>
      <c r="G152" s="128"/>
      <c r="H152" s="128"/>
      <c r="I152" s="129"/>
      <c r="J152" s="126" t="e">
        <f t="shared" si="38"/>
        <v>#REF!</v>
      </c>
      <c r="K152" s="126" t="e">
        <f t="shared" si="39"/>
        <v>#REF!</v>
      </c>
      <c r="L152" s="126" t="e">
        <f t="shared" ref="L152:L158" si="42">J152-K152</f>
        <v>#REF!</v>
      </c>
      <c r="M152" s="126" t="e">
        <f t="shared" ref="M152:M158" si="43">M151-K152</f>
        <v>#REF!</v>
      </c>
      <c r="N152" s="125"/>
      <c r="O152" s="128"/>
      <c r="P152" s="128"/>
      <c r="Q152" s="128"/>
    </row>
    <row r="153" spans="1:17">
      <c r="A153" s="129">
        <v>126</v>
      </c>
      <c r="B153" s="126" t="e">
        <f t="shared" si="36"/>
        <v>#REF!</v>
      </c>
      <c r="C153" s="126" t="e">
        <f t="shared" si="37"/>
        <v>#REF!</v>
      </c>
      <c r="D153" s="126" t="e">
        <f t="shared" si="40"/>
        <v>#REF!</v>
      </c>
      <c r="E153" s="150" t="e">
        <f t="shared" si="41"/>
        <v>#REF!</v>
      </c>
      <c r="I153" s="121"/>
      <c r="J153" s="126" t="e">
        <f t="shared" si="38"/>
        <v>#REF!</v>
      </c>
      <c r="K153" s="126" t="e">
        <f t="shared" si="39"/>
        <v>#REF!</v>
      </c>
      <c r="L153" s="126" t="e">
        <f t="shared" si="42"/>
        <v>#REF!</v>
      </c>
      <c r="M153" s="126" t="e">
        <f t="shared" si="43"/>
        <v>#REF!</v>
      </c>
    </row>
    <row r="154" spans="1:17">
      <c r="A154" s="129">
        <v>127</v>
      </c>
      <c r="B154" s="126" t="e">
        <f t="shared" si="36"/>
        <v>#REF!</v>
      </c>
      <c r="C154" s="126" t="e">
        <f t="shared" si="37"/>
        <v>#REF!</v>
      </c>
      <c r="D154" s="126" t="e">
        <f t="shared" si="40"/>
        <v>#REF!</v>
      </c>
      <c r="E154" s="150" t="e">
        <f t="shared" si="41"/>
        <v>#REF!</v>
      </c>
      <c r="I154" s="121"/>
      <c r="J154" s="126" t="e">
        <f t="shared" si="38"/>
        <v>#REF!</v>
      </c>
      <c r="K154" s="126" t="e">
        <f t="shared" si="39"/>
        <v>#REF!</v>
      </c>
      <c r="L154" s="126" t="e">
        <f t="shared" si="42"/>
        <v>#REF!</v>
      </c>
      <c r="M154" s="126" t="e">
        <f t="shared" si="43"/>
        <v>#REF!</v>
      </c>
    </row>
    <row r="155" spans="1:17">
      <c r="A155" s="129">
        <v>128</v>
      </c>
      <c r="B155" s="126" t="e">
        <f t="shared" si="36"/>
        <v>#REF!</v>
      </c>
      <c r="C155" s="126" t="e">
        <f t="shared" si="37"/>
        <v>#REF!</v>
      </c>
      <c r="D155" s="126" t="e">
        <f t="shared" si="40"/>
        <v>#REF!</v>
      </c>
      <c r="E155" s="150" t="e">
        <f t="shared" si="41"/>
        <v>#REF!</v>
      </c>
      <c r="I155" s="121"/>
      <c r="J155" s="126" t="e">
        <f t="shared" si="38"/>
        <v>#REF!</v>
      </c>
      <c r="K155" s="126" t="e">
        <f t="shared" si="39"/>
        <v>#REF!</v>
      </c>
      <c r="L155" s="126" t="e">
        <f t="shared" si="42"/>
        <v>#REF!</v>
      </c>
      <c r="M155" s="126" t="e">
        <f t="shared" si="43"/>
        <v>#REF!</v>
      </c>
    </row>
    <row r="156" spans="1:17">
      <c r="A156" s="129">
        <v>129</v>
      </c>
      <c r="B156" s="126" t="e">
        <f t="shared" si="36"/>
        <v>#REF!</v>
      </c>
      <c r="C156" s="126" t="e">
        <f t="shared" si="37"/>
        <v>#REF!</v>
      </c>
      <c r="D156" s="126" t="e">
        <f t="shared" si="40"/>
        <v>#REF!</v>
      </c>
      <c r="E156" s="150" t="e">
        <f t="shared" si="41"/>
        <v>#REF!</v>
      </c>
      <c r="I156" s="121"/>
      <c r="J156" s="126" t="e">
        <f t="shared" si="38"/>
        <v>#REF!</v>
      </c>
      <c r="K156" s="126" t="e">
        <f t="shared" si="39"/>
        <v>#REF!</v>
      </c>
      <c r="L156" s="126" t="e">
        <f t="shared" si="42"/>
        <v>#REF!</v>
      </c>
      <c r="M156" s="126" t="e">
        <f t="shared" si="43"/>
        <v>#REF!</v>
      </c>
    </row>
    <row r="157" spans="1:17">
      <c r="A157" s="129">
        <v>130</v>
      </c>
      <c r="B157" s="126" t="e">
        <f t="shared" si="36"/>
        <v>#REF!</v>
      </c>
      <c r="C157" s="126" t="e">
        <f t="shared" si="37"/>
        <v>#REF!</v>
      </c>
      <c r="D157" s="126" t="e">
        <f t="shared" si="40"/>
        <v>#REF!</v>
      </c>
      <c r="E157" s="150" t="e">
        <f t="shared" si="41"/>
        <v>#REF!</v>
      </c>
      <c r="I157" s="121"/>
      <c r="J157" s="126" t="e">
        <f t="shared" si="38"/>
        <v>#REF!</v>
      </c>
      <c r="K157" s="126" t="e">
        <f t="shared" si="39"/>
        <v>#REF!</v>
      </c>
      <c r="L157" s="126" t="e">
        <f t="shared" si="42"/>
        <v>#REF!</v>
      </c>
      <c r="M157" s="126" t="e">
        <f t="shared" si="43"/>
        <v>#REF!</v>
      </c>
    </row>
    <row r="158" spans="1:17">
      <c r="A158" s="129">
        <v>131</v>
      </c>
      <c r="B158" s="126" t="e">
        <f t="shared" si="36"/>
        <v>#REF!</v>
      </c>
      <c r="C158" s="126" t="e">
        <f t="shared" si="37"/>
        <v>#REF!</v>
      </c>
      <c r="D158" s="126" t="e">
        <f t="shared" si="40"/>
        <v>#REF!</v>
      </c>
      <c r="E158" s="150" t="e">
        <f t="shared" si="41"/>
        <v>#REF!</v>
      </c>
      <c r="I158" s="121"/>
      <c r="J158" s="126" t="e">
        <f t="shared" si="38"/>
        <v>#REF!</v>
      </c>
      <c r="K158" s="126" t="e">
        <f t="shared" si="39"/>
        <v>#REF!</v>
      </c>
      <c r="L158" s="126" t="e">
        <f t="shared" si="42"/>
        <v>#REF!</v>
      </c>
      <c r="M158" s="126" t="e">
        <f t="shared" si="43"/>
        <v>#REF!</v>
      </c>
    </row>
    <row r="159" spans="1:17">
      <c r="A159" s="129">
        <v>132</v>
      </c>
      <c r="B159" s="126" t="e">
        <f t="shared" si="36"/>
        <v>#REF!</v>
      </c>
      <c r="C159" s="126" t="e">
        <f t="shared" si="37"/>
        <v>#REF!</v>
      </c>
      <c r="D159" s="126" t="e">
        <f t="shared" si="40"/>
        <v>#REF!</v>
      </c>
      <c r="E159" s="150" t="e">
        <f t="shared" si="41"/>
        <v>#REF!</v>
      </c>
      <c r="I159" s="121"/>
      <c r="J159" s="126" t="e">
        <f t="shared" si="38"/>
        <v>#REF!</v>
      </c>
      <c r="K159" s="126" t="e">
        <f t="shared" si="39"/>
        <v>#REF!</v>
      </c>
      <c r="L159" s="126" t="e">
        <f t="shared" ref="L159:L222" si="44">J159-K159</f>
        <v>#REF!</v>
      </c>
      <c r="M159" s="126" t="e">
        <f t="shared" ref="M159:M222" si="45">M158-K159</f>
        <v>#REF!</v>
      </c>
    </row>
    <row r="160" spans="1:17">
      <c r="A160" s="129">
        <v>133</v>
      </c>
      <c r="B160" s="126" t="e">
        <f t="shared" si="36"/>
        <v>#REF!</v>
      </c>
      <c r="C160" s="126" t="e">
        <f t="shared" si="37"/>
        <v>#REF!</v>
      </c>
      <c r="D160" s="126" t="e">
        <f t="shared" si="40"/>
        <v>#REF!</v>
      </c>
      <c r="E160" s="150" t="e">
        <f t="shared" si="41"/>
        <v>#REF!</v>
      </c>
      <c r="I160" s="121"/>
      <c r="J160" s="126" t="e">
        <f t="shared" si="38"/>
        <v>#REF!</v>
      </c>
      <c r="K160" s="126" t="e">
        <f t="shared" si="39"/>
        <v>#REF!</v>
      </c>
      <c r="L160" s="126" t="e">
        <f t="shared" si="44"/>
        <v>#REF!</v>
      </c>
      <c r="M160" s="126" t="e">
        <f t="shared" si="45"/>
        <v>#REF!</v>
      </c>
    </row>
    <row r="161" spans="1:13">
      <c r="A161" s="129">
        <v>134</v>
      </c>
      <c r="B161" s="126" t="e">
        <f t="shared" si="36"/>
        <v>#REF!</v>
      </c>
      <c r="C161" s="126" t="e">
        <f t="shared" si="37"/>
        <v>#REF!</v>
      </c>
      <c r="D161" s="126" t="e">
        <f t="shared" si="40"/>
        <v>#REF!</v>
      </c>
      <c r="E161" s="150" t="e">
        <f t="shared" si="41"/>
        <v>#REF!</v>
      </c>
      <c r="I161" s="121"/>
      <c r="J161" s="126" t="e">
        <f t="shared" si="38"/>
        <v>#REF!</v>
      </c>
      <c r="K161" s="126" t="e">
        <f t="shared" si="39"/>
        <v>#REF!</v>
      </c>
      <c r="L161" s="126" t="e">
        <f t="shared" si="44"/>
        <v>#REF!</v>
      </c>
      <c r="M161" s="126" t="e">
        <f t="shared" si="45"/>
        <v>#REF!</v>
      </c>
    </row>
    <row r="162" spans="1:13">
      <c r="A162" s="129">
        <v>135</v>
      </c>
      <c r="B162" s="126" t="e">
        <f t="shared" si="36"/>
        <v>#REF!</v>
      </c>
      <c r="C162" s="126" t="e">
        <f t="shared" si="37"/>
        <v>#REF!</v>
      </c>
      <c r="D162" s="126" t="e">
        <f t="shared" si="40"/>
        <v>#REF!</v>
      </c>
      <c r="E162" s="150" t="e">
        <f t="shared" si="41"/>
        <v>#REF!</v>
      </c>
      <c r="I162" s="121"/>
      <c r="J162" s="126" t="e">
        <f t="shared" si="38"/>
        <v>#REF!</v>
      </c>
      <c r="K162" s="126" t="e">
        <f t="shared" si="39"/>
        <v>#REF!</v>
      </c>
      <c r="L162" s="126" t="e">
        <f t="shared" si="44"/>
        <v>#REF!</v>
      </c>
      <c r="M162" s="126" t="e">
        <f t="shared" si="45"/>
        <v>#REF!</v>
      </c>
    </row>
    <row r="163" spans="1:13">
      <c r="A163" s="129">
        <v>136</v>
      </c>
      <c r="B163" s="126" t="e">
        <f t="shared" si="36"/>
        <v>#REF!</v>
      </c>
      <c r="C163" s="126" t="e">
        <f t="shared" si="37"/>
        <v>#REF!</v>
      </c>
      <c r="D163" s="126" t="e">
        <f t="shared" si="40"/>
        <v>#REF!</v>
      </c>
      <c r="E163" s="150" t="e">
        <f t="shared" si="41"/>
        <v>#REF!</v>
      </c>
      <c r="I163" s="121"/>
      <c r="J163" s="126" t="e">
        <f t="shared" si="38"/>
        <v>#REF!</v>
      </c>
      <c r="K163" s="126" t="e">
        <f t="shared" si="39"/>
        <v>#REF!</v>
      </c>
      <c r="L163" s="126" t="e">
        <f t="shared" si="44"/>
        <v>#REF!</v>
      </c>
      <c r="M163" s="126" t="e">
        <f t="shared" si="45"/>
        <v>#REF!</v>
      </c>
    </row>
    <row r="164" spans="1:13">
      <c r="A164" s="129">
        <v>137</v>
      </c>
      <c r="B164" s="126" t="e">
        <f t="shared" si="36"/>
        <v>#REF!</v>
      </c>
      <c r="C164" s="126" t="e">
        <f t="shared" si="37"/>
        <v>#REF!</v>
      </c>
      <c r="D164" s="126" t="e">
        <f t="shared" si="40"/>
        <v>#REF!</v>
      </c>
      <c r="E164" s="150" t="e">
        <f t="shared" si="41"/>
        <v>#REF!</v>
      </c>
      <c r="I164" s="121"/>
      <c r="J164" s="126" t="e">
        <f t="shared" si="38"/>
        <v>#REF!</v>
      </c>
      <c r="K164" s="126" t="e">
        <f t="shared" si="39"/>
        <v>#REF!</v>
      </c>
      <c r="L164" s="126" t="e">
        <f t="shared" si="44"/>
        <v>#REF!</v>
      </c>
      <c r="M164" s="126" t="e">
        <f t="shared" si="45"/>
        <v>#REF!</v>
      </c>
    </row>
    <row r="165" spans="1:13">
      <c r="A165" s="129">
        <v>138</v>
      </c>
      <c r="B165" s="126" t="e">
        <f t="shared" si="36"/>
        <v>#REF!</v>
      </c>
      <c r="C165" s="126" t="e">
        <f t="shared" si="37"/>
        <v>#REF!</v>
      </c>
      <c r="D165" s="126" t="e">
        <f t="shared" si="40"/>
        <v>#REF!</v>
      </c>
      <c r="E165" s="150" t="e">
        <f t="shared" si="41"/>
        <v>#REF!</v>
      </c>
      <c r="I165" s="121"/>
      <c r="J165" s="126" t="e">
        <f t="shared" si="38"/>
        <v>#REF!</v>
      </c>
      <c r="K165" s="126" t="e">
        <f t="shared" si="39"/>
        <v>#REF!</v>
      </c>
      <c r="L165" s="126" t="e">
        <f t="shared" si="44"/>
        <v>#REF!</v>
      </c>
      <c r="M165" s="126" t="e">
        <f t="shared" si="45"/>
        <v>#REF!</v>
      </c>
    </row>
    <row r="166" spans="1:13">
      <c r="A166" s="129">
        <v>139</v>
      </c>
      <c r="B166" s="126" t="e">
        <f t="shared" si="36"/>
        <v>#REF!</v>
      </c>
      <c r="C166" s="126" t="e">
        <f t="shared" si="37"/>
        <v>#REF!</v>
      </c>
      <c r="D166" s="126" t="e">
        <f t="shared" si="40"/>
        <v>#REF!</v>
      </c>
      <c r="E166" s="150" t="e">
        <f t="shared" si="41"/>
        <v>#REF!</v>
      </c>
      <c r="I166" s="121"/>
      <c r="J166" s="126" t="e">
        <f t="shared" si="38"/>
        <v>#REF!</v>
      </c>
      <c r="K166" s="126" t="e">
        <f t="shared" si="39"/>
        <v>#REF!</v>
      </c>
      <c r="L166" s="126" t="e">
        <f t="shared" si="44"/>
        <v>#REF!</v>
      </c>
      <c r="M166" s="126" t="e">
        <f t="shared" si="45"/>
        <v>#REF!</v>
      </c>
    </row>
    <row r="167" spans="1:13">
      <c r="A167" s="129">
        <v>140</v>
      </c>
      <c r="B167" s="126" t="e">
        <f t="shared" si="36"/>
        <v>#REF!</v>
      </c>
      <c r="C167" s="126" t="e">
        <f t="shared" si="37"/>
        <v>#REF!</v>
      </c>
      <c r="D167" s="126" t="e">
        <f t="shared" si="40"/>
        <v>#REF!</v>
      </c>
      <c r="E167" s="150" t="e">
        <f t="shared" si="41"/>
        <v>#REF!</v>
      </c>
      <c r="I167" s="121"/>
      <c r="J167" s="126" t="e">
        <f t="shared" si="38"/>
        <v>#REF!</v>
      </c>
      <c r="K167" s="126" t="e">
        <f t="shared" si="39"/>
        <v>#REF!</v>
      </c>
      <c r="L167" s="126" t="e">
        <f t="shared" si="44"/>
        <v>#REF!</v>
      </c>
      <c r="M167" s="126" t="e">
        <f t="shared" si="45"/>
        <v>#REF!</v>
      </c>
    </row>
    <row r="168" spans="1:13">
      <c r="A168" s="129">
        <v>141</v>
      </c>
      <c r="B168" s="126" t="e">
        <f t="shared" si="36"/>
        <v>#REF!</v>
      </c>
      <c r="C168" s="126" t="e">
        <f t="shared" si="37"/>
        <v>#REF!</v>
      </c>
      <c r="D168" s="126" t="e">
        <f t="shared" si="40"/>
        <v>#REF!</v>
      </c>
      <c r="E168" s="150" t="e">
        <f t="shared" si="41"/>
        <v>#REF!</v>
      </c>
      <c r="I168" s="121"/>
      <c r="J168" s="126" t="e">
        <f t="shared" si="38"/>
        <v>#REF!</v>
      </c>
      <c r="K168" s="126" t="e">
        <f t="shared" si="39"/>
        <v>#REF!</v>
      </c>
      <c r="L168" s="126" t="e">
        <f t="shared" si="44"/>
        <v>#REF!</v>
      </c>
      <c r="M168" s="126" t="e">
        <f t="shared" si="45"/>
        <v>#REF!</v>
      </c>
    </row>
    <row r="169" spans="1:13">
      <c r="A169" s="129">
        <v>142</v>
      </c>
      <c r="B169" s="126" t="e">
        <f t="shared" si="36"/>
        <v>#REF!</v>
      </c>
      <c r="C169" s="126" t="e">
        <f t="shared" si="37"/>
        <v>#REF!</v>
      </c>
      <c r="D169" s="126" t="e">
        <f t="shared" si="40"/>
        <v>#REF!</v>
      </c>
      <c r="E169" s="150" t="e">
        <f t="shared" si="41"/>
        <v>#REF!</v>
      </c>
      <c r="I169" s="121"/>
      <c r="J169" s="126" t="e">
        <f t="shared" si="38"/>
        <v>#REF!</v>
      </c>
      <c r="K169" s="126" t="e">
        <f t="shared" si="39"/>
        <v>#REF!</v>
      </c>
      <c r="L169" s="126" t="e">
        <f t="shared" si="44"/>
        <v>#REF!</v>
      </c>
      <c r="M169" s="126" t="e">
        <f t="shared" si="45"/>
        <v>#REF!</v>
      </c>
    </row>
    <row r="170" spans="1:13">
      <c r="A170" s="129">
        <v>143</v>
      </c>
      <c r="B170" s="126" t="e">
        <f t="shared" si="36"/>
        <v>#REF!</v>
      </c>
      <c r="C170" s="126" t="e">
        <f t="shared" si="37"/>
        <v>#REF!</v>
      </c>
      <c r="D170" s="126" t="e">
        <f t="shared" si="40"/>
        <v>#REF!</v>
      </c>
      <c r="E170" s="150" t="e">
        <f t="shared" si="41"/>
        <v>#REF!</v>
      </c>
      <c r="I170" s="121"/>
      <c r="J170" s="126" t="e">
        <f t="shared" si="38"/>
        <v>#REF!</v>
      </c>
      <c r="K170" s="126" t="e">
        <f t="shared" si="39"/>
        <v>#REF!</v>
      </c>
      <c r="L170" s="126" t="e">
        <f t="shared" si="44"/>
        <v>#REF!</v>
      </c>
      <c r="M170" s="126" t="e">
        <f t="shared" si="45"/>
        <v>#REF!</v>
      </c>
    </row>
    <row r="171" spans="1:13">
      <c r="A171" s="129">
        <v>144</v>
      </c>
      <c r="B171" s="126" t="e">
        <f t="shared" si="36"/>
        <v>#REF!</v>
      </c>
      <c r="C171" s="126" t="e">
        <f t="shared" si="37"/>
        <v>#REF!</v>
      </c>
      <c r="D171" s="126" t="e">
        <f t="shared" si="40"/>
        <v>#REF!</v>
      </c>
      <c r="E171" s="150" t="e">
        <f t="shared" si="41"/>
        <v>#REF!</v>
      </c>
      <c r="I171" s="121"/>
      <c r="J171" s="126" t="e">
        <f t="shared" si="38"/>
        <v>#REF!</v>
      </c>
      <c r="K171" s="126" t="e">
        <f t="shared" si="39"/>
        <v>#REF!</v>
      </c>
      <c r="L171" s="126" t="e">
        <f t="shared" si="44"/>
        <v>#REF!</v>
      </c>
      <c r="M171" s="126" t="e">
        <f t="shared" si="45"/>
        <v>#REF!</v>
      </c>
    </row>
    <row r="172" spans="1:13">
      <c r="A172" s="129">
        <v>145</v>
      </c>
      <c r="B172" s="126" t="e">
        <f t="shared" si="36"/>
        <v>#REF!</v>
      </c>
      <c r="C172" s="126" t="e">
        <f t="shared" si="37"/>
        <v>#REF!</v>
      </c>
      <c r="D172" s="126" t="e">
        <f t="shared" si="40"/>
        <v>#REF!</v>
      </c>
      <c r="E172" s="150" t="e">
        <f t="shared" si="41"/>
        <v>#REF!</v>
      </c>
      <c r="I172" s="121"/>
      <c r="J172" s="126" t="e">
        <f t="shared" si="38"/>
        <v>#REF!</v>
      </c>
      <c r="K172" s="126" t="e">
        <f t="shared" si="39"/>
        <v>#REF!</v>
      </c>
      <c r="L172" s="126" t="e">
        <f t="shared" si="44"/>
        <v>#REF!</v>
      </c>
      <c r="M172" s="126" t="e">
        <f t="shared" si="45"/>
        <v>#REF!</v>
      </c>
    </row>
    <row r="173" spans="1:13">
      <c r="A173" s="129">
        <v>146</v>
      </c>
      <c r="B173" s="126" t="e">
        <f t="shared" si="36"/>
        <v>#REF!</v>
      </c>
      <c r="C173" s="126" t="e">
        <f t="shared" si="37"/>
        <v>#REF!</v>
      </c>
      <c r="D173" s="126" t="e">
        <f t="shared" si="40"/>
        <v>#REF!</v>
      </c>
      <c r="E173" s="150" t="e">
        <f t="shared" si="41"/>
        <v>#REF!</v>
      </c>
      <c r="I173" s="121"/>
      <c r="J173" s="126" t="e">
        <f t="shared" si="38"/>
        <v>#REF!</v>
      </c>
      <c r="K173" s="126" t="e">
        <f t="shared" si="39"/>
        <v>#REF!</v>
      </c>
      <c r="L173" s="126" t="e">
        <f t="shared" si="44"/>
        <v>#REF!</v>
      </c>
      <c r="M173" s="126" t="e">
        <f t="shared" si="45"/>
        <v>#REF!</v>
      </c>
    </row>
    <row r="174" spans="1:13">
      <c r="A174" s="129">
        <v>147</v>
      </c>
      <c r="B174" s="126" t="e">
        <f t="shared" si="36"/>
        <v>#REF!</v>
      </c>
      <c r="C174" s="126" t="e">
        <f t="shared" si="37"/>
        <v>#REF!</v>
      </c>
      <c r="D174" s="126" t="e">
        <f t="shared" si="40"/>
        <v>#REF!</v>
      </c>
      <c r="E174" s="150" t="e">
        <f t="shared" si="41"/>
        <v>#REF!</v>
      </c>
      <c r="I174" s="121"/>
      <c r="J174" s="126" t="e">
        <f t="shared" si="38"/>
        <v>#REF!</v>
      </c>
      <c r="K174" s="126" t="e">
        <f t="shared" si="39"/>
        <v>#REF!</v>
      </c>
      <c r="L174" s="126" t="e">
        <f t="shared" si="44"/>
        <v>#REF!</v>
      </c>
      <c r="M174" s="126" t="e">
        <f t="shared" si="45"/>
        <v>#REF!</v>
      </c>
    </row>
    <row r="175" spans="1:13">
      <c r="A175" s="129">
        <v>148</v>
      </c>
      <c r="B175" s="126" t="e">
        <f t="shared" si="36"/>
        <v>#REF!</v>
      </c>
      <c r="C175" s="126" t="e">
        <f t="shared" si="37"/>
        <v>#REF!</v>
      </c>
      <c r="D175" s="126" t="e">
        <f t="shared" si="40"/>
        <v>#REF!</v>
      </c>
      <c r="E175" s="150" t="e">
        <f t="shared" si="41"/>
        <v>#REF!</v>
      </c>
      <c r="I175" s="121"/>
      <c r="J175" s="126" t="e">
        <f t="shared" si="38"/>
        <v>#REF!</v>
      </c>
      <c r="K175" s="126" t="e">
        <f t="shared" si="39"/>
        <v>#REF!</v>
      </c>
      <c r="L175" s="126" t="e">
        <f t="shared" si="44"/>
        <v>#REF!</v>
      </c>
      <c r="M175" s="126" t="e">
        <f t="shared" si="45"/>
        <v>#REF!</v>
      </c>
    </row>
    <row r="176" spans="1:13">
      <c r="A176" s="129">
        <v>149</v>
      </c>
      <c r="B176" s="126" t="e">
        <f t="shared" si="36"/>
        <v>#REF!</v>
      </c>
      <c r="C176" s="126" t="e">
        <f t="shared" si="37"/>
        <v>#REF!</v>
      </c>
      <c r="D176" s="126" t="e">
        <f t="shared" si="40"/>
        <v>#REF!</v>
      </c>
      <c r="E176" s="150" t="e">
        <f t="shared" si="41"/>
        <v>#REF!</v>
      </c>
      <c r="I176" s="121"/>
      <c r="J176" s="126" t="e">
        <f t="shared" si="38"/>
        <v>#REF!</v>
      </c>
      <c r="K176" s="126" t="e">
        <f t="shared" si="39"/>
        <v>#REF!</v>
      </c>
      <c r="L176" s="126" t="e">
        <f t="shared" si="44"/>
        <v>#REF!</v>
      </c>
      <c r="M176" s="126" t="e">
        <f t="shared" si="45"/>
        <v>#REF!</v>
      </c>
    </row>
    <row r="177" spans="1:13">
      <c r="A177" s="129">
        <v>150</v>
      </c>
      <c r="B177" s="126" t="e">
        <f t="shared" si="36"/>
        <v>#REF!</v>
      </c>
      <c r="C177" s="126" t="e">
        <f t="shared" si="37"/>
        <v>#REF!</v>
      </c>
      <c r="D177" s="126" t="e">
        <f t="shared" si="40"/>
        <v>#REF!</v>
      </c>
      <c r="E177" s="150" t="e">
        <f t="shared" si="41"/>
        <v>#REF!</v>
      </c>
      <c r="I177" s="121"/>
      <c r="J177" s="126" t="e">
        <f t="shared" si="38"/>
        <v>#REF!</v>
      </c>
      <c r="K177" s="126" t="e">
        <f t="shared" si="39"/>
        <v>#REF!</v>
      </c>
      <c r="L177" s="126" t="e">
        <f t="shared" si="44"/>
        <v>#REF!</v>
      </c>
      <c r="M177" s="126" t="e">
        <f t="shared" si="45"/>
        <v>#REF!</v>
      </c>
    </row>
    <row r="178" spans="1:13">
      <c r="A178" s="129">
        <v>151</v>
      </c>
      <c r="B178" s="126" t="e">
        <f t="shared" si="36"/>
        <v>#REF!</v>
      </c>
      <c r="C178" s="126" t="e">
        <f t="shared" si="37"/>
        <v>#REF!</v>
      </c>
      <c r="D178" s="126" t="e">
        <f t="shared" si="40"/>
        <v>#REF!</v>
      </c>
      <c r="E178" s="150" t="e">
        <f t="shared" si="41"/>
        <v>#REF!</v>
      </c>
      <c r="I178" s="121"/>
      <c r="J178" s="126" t="e">
        <f t="shared" si="38"/>
        <v>#REF!</v>
      </c>
      <c r="K178" s="126" t="e">
        <f t="shared" si="39"/>
        <v>#REF!</v>
      </c>
      <c r="L178" s="126" t="e">
        <f t="shared" si="44"/>
        <v>#REF!</v>
      </c>
      <c r="M178" s="126" t="e">
        <f t="shared" si="45"/>
        <v>#REF!</v>
      </c>
    </row>
    <row r="179" spans="1:13">
      <c r="A179" s="129">
        <v>152</v>
      </c>
      <c r="B179" s="126" t="e">
        <f t="shared" si="36"/>
        <v>#REF!</v>
      </c>
      <c r="C179" s="126" t="e">
        <f t="shared" si="37"/>
        <v>#REF!</v>
      </c>
      <c r="D179" s="126" t="e">
        <f t="shared" si="40"/>
        <v>#REF!</v>
      </c>
      <c r="E179" s="150" t="e">
        <f t="shared" si="41"/>
        <v>#REF!</v>
      </c>
      <c r="I179" s="121"/>
      <c r="J179" s="126" t="e">
        <f t="shared" si="38"/>
        <v>#REF!</v>
      </c>
      <c r="K179" s="126" t="e">
        <f t="shared" si="39"/>
        <v>#REF!</v>
      </c>
      <c r="L179" s="126" t="e">
        <f t="shared" si="44"/>
        <v>#REF!</v>
      </c>
      <c r="M179" s="126" t="e">
        <f t="shared" si="45"/>
        <v>#REF!</v>
      </c>
    </row>
    <row r="180" spans="1:13">
      <c r="A180" s="129">
        <v>153</v>
      </c>
      <c r="B180" s="126" t="e">
        <f t="shared" si="36"/>
        <v>#REF!</v>
      </c>
      <c r="C180" s="126" t="e">
        <f t="shared" si="37"/>
        <v>#REF!</v>
      </c>
      <c r="D180" s="126" t="e">
        <f t="shared" si="40"/>
        <v>#REF!</v>
      </c>
      <c r="E180" s="150" t="e">
        <f t="shared" si="41"/>
        <v>#REF!</v>
      </c>
      <c r="I180" s="121"/>
      <c r="J180" s="126" t="e">
        <f t="shared" si="38"/>
        <v>#REF!</v>
      </c>
      <c r="K180" s="126" t="e">
        <f t="shared" si="39"/>
        <v>#REF!</v>
      </c>
      <c r="L180" s="126" t="e">
        <f t="shared" si="44"/>
        <v>#REF!</v>
      </c>
      <c r="M180" s="126" t="e">
        <f t="shared" si="45"/>
        <v>#REF!</v>
      </c>
    </row>
    <row r="181" spans="1:13">
      <c r="A181" s="129">
        <v>154</v>
      </c>
      <c r="B181" s="126" t="e">
        <f t="shared" si="36"/>
        <v>#REF!</v>
      </c>
      <c r="C181" s="126" t="e">
        <f t="shared" si="37"/>
        <v>#REF!</v>
      </c>
      <c r="D181" s="126" t="e">
        <f t="shared" si="40"/>
        <v>#REF!</v>
      </c>
      <c r="E181" s="150" t="e">
        <f t="shared" si="41"/>
        <v>#REF!</v>
      </c>
      <c r="I181" s="121"/>
      <c r="J181" s="126" t="e">
        <f t="shared" si="38"/>
        <v>#REF!</v>
      </c>
      <c r="K181" s="126" t="e">
        <f t="shared" si="39"/>
        <v>#REF!</v>
      </c>
      <c r="L181" s="126" t="e">
        <f t="shared" si="44"/>
        <v>#REF!</v>
      </c>
      <c r="M181" s="126" t="e">
        <f t="shared" si="45"/>
        <v>#REF!</v>
      </c>
    </row>
    <row r="182" spans="1:13">
      <c r="A182" s="129">
        <v>155</v>
      </c>
      <c r="B182" s="126" t="e">
        <f t="shared" si="36"/>
        <v>#REF!</v>
      </c>
      <c r="C182" s="126" t="e">
        <f t="shared" si="37"/>
        <v>#REF!</v>
      </c>
      <c r="D182" s="126" t="e">
        <f t="shared" si="40"/>
        <v>#REF!</v>
      </c>
      <c r="E182" s="150" t="e">
        <f t="shared" si="41"/>
        <v>#REF!</v>
      </c>
      <c r="I182" s="121"/>
      <c r="J182" s="126" t="e">
        <f t="shared" si="38"/>
        <v>#REF!</v>
      </c>
      <c r="K182" s="126" t="e">
        <f t="shared" si="39"/>
        <v>#REF!</v>
      </c>
      <c r="L182" s="126" t="e">
        <f t="shared" si="44"/>
        <v>#REF!</v>
      </c>
      <c r="M182" s="126" t="e">
        <f t="shared" si="45"/>
        <v>#REF!</v>
      </c>
    </row>
    <row r="183" spans="1:13">
      <c r="A183" s="129">
        <v>156</v>
      </c>
      <c r="B183" s="126" t="e">
        <f t="shared" si="36"/>
        <v>#REF!</v>
      </c>
      <c r="C183" s="126" t="e">
        <f t="shared" si="37"/>
        <v>#REF!</v>
      </c>
      <c r="D183" s="126" t="e">
        <f t="shared" si="40"/>
        <v>#REF!</v>
      </c>
      <c r="E183" s="150" t="e">
        <f t="shared" si="41"/>
        <v>#REF!</v>
      </c>
      <c r="I183" s="121"/>
      <c r="J183" s="126" t="e">
        <f t="shared" si="38"/>
        <v>#REF!</v>
      </c>
      <c r="K183" s="126" t="e">
        <f t="shared" si="39"/>
        <v>#REF!</v>
      </c>
      <c r="L183" s="126" t="e">
        <f t="shared" si="44"/>
        <v>#REF!</v>
      </c>
      <c r="M183" s="126" t="e">
        <f t="shared" si="45"/>
        <v>#REF!</v>
      </c>
    </row>
    <row r="184" spans="1:13">
      <c r="A184" s="129">
        <v>157</v>
      </c>
      <c r="B184" s="126" t="e">
        <f t="shared" si="36"/>
        <v>#REF!</v>
      </c>
      <c r="C184" s="126" t="e">
        <f t="shared" si="37"/>
        <v>#REF!</v>
      </c>
      <c r="D184" s="126" t="e">
        <f t="shared" si="40"/>
        <v>#REF!</v>
      </c>
      <c r="E184" s="150" t="e">
        <f t="shared" si="41"/>
        <v>#REF!</v>
      </c>
      <c r="I184" s="121"/>
      <c r="J184" s="126" t="e">
        <f t="shared" si="38"/>
        <v>#REF!</v>
      </c>
      <c r="K184" s="126" t="e">
        <f t="shared" si="39"/>
        <v>#REF!</v>
      </c>
      <c r="L184" s="126" t="e">
        <f t="shared" si="44"/>
        <v>#REF!</v>
      </c>
      <c r="M184" s="126" t="e">
        <f t="shared" si="45"/>
        <v>#REF!</v>
      </c>
    </row>
    <row r="185" spans="1:13">
      <c r="A185" s="129">
        <v>158</v>
      </c>
      <c r="B185" s="126" t="e">
        <f t="shared" si="36"/>
        <v>#REF!</v>
      </c>
      <c r="C185" s="126" t="e">
        <f t="shared" si="37"/>
        <v>#REF!</v>
      </c>
      <c r="D185" s="126" t="e">
        <f t="shared" si="40"/>
        <v>#REF!</v>
      </c>
      <c r="E185" s="150" t="e">
        <f t="shared" si="41"/>
        <v>#REF!</v>
      </c>
      <c r="I185" s="121"/>
      <c r="J185" s="126" t="e">
        <f t="shared" si="38"/>
        <v>#REF!</v>
      </c>
      <c r="K185" s="126" t="e">
        <f t="shared" si="39"/>
        <v>#REF!</v>
      </c>
      <c r="L185" s="126" t="e">
        <f t="shared" si="44"/>
        <v>#REF!</v>
      </c>
      <c r="M185" s="126" t="e">
        <f t="shared" si="45"/>
        <v>#REF!</v>
      </c>
    </row>
    <row r="186" spans="1:13">
      <c r="A186" s="129">
        <v>159</v>
      </c>
      <c r="B186" s="126" t="e">
        <f t="shared" si="36"/>
        <v>#REF!</v>
      </c>
      <c r="C186" s="126" t="e">
        <f t="shared" si="37"/>
        <v>#REF!</v>
      </c>
      <c r="D186" s="126" t="e">
        <f t="shared" si="40"/>
        <v>#REF!</v>
      </c>
      <c r="E186" s="150" t="e">
        <f t="shared" si="41"/>
        <v>#REF!</v>
      </c>
      <c r="I186" s="121"/>
      <c r="J186" s="126" t="e">
        <f t="shared" si="38"/>
        <v>#REF!</v>
      </c>
      <c r="K186" s="126" t="e">
        <f t="shared" si="39"/>
        <v>#REF!</v>
      </c>
      <c r="L186" s="126" t="e">
        <f t="shared" si="44"/>
        <v>#REF!</v>
      </c>
      <c r="M186" s="126" t="e">
        <f t="shared" si="45"/>
        <v>#REF!</v>
      </c>
    </row>
    <row r="187" spans="1:13">
      <c r="A187" s="129">
        <v>160</v>
      </c>
      <c r="B187" s="126" t="e">
        <f t="shared" si="36"/>
        <v>#REF!</v>
      </c>
      <c r="C187" s="126" t="e">
        <f t="shared" si="37"/>
        <v>#REF!</v>
      </c>
      <c r="D187" s="126" t="e">
        <f t="shared" si="40"/>
        <v>#REF!</v>
      </c>
      <c r="E187" s="150" t="e">
        <f t="shared" si="41"/>
        <v>#REF!</v>
      </c>
      <c r="I187" s="121"/>
      <c r="J187" s="126" t="e">
        <f t="shared" si="38"/>
        <v>#REF!</v>
      </c>
      <c r="K187" s="126" t="e">
        <f t="shared" si="39"/>
        <v>#REF!</v>
      </c>
      <c r="L187" s="126" t="e">
        <f t="shared" si="44"/>
        <v>#REF!</v>
      </c>
      <c r="M187" s="126" t="e">
        <f t="shared" si="45"/>
        <v>#REF!</v>
      </c>
    </row>
    <row r="188" spans="1:13">
      <c r="A188" s="129">
        <v>161</v>
      </c>
      <c r="B188" s="126" t="e">
        <f t="shared" si="36"/>
        <v>#REF!</v>
      </c>
      <c r="C188" s="126" t="e">
        <f t="shared" si="37"/>
        <v>#REF!</v>
      </c>
      <c r="D188" s="126" t="e">
        <f t="shared" si="40"/>
        <v>#REF!</v>
      </c>
      <c r="E188" s="150" t="e">
        <f t="shared" si="41"/>
        <v>#REF!</v>
      </c>
      <c r="I188" s="121"/>
      <c r="J188" s="126" t="e">
        <f t="shared" si="38"/>
        <v>#REF!</v>
      </c>
      <c r="K188" s="126" t="e">
        <f t="shared" si="39"/>
        <v>#REF!</v>
      </c>
      <c r="L188" s="126" t="e">
        <f t="shared" si="44"/>
        <v>#REF!</v>
      </c>
      <c r="M188" s="126" t="e">
        <f t="shared" si="45"/>
        <v>#REF!</v>
      </c>
    </row>
    <row r="189" spans="1:13">
      <c r="A189" s="129">
        <v>162</v>
      </c>
      <c r="B189" s="126" t="e">
        <f t="shared" si="36"/>
        <v>#REF!</v>
      </c>
      <c r="C189" s="126" t="e">
        <f t="shared" si="37"/>
        <v>#REF!</v>
      </c>
      <c r="D189" s="126" t="e">
        <f t="shared" si="40"/>
        <v>#REF!</v>
      </c>
      <c r="E189" s="150" t="e">
        <f t="shared" si="41"/>
        <v>#REF!</v>
      </c>
      <c r="I189" s="121"/>
      <c r="J189" s="126" t="e">
        <f t="shared" si="38"/>
        <v>#REF!</v>
      </c>
      <c r="K189" s="126" t="e">
        <f t="shared" si="39"/>
        <v>#REF!</v>
      </c>
      <c r="L189" s="126" t="e">
        <f t="shared" si="44"/>
        <v>#REF!</v>
      </c>
      <c r="M189" s="126" t="e">
        <f t="shared" si="45"/>
        <v>#REF!</v>
      </c>
    </row>
    <row r="190" spans="1:13">
      <c r="A190" s="129">
        <v>163</v>
      </c>
      <c r="B190" s="126" t="e">
        <f t="shared" si="36"/>
        <v>#REF!</v>
      </c>
      <c r="C190" s="126" t="e">
        <f t="shared" si="37"/>
        <v>#REF!</v>
      </c>
      <c r="D190" s="126" t="e">
        <f t="shared" si="40"/>
        <v>#REF!</v>
      </c>
      <c r="E190" s="150" t="e">
        <f t="shared" si="41"/>
        <v>#REF!</v>
      </c>
      <c r="I190" s="121"/>
      <c r="J190" s="126" t="e">
        <f t="shared" si="38"/>
        <v>#REF!</v>
      </c>
      <c r="K190" s="126" t="e">
        <f t="shared" si="39"/>
        <v>#REF!</v>
      </c>
      <c r="L190" s="126" t="e">
        <f t="shared" si="44"/>
        <v>#REF!</v>
      </c>
      <c r="M190" s="126" t="e">
        <f t="shared" si="45"/>
        <v>#REF!</v>
      </c>
    </row>
    <row r="191" spans="1:13">
      <c r="A191" s="129">
        <v>164</v>
      </c>
      <c r="B191" s="126" t="e">
        <f t="shared" si="36"/>
        <v>#REF!</v>
      </c>
      <c r="C191" s="126" t="e">
        <f t="shared" si="37"/>
        <v>#REF!</v>
      </c>
      <c r="D191" s="126" t="e">
        <f t="shared" si="40"/>
        <v>#REF!</v>
      </c>
      <c r="E191" s="150" t="e">
        <f t="shared" si="41"/>
        <v>#REF!</v>
      </c>
      <c r="I191" s="121"/>
      <c r="J191" s="126" t="e">
        <f t="shared" si="38"/>
        <v>#REF!</v>
      </c>
      <c r="K191" s="126" t="e">
        <f t="shared" si="39"/>
        <v>#REF!</v>
      </c>
      <c r="L191" s="126" t="e">
        <f t="shared" si="44"/>
        <v>#REF!</v>
      </c>
      <c r="M191" s="126" t="e">
        <f t="shared" si="45"/>
        <v>#REF!</v>
      </c>
    </row>
    <row r="192" spans="1:13">
      <c r="A192" s="129">
        <v>165</v>
      </c>
      <c r="B192" s="126" t="e">
        <f t="shared" si="36"/>
        <v>#REF!</v>
      </c>
      <c r="C192" s="126" t="e">
        <f t="shared" si="37"/>
        <v>#REF!</v>
      </c>
      <c r="D192" s="126" t="e">
        <f t="shared" si="40"/>
        <v>#REF!</v>
      </c>
      <c r="E192" s="150" t="e">
        <f t="shared" si="41"/>
        <v>#REF!</v>
      </c>
      <c r="I192" s="121"/>
      <c r="J192" s="126" t="e">
        <f t="shared" si="38"/>
        <v>#REF!</v>
      </c>
      <c r="K192" s="126" t="e">
        <f t="shared" si="39"/>
        <v>#REF!</v>
      </c>
      <c r="L192" s="126" t="e">
        <f t="shared" si="44"/>
        <v>#REF!</v>
      </c>
      <c r="M192" s="126" t="e">
        <f t="shared" si="45"/>
        <v>#REF!</v>
      </c>
    </row>
    <row r="193" spans="1:13">
      <c r="A193" s="129">
        <v>166</v>
      </c>
      <c r="B193" s="126" t="e">
        <f t="shared" ref="B193:B256" si="46">IF(E192&lt;$G$20,E192,$G$20)</f>
        <v>#REF!</v>
      </c>
      <c r="C193" s="126" t="e">
        <f t="shared" ref="C193:C256" si="47">PPMT($G$19/12,A193-36,$C$18,$C$19)*-1</f>
        <v>#REF!</v>
      </c>
      <c r="D193" s="126" t="e">
        <f t="shared" si="40"/>
        <v>#REF!</v>
      </c>
      <c r="E193" s="150" t="e">
        <f t="shared" si="41"/>
        <v>#REF!</v>
      </c>
      <c r="I193" s="121"/>
      <c r="J193" s="126" t="e">
        <f t="shared" si="38"/>
        <v>#REF!</v>
      </c>
      <c r="K193" s="126" t="e">
        <f t="shared" si="39"/>
        <v>#REF!</v>
      </c>
      <c r="L193" s="126" t="e">
        <f t="shared" si="44"/>
        <v>#REF!</v>
      </c>
      <c r="M193" s="126" t="e">
        <f t="shared" si="45"/>
        <v>#REF!</v>
      </c>
    </row>
    <row r="194" spans="1:13">
      <c r="A194" s="129">
        <v>167</v>
      </c>
      <c r="B194" s="126" t="e">
        <f t="shared" si="46"/>
        <v>#REF!</v>
      </c>
      <c r="C194" s="126" t="e">
        <f t="shared" si="47"/>
        <v>#REF!</v>
      </c>
      <c r="D194" s="126" t="e">
        <f t="shared" si="40"/>
        <v>#REF!</v>
      </c>
      <c r="E194" s="150" t="e">
        <f t="shared" si="41"/>
        <v>#REF!</v>
      </c>
      <c r="I194" s="121"/>
      <c r="J194" s="126" t="e">
        <f t="shared" ref="J194:J257" si="48">IF(M193&gt;$G$22,$G$22,M193)</f>
        <v>#REF!</v>
      </c>
      <c r="K194" s="126" t="e">
        <f t="shared" ref="K194:K257" si="49">PPMT($G$21/12,A194-36,$C$18,$C$20)*-1</f>
        <v>#REF!</v>
      </c>
      <c r="L194" s="126" t="e">
        <f t="shared" si="44"/>
        <v>#REF!</v>
      </c>
      <c r="M194" s="126" t="e">
        <f t="shared" si="45"/>
        <v>#REF!</v>
      </c>
    </row>
    <row r="195" spans="1:13">
      <c r="A195" s="129">
        <v>168</v>
      </c>
      <c r="B195" s="126" t="e">
        <f t="shared" si="46"/>
        <v>#REF!</v>
      </c>
      <c r="C195" s="126" t="e">
        <f t="shared" si="47"/>
        <v>#REF!</v>
      </c>
      <c r="D195" s="126" t="e">
        <f t="shared" si="40"/>
        <v>#REF!</v>
      </c>
      <c r="E195" s="150" t="e">
        <f t="shared" si="41"/>
        <v>#REF!</v>
      </c>
      <c r="I195" s="121"/>
      <c r="J195" s="126" t="e">
        <f t="shared" si="48"/>
        <v>#REF!</v>
      </c>
      <c r="K195" s="126" t="e">
        <f t="shared" si="49"/>
        <v>#REF!</v>
      </c>
      <c r="L195" s="126" t="e">
        <f t="shared" si="44"/>
        <v>#REF!</v>
      </c>
      <c r="M195" s="126" t="e">
        <f t="shared" si="45"/>
        <v>#REF!</v>
      </c>
    </row>
    <row r="196" spans="1:13">
      <c r="A196" s="129">
        <v>169</v>
      </c>
      <c r="B196" s="126" t="e">
        <f t="shared" si="46"/>
        <v>#REF!</v>
      </c>
      <c r="C196" s="126" t="e">
        <f t="shared" si="47"/>
        <v>#REF!</v>
      </c>
      <c r="D196" s="126" t="e">
        <f t="shared" si="40"/>
        <v>#REF!</v>
      </c>
      <c r="E196" s="150" t="e">
        <f t="shared" si="41"/>
        <v>#REF!</v>
      </c>
      <c r="I196" s="121"/>
      <c r="J196" s="126" t="e">
        <f t="shared" si="48"/>
        <v>#REF!</v>
      </c>
      <c r="K196" s="126" t="e">
        <f t="shared" si="49"/>
        <v>#REF!</v>
      </c>
      <c r="L196" s="126" t="e">
        <f t="shared" si="44"/>
        <v>#REF!</v>
      </c>
      <c r="M196" s="126" t="e">
        <f t="shared" si="45"/>
        <v>#REF!</v>
      </c>
    </row>
    <row r="197" spans="1:13">
      <c r="A197" s="129">
        <v>170</v>
      </c>
      <c r="B197" s="126" t="e">
        <f t="shared" si="46"/>
        <v>#REF!</v>
      </c>
      <c r="C197" s="126" t="e">
        <f t="shared" si="47"/>
        <v>#REF!</v>
      </c>
      <c r="D197" s="126" t="e">
        <f t="shared" si="40"/>
        <v>#REF!</v>
      </c>
      <c r="E197" s="150" t="e">
        <f t="shared" si="41"/>
        <v>#REF!</v>
      </c>
      <c r="I197" s="121"/>
      <c r="J197" s="126" t="e">
        <f t="shared" si="48"/>
        <v>#REF!</v>
      </c>
      <c r="K197" s="126" t="e">
        <f t="shared" si="49"/>
        <v>#REF!</v>
      </c>
      <c r="L197" s="126" t="e">
        <f t="shared" si="44"/>
        <v>#REF!</v>
      </c>
      <c r="M197" s="126" t="e">
        <f t="shared" si="45"/>
        <v>#REF!</v>
      </c>
    </row>
    <row r="198" spans="1:13">
      <c r="A198" s="129">
        <v>171</v>
      </c>
      <c r="B198" s="126" t="e">
        <f t="shared" si="46"/>
        <v>#REF!</v>
      </c>
      <c r="C198" s="126" t="e">
        <f t="shared" si="47"/>
        <v>#REF!</v>
      </c>
      <c r="D198" s="126" t="e">
        <f t="shared" si="40"/>
        <v>#REF!</v>
      </c>
      <c r="E198" s="150" t="e">
        <f t="shared" si="41"/>
        <v>#REF!</v>
      </c>
      <c r="I198" s="121"/>
      <c r="J198" s="126" t="e">
        <f t="shared" si="48"/>
        <v>#REF!</v>
      </c>
      <c r="K198" s="126" t="e">
        <f t="shared" si="49"/>
        <v>#REF!</v>
      </c>
      <c r="L198" s="126" t="e">
        <f t="shared" si="44"/>
        <v>#REF!</v>
      </c>
      <c r="M198" s="126" t="e">
        <f t="shared" si="45"/>
        <v>#REF!</v>
      </c>
    </row>
    <row r="199" spans="1:13">
      <c r="A199" s="129">
        <v>172</v>
      </c>
      <c r="B199" s="126" t="e">
        <f t="shared" si="46"/>
        <v>#REF!</v>
      </c>
      <c r="C199" s="126" t="e">
        <f t="shared" si="47"/>
        <v>#REF!</v>
      </c>
      <c r="D199" s="126" t="e">
        <f t="shared" si="40"/>
        <v>#REF!</v>
      </c>
      <c r="E199" s="150" t="e">
        <f t="shared" si="41"/>
        <v>#REF!</v>
      </c>
      <c r="I199" s="121"/>
      <c r="J199" s="126" t="e">
        <f t="shared" si="48"/>
        <v>#REF!</v>
      </c>
      <c r="K199" s="126" t="e">
        <f t="shared" si="49"/>
        <v>#REF!</v>
      </c>
      <c r="L199" s="126" t="e">
        <f t="shared" si="44"/>
        <v>#REF!</v>
      </c>
      <c r="M199" s="126" t="e">
        <f t="shared" si="45"/>
        <v>#REF!</v>
      </c>
    </row>
    <row r="200" spans="1:13">
      <c r="A200" s="129">
        <v>173</v>
      </c>
      <c r="B200" s="126" t="e">
        <f t="shared" si="46"/>
        <v>#REF!</v>
      </c>
      <c r="C200" s="126" t="e">
        <f t="shared" si="47"/>
        <v>#REF!</v>
      </c>
      <c r="D200" s="126" t="e">
        <f t="shared" si="40"/>
        <v>#REF!</v>
      </c>
      <c r="E200" s="150" t="e">
        <f t="shared" si="41"/>
        <v>#REF!</v>
      </c>
      <c r="I200" s="121"/>
      <c r="J200" s="126" t="e">
        <f t="shared" si="48"/>
        <v>#REF!</v>
      </c>
      <c r="K200" s="126" t="e">
        <f t="shared" si="49"/>
        <v>#REF!</v>
      </c>
      <c r="L200" s="126" t="e">
        <f t="shared" si="44"/>
        <v>#REF!</v>
      </c>
      <c r="M200" s="126" t="e">
        <f t="shared" si="45"/>
        <v>#REF!</v>
      </c>
    </row>
    <row r="201" spans="1:13">
      <c r="A201" s="129">
        <v>174</v>
      </c>
      <c r="B201" s="126" t="e">
        <f t="shared" si="46"/>
        <v>#REF!</v>
      </c>
      <c r="C201" s="126" t="e">
        <f t="shared" si="47"/>
        <v>#REF!</v>
      </c>
      <c r="D201" s="126" t="e">
        <f t="shared" si="40"/>
        <v>#REF!</v>
      </c>
      <c r="E201" s="150" t="e">
        <f t="shared" si="41"/>
        <v>#REF!</v>
      </c>
      <c r="I201" s="121"/>
      <c r="J201" s="126" t="e">
        <f t="shared" si="48"/>
        <v>#REF!</v>
      </c>
      <c r="K201" s="126" t="e">
        <f t="shared" si="49"/>
        <v>#REF!</v>
      </c>
      <c r="L201" s="126" t="e">
        <f t="shared" si="44"/>
        <v>#REF!</v>
      </c>
      <c r="M201" s="126" t="e">
        <f t="shared" si="45"/>
        <v>#REF!</v>
      </c>
    </row>
    <row r="202" spans="1:13">
      <c r="A202" s="129">
        <v>175</v>
      </c>
      <c r="B202" s="126" t="e">
        <f t="shared" si="46"/>
        <v>#REF!</v>
      </c>
      <c r="C202" s="126" t="e">
        <f t="shared" si="47"/>
        <v>#REF!</v>
      </c>
      <c r="D202" s="126" t="e">
        <f t="shared" si="40"/>
        <v>#REF!</v>
      </c>
      <c r="E202" s="150" t="e">
        <f t="shared" si="41"/>
        <v>#REF!</v>
      </c>
      <c r="I202" s="121"/>
      <c r="J202" s="126" t="e">
        <f t="shared" si="48"/>
        <v>#REF!</v>
      </c>
      <c r="K202" s="126" t="e">
        <f t="shared" si="49"/>
        <v>#REF!</v>
      </c>
      <c r="L202" s="126" t="e">
        <f t="shared" si="44"/>
        <v>#REF!</v>
      </c>
      <c r="M202" s="126" t="e">
        <f t="shared" si="45"/>
        <v>#REF!</v>
      </c>
    </row>
    <row r="203" spans="1:13">
      <c r="A203" s="129">
        <v>176</v>
      </c>
      <c r="B203" s="126" t="e">
        <f t="shared" si="46"/>
        <v>#REF!</v>
      </c>
      <c r="C203" s="126" t="e">
        <f t="shared" si="47"/>
        <v>#REF!</v>
      </c>
      <c r="D203" s="126" t="e">
        <f t="shared" si="40"/>
        <v>#REF!</v>
      </c>
      <c r="E203" s="150" t="e">
        <f t="shared" si="41"/>
        <v>#REF!</v>
      </c>
      <c r="I203" s="121"/>
      <c r="J203" s="126" t="e">
        <f t="shared" si="48"/>
        <v>#REF!</v>
      </c>
      <c r="K203" s="126" t="e">
        <f t="shared" si="49"/>
        <v>#REF!</v>
      </c>
      <c r="L203" s="126" t="e">
        <f t="shared" si="44"/>
        <v>#REF!</v>
      </c>
      <c r="M203" s="126" t="e">
        <f t="shared" si="45"/>
        <v>#REF!</v>
      </c>
    </row>
    <row r="204" spans="1:13">
      <c r="A204" s="129">
        <v>177</v>
      </c>
      <c r="B204" s="126" t="e">
        <f t="shared" si="46"/>
        <v>#REF!</v>
      </c>
      <c r="C204" s="126" t="e">
        <f t="shared" si="47"/>
        <v>#REF!</v>
      </c>
      <c r="D204" s="126" t="e">
        <f t="shared" si="40"/>
        <v>#REF!</v>
      </c>
      <c r="E204" s="150" t="e">
        <f t="shared" si="41"/>
        <v>#REF!</v>
      </c>
      <c r="I204" s="121"/>
      <c r="J204" s="126" t="e">
        <f t="shared" si="48"/>
        <v>#REF!</v>
      </c>
      <c r="K204" s="126" t="e">
        <f t="shared" si="49"/>
        <v>#REF!</v>
      </c>
      <c r="L204" s="126" t="e">
        <f t="shared" si="44"/>
        <v>#REF!</v>
      </c>
      <c r="M204" s="126" t="e">
        <f t="shared" si="45"/>
        <v>#REF!</v>
      </c>
    </row>
    <row r="205" spans="1:13">
      <c r="A205" s="129">
        <v>178</v>
      </c>
      <c r="B205" s="126" t="e">
        <f t="shared" si="46"/>
        <v>#REF!</v>
      </c>
      <c r="C205" s="126" t="e">
        <f t="shared" si="47"/>
        <v>#REF!</v>
      </c>
      <c r="D205" s="126" t="e">
        <f t="shared" si="40"/>
        <v>#REF!</v>
      </c>
      <c r="E205" s="150" t="e">
        <f t="shared" si="41"/>
        <v>#REF!</v>
      </c>
      <c r="I205" s="121"/>
      <c r="J205" s="126" t="e">
        <f t="shared" si="48"/>
        <v>#REF!</v>
      </c>
      <c r="K205" s="126" t="e">
        <f t="shared" si="49"/>
        <v>#REF!</v>
      </c>
      <c r="L205" s="126" t="e">
        <f t="shared" si="44"/>
        <v>#REF!</v>
      </c>
      <c r="M205" s="126" t="e">
        <f t="shared" si="45"/>
        <v>#REF!</v>
      </c>
    </row>
    <row r="206" spans="1:13">
      <c r="A206" s="129">
        <v>179</v>
      </c>
      <c r="B206" s="126" t="e">
        <f t="shared" si="46"/>
        <v>#REF!</v>
      </c>
      <c r="C206" s="126" t="e">
        <f t="shared" si="47"/>
        <v>#REF!</v>
      </c>
      <c r="D206" s="126" t="e">
        <f t="shared" si="40"/>
        <v>#REF!</v>
      </c>
      <c r="E206" s="150" t="e">
        <f t="shared" si="41"/>
        <v>#REF!</v>
      </c>
      <c r="I206" s="121"/>
      <c r="J206" s="126" t="e">
        <f t="shared" si="48"/>
        <v>#REF!</v>
      </c>
      <c r="K206" s="126" t="e">
        <f t="shared" si="49"/>
        <v>#REF!</v>
      </c>
      <c r="L206" s="126" t="e">
        <f t="shared" si="44"/>
        <v>#REF!</v>
      </c>
      <c r="M206" s="126" t="e">
        <f t="shared" si="45"/>
        <v>#REF!</v>
      </c>
    </row>
    <row r="207" spans="1:13">
      <c r="A207" s="129">
        <v>180</v>
      </c>
      <c r="B207" s="126" t="e">
        <f t="shared" si="46"/>
        <v>#REF!</v>
      </c>
      <c r="C207" s="126" t="e">
        <f t="shared" si="47"/>
        <v>#REF!</v>
      </c>
      <c r="D207" s="126" t="e">
        <f t="shared" si="40"/>
        <v>#REF!</v>
      </c>
      <c r="E207" s="150" t="e">
        <f t="shared" si="41"/>
        <v>#REF!</v>
      </c>
      <c r="I207" s="121"/>
      <c r="J207" s="126" t="e">
        <f t="shared" si="48"/>
        <v>#REF!</v>
      </c>
      <c r="K207" s="126" t="e">
        <f t="shared" si="49"/>
        <v>#REF!</v>
      </c>
      <c r="L207" s="126" t="e">
        <f t="shared" si="44"/>
        <v>#REF!</v>
      </c>
      <c r="M207" s="126" t="e">
        <f t="shared" si="45"/>
        <v>#REF!</v>
      </c>
    </row>
    <row r="208" spans="1:13">
      <c r="A208" s="129">
        <v>181</v>
      </c>
      <c r="B208" s="126" t="e">
        <f t="shared" si="46"/>
        <v>#REF!</v>
      </c>
      <c r="C208" s="126" t="e">
        <f t="shared" si="47"/>
        <v>#REF!</v>
      </c>
      <c r="D208" s="126" t="e">
        <f t="shared" si="40"/>
        <v>#REF!</v>
      </c>
      <c r="E208" s="150" t="e">
        <f t="shared" si="41"/>
        <v>#REF!</v>
      </c>
      <c r="I208" s="121"/>
      <c r="J208" s="126" t="e">
        <f t="shared" si="48"/>
        <v>#REF!</v>
      </c>
      <c r="K208" s="126" t="e">
        <f t="shared" si="49"/>
        <v>#REF!</v>
      </c>
      <c r="L208" s="126" t="e">
        <f t="shared" si="44"/>
        <v>#REF!</v>
      </c>
      <c r="M208" s="126" t="e">
        <f t="shared" si="45"/>
        <v>#REF!</v>
      </c>
    </row>
    <row r="209" spans="1:13">
      <c r="A209" s="129">
        <v>182</v>
      </c>
      <c r="B209" s="126" t="e">
        <f t="shared" si="46"/>
        <v>#REF!</v>
      </c>
      <c r="C209" s="126" t="e">
        <f t="shared" si="47"/>
        <v>#REF!</v>
      </c>
      <c r="D209" s="126" t="e">
        <f t="shared" si="40"/>
        <v>#REF!</v>
      </c>
      <c r="E209" s="150" t="e">
        <f t="shared" si="41"/>
        <v>#REF!</v>
      </c>
      <c r="I209" s="121"/>
      <c r="J209" s="126" t="e">
        <f t="shared" si="48"/>
        <v>#REF!</v>
      </c>
      <c r="K209" s="126" t="e">
        <f t="shared" si="49"/>
        <v>#REF!</v>
      </c>
      <c r="L209" s="126" t="e">
        <f t="shared" si="44"/>
        <v>#REF!</v>
      </c>
      <c r="M209" s="126" t="e">
        <f t="shared" si="45"/>
        <v>#REF!</v>
      </c>
    </row>
    <row r="210" spans="1:13">
      <c r="A210" s="129">
        <v>183</v>
      </c>
      <c r="B210" s="126" t="e">
        <f t="shared" si="46"/>
        <v>#REF!</v>
      </c>
      <c r="C210" s="126" t="e">
        <f t="shared" si="47"/>
        <v>#REF!</v>
      </c>
      <c r="D210" s="126" t="e">
        <f t="shared" si="40"/>
        <v>#REF!</v>
      </c>
      <c r="E210" s="150" t="e">
        <f t="shared" si="41"/>
        <v>#REF!</v>
      </c>
      <c r="I210" s="121"/>
      <c r="J210" s="126" t="e">
        <f t="shared" si="48"/>
        <v>#REF!</v>
      </c>
      <c r="K210" s="126" t="e">
        <f t="shared" si="49"/>
        <v>#REF!</v>
      </c>
      <c r="L210" s="126" t="e">
        <f t="shared" si="44"/>
        <v>#REF!</v>
      </c>
      <c r="M210" s="126" t="e">
        <f t="shared" si="45"/>
        <v>#REF!</v>
      </c>
    </row>
    <row r="211" spans="1:13">
      <c r="A211" s="129">
        <v>184</v>
      </c>
      <c r="B211" s="126" t="e">
        <f t="shared" si="46"/>
        <v>#REF!</v>
      </c>
      <c r="C211" s="126" t="e">
        <f t="shared" si="47"/>
        <v>#REF!</v>
      </c>
      <c r="D211" s="126" t="e">
        <f t="shared" si="40"/>
        <v>#REF!</v>
      </c>
      <c r="E211" s="150" t="e">
        <f t="shared" si="41"/>
        <v>#REF!</v>
      </c>
      <c r="I211" s="121"/>
      <c r="J211" s="126" t="e">
        <f t="shared" si="48"/>
        <v>#REF!</v>
      </c>
      <c r="K211" s="126" t="e">
        <f t="shared" si="49"/>
        <v>#REF!</v>
      </c>
      <c r="L211" s="126" t="e">
        <f t="shared" si="44"/>
        <v>#REF!</v>
      </c>
      <c r="M211" s="126" t="e">
        <f t="shared" si="45"/>
        <v>#REF!</v>
      </c>
    </row>
    <row r="212" spans="1:13">
      <c r="A212" s="129">
        <v>185</v>
      </c>
      <c r="B212" s="126" t="e">
        <f t="shared" si="46"/>
        <v>#REF!</v>
      </c>
      <c r="C212" s="126" t="e">
        <f t="shared" si="47"/>
        <v>#REF!</v>
      </c>
      <c r="D212" s="126" t="e">
        <f t="shared" si="40"/>
        <v>#REF!</v>
      </c>
      <c r="E212" s="150" t="e">
        <f t="shared" si="41"/>
        <v>#REF!</v>
      </c>
      <c r="I212" s="121"/>
      <c r="J212" s="126" t="e">
        <f t="shared" si="48"/>
        <v>#REF!</v>
      </c>
      <c r="K212" s="126" t="e">
        <f t="shared" si="49"/>
        <v>#REF!</v>
      </c>
      <c r="L212" s="126" t="e">
        <f t="shared" si="44"/>
        <v>#REF!</v>
      </c>
      <c r="M212" s="126" t="e">
        <f t="shared" si="45"/>
        <v>#REF!</v>
      </c>
    </row>
    <row r="213" spans="1:13">
      <c r="A213" s="129">
        <v>186</v>
      </c>
      <c r="B213" s="126" t="e">
        <f t="shared" si="46"/>
        <v>#REF!</v>
      </c>
      <c r="C213" s="126" t="e">
        <f t="shared" si="47"/>
        <v>#REF!</v>
      </c>
      <c r="D213" s="126" t="e">
        <f t="shared" si="40"/>
        <v>#REF!</v>
      </c>
      <c r="E213" s="150" t="e">
        <f t="shared" si="41"/>
        <v>#REF!</v>
      </c>
      <c r="I213" s="121"/>
      <c r="J213" s="126" t="e">
        <f t="shared" si="48"/>
        <v>#REF!</v>
      </c>
      <c r="K213" s="126" t="e">
        <f t="shared" si="49"/>
        <v>#REF!</v>
      </c>
      <c r="L213" s="126" t="e">
        <f t="shared" si="44"/>
        <v>#REF!</v>
      </c>
      <c r="M213" s="126" t="e">
        <f t="shared" si="45"/>
        <v>#REF!</v>
      </c>
    </row>
    <row r="214" spans="1:13">
      <c r="A214" s="129">
        <v>187</v>
      </c>
      <c r="B214" s="126" t="e">
        <f t="shared" si="46"/>
        <v>#REF!</v>
      </c>
      <c r="C214" s="126" t="e">
        <f t="shared" si="47"/>
        <v>#REF!</v>
      </c>
      <c r="D214" s="126" t="e">
        <f t="shared" si="40"/>
        <v>#REF!</v>
      </c>
      <c r="E214" s="150" t="e">
        <f t="shared" si="41"/>
        <v>#REF!</v>
      </c>
      <c r="I214" s="121"/>
      <c r="J214" s="126" t="e">
        <f t="shared" si="48"/>
        <v>#REF!</v>
      </c>
      <c r="K214" s="126" t="e">
        <f t="shared" si="49"/>
        <v>#REF!</v>
      </c>
      <c r="L214" s="126" t="e">
        <f t="shared" si="44"/>
        <v>#REF!</v>
      </c>
      <c r="M214" s="126" t="e">
        <f t="shared" si="45"/>
        <v>#REF!</v>
      </c>
    </row>
    <row r="215" spans="1:13">
      <c r="A215" s="129">
        <v>188</v>
      </c>
      <c r="B215" s="126" t="e">
        <f t="shared" si="46"/>
        <v>#REF!</v>
      </c>
      <c r="C215" s="126" t="e">
        <f t="shared" si="47"/>
        <v>#REF!</v>
      </c>
      <c r="D215" s="126" t="e">
        <f t="shared" si="40"/>
        <v>#REF!</v>
      </c>
      <c r="E215" s="150" t="e">
        <f t="shared" si="41"/>
        <v>#REF!</v>
      </c>
      <c r="I215" s="121"/>
      <c r="J215" s="126" t="e">
        <f t="shared" si="48"/>
        <v>#REF!</v>
      </c>
      <c r="K215" s="126" t="e">
        <f t="shared" si="49"/>
        <v>#REF!</v>
      </c>
      <c r="L215" s="126" t="e">
        <f t="shared" si="44"/>
        <v>#REF!</v>
      </c>
      <c r="M215" s="126" t="e">
        <f t="shared" si="45"/>
        <v>#REF!</v>
      </c>
    </row>
    <row r="216" spans="1:13">
      <c r="A216" s="129">
        <v>189</v>
      </c>
      <c r="B216" s="126" t="e">
        <f t="shared" si="46"/>
        <v>#REF!</v>
      </c>
      <c r="C216" s="126" t="e">
        <f t="shared" si="47"/>
        <v>#REF!</v>
      </c>
      <c r="D216" s="126" t="e">
        <f t="shared" ref="D216:D251" si="50">B216-C216</f>
        <v>#REF!</v>
      </c>
      <c r="E216" s="150" t="e">
        <f t="shared" ref="E216:E251" si="51">E215-C216</f>
        <v>#REF!</v>
      </c>
      <c r="I216" s="121"/>
      <c r="J216" s="126" t="e">
        <f t="shared" si="48"/>
        <v>#REF!</v>
      </c>
      <c r="K216" s="126" t="e">
        <f t="shared" si="49"/>
        <v>#REF!</v>
      </c>
      <c r="L216" s="126" t="e">
        <f t="shared" si="44"/>
        <v>#REF!</v>
      </c>
      <c r="M216" s="126" t="e">
        <f t="shared" si="45"/>
        <v>#REF!</v>
      </c>
    </row>
    <row r="217" spans="1:13">
      <c r="A217" s="129">
        <v>190</v>
      </c>
      <c r="B217" s="126" t="e">
        <f t="shared" si="46"/>
        <v>#REF!</v>
      </c>
      <c r="C217" s="126" t="e">
        <f t="shared" si="47"/>
        <v>#REF!</v>
      </c>
      <c r="D217" s="126" t="e">
        <f t="shared" si="50"/>
        <v>#REF!</v>
      </c>
      <c r="E217" s="150" t="e">
        <f t="shared" si="51"/>
        <v>#REF!</v>
      </c>
      <c r="I217" s="121"/>
      <c r="J217" s="126" t="e">
        <f t="shared" si="48"/>
        <v>#REF!</v>
      </c>
      <c r="K217" s="126" t="e">
        <f t="shared" si="49"/>
        <v>#REF!</v>
      </c>
      <c r="L217" s="126" t="e">
        <f t="shared" si="44"/>
        <v>#REF!</v>
      </c>
      <c r="M217" s="126" t="e">
        <f t="shared" si="45"/>
        <v>#REF!</v>
      </c>
    </row>
    <row r="218" spans="1:13">
      <c r="A218" s="129">
        <v>191</v>
      </c>
      <c r="B218" s="126" t="e">
        <f t="shared" si="46"/>
        <v>#REF!</v>
      </c>
      <c r="C218" s="126" t="e">
        <f t="shared" si="47"/>
        <v>#REF!</v>
      </c>
      <c r="D218" s="126" t="e">
        <f t="shared" si="50"/>
        <v>#REF!</v>
      </c>
      <c r="E218" s="150" t="e">
        <f t="shared" si="51"/>
        <v>#REF!</v>
      </c>
      <c r="I218" s="121"/>
      <c r="J218" s="126" t="e">
        <f t="shared" si="48"/>
        <v>#REF!</v>
      </c>
      <c r="K218" s="126" t="e">
        <f t="shared" si="49"/>
        <v>#REF!</v>
      </c>
      <c r="L218" s="126" t="e">
        <f t="shared" si="44"/>
        <v>#REF!</v>
      </c>
      <c r="M218" s="126" t="e">
        <f t="shared" si="45"/>
        <v>#REF!</v>
      </c>
    </row>
    <row r="219" spans="1:13">
      <c r="A219" s="129">
        <v>192</v>
      </c>
      <c r="B219" s="126" t="e">
        <f t="shared" si="46"/>
        <v>#REF!</v>
      </c>
      <c r="C219" s="126" t="e">
        <f t="shared" si="47"/>
        <v>#REF!</v>
      </c>
      <c r="D219" s="126" t="e">
        <f t="shared" si="50"/>
        <v>#REF!</v>
      </c>
      <c r="E219" s="150" t="e">
        <f t="shared" si="51"/>
        <v>#REF!</v>
      </c>
      <c r="I219" s="121"/>
      <c r="J219" s="126" t="e">
        <f t="shared" si="48"/>
        <v>#REF!</v>
      </c>
      <c r="K219" s="126" t="e">
        <f t="shared" si="49"/>
        <v>#REF!</v>
      </c>
      <c r="L219" s="126" t="e">
        <f t="shared" si="44"/>
        <v>#REF!</v>
      </c>
      <c r="M219" s="126" t="e">
        <f t="shared" si="45"/>
        <v>#REF!</v>
      </c>
    </row>
    <row r="220" spans="1:13">
      <c r="A220" s="129">
        <v>193</v>
      </c>
      <c r="B220" s="126" t="e">
        <f t="shared" si="46"/>
        <v>#REF!</v>
      </c>
      <c r="C220" s="126" t="e">
        <f t="shared" si="47"/>
        <v>#REF!</v>
      </c>
      <c r="D220" s="126" t="e">
        <f t="shared" si="50"/>
        <v>#REF!</v>
      </c>
      <c r="E220" s="150" t="e">
        <f t="shared" si="51"/>
        <v>#REF!</v>
      </c>
      <c r="I220" s="121"/>
      <c r="J220" s="126" t="e">
        <f t="shared" si="48"/>
        <v>#REF!</v>
      </c>
      <c r="K220" s="126" t="e">
        <f t="shared" si="49"/>
        <v>#REF!</v>
      </c>
      <c r="L220" s="126" t="e">
        <f t="shared" si="44"/>
        <v>#REF!</v>
      </c>
      <c r="M220" s="126" t="e">
        <f t="shared" si="45"/>
        <v>#REF!</v>
      </c>
    </row>
    <row r="221" spans="1:13">
      <c r="A221" s="129">
        <v>194</v>
      </c>
      <c r="B221" s="126" t="e">
        <f t="shared" si="46"/>
        <v>#REF!</v>
      </c>
      <c r="C221" s="126" t="e">
        <f t="shared" si="47"/>
        <v>#REF!</v>
      </c>
      <c r="D221" s="126" t="e">
        <f t="shared" si="50"/>
        <v>#REF!</v>
      </c>
      <c r="E221" s="150" t="e">
        <f t="shared" si="51"/>
        <v>#REF!</v>
      </c>
      <c r="I221" s="121"/>
      <c r="J221" s="126" t="e">
        <f t="shared" si="48"/>
        <v>#REF!</v>
      </c>
      <c r="K221" s="126" t="e">
        <f t="shared" si="49"/>
        <v>#REF!</v>
      </c>
      <c r="L221" s="126" t="e">
        <f t="shared" si="44"/>
        <v>#REF!</v>
      </c>
      <c r="M221" s="126" t="e">
        <f t="shared" si="45"/>
        <v>#REF!</v>
      </c>
    </row>
    <row r="222" spans="1:13">
      <c r="A222" s="129">
        <v>195</v>
      </c>
      <c r="B222" s="126" t="e">
        <f t="shared" si="46"/>
        <v>#REF!</v>
      </c>
      <c r="C222" s="126" t="e">
        <f t="shared" si="47"/>
        <v>#REF!</v>
      </c>
      <c r="D222" s="126" t="e">
        <f t="shared" si="50"/>
        <v>#REF!</v>
      </c>
      <c r="E222" s="150" t="e">
        <f t="shared" si="51"/>
        <v>#REF!</v>
      </c>
      <c r="I222" s="121"/>
      <c r="J222" s="126" t="e">
        <f t="shared" si="48"/>
        <v>#REF!</v>
      </c>
      <c r="K222" s="126" t="e">
        <f t="shared" si="49"/>
        <v>#REF!</v>
      </c>
      <c r="L222" s="126" t="e">
        <f t="shared" si="44"/>
        <v>#REF!</v>
      </c>
      <c r="M222" s="126" t="e">
        <f t="shared" si="45"/>
        <v>#REF!</v>
      </c>
    </row>
    <row r="223" spans="1:13">
      <c r="A223" s="129">
        <v>196</v>
      </c>
      <c r="B223" s="126" t="e">
        <f t="shared" si="46"/>
        <v>#REF!</v>
      </c>
      <c r="C223" s="126" t="e">
        <f t="shared" si="47"/>
        <v>#REF!</v>
      </c>
      <c r="D223" s="126" t="e">
        <f t="shared" si="50"/>
        <v>#REF!</v>
      </c>
      <c r="E223" s="150" t="e">
        <f t="shared" si="51"/>
        <v>#REF!</v>
      </c>
      <c r="I223" s="121"/>
      <c r="J223" s="126" t="e">
        <f t="shared" si="48"/>
        <v>#REF!</v>
      </c>
      <c r="K223" s="126" t="e">
        <f t="shared" si="49"/>
        <v>#REF!</v>
      </c>
      <c r="L223" s="126" t="e">
        <f t="shared" ref="L223:L286" si="52">J223-K223</f>
        <v>#REF!</v>
      </c>
      <c r="M223" s="126" t="e">
        <f t="shared" ref="M223:M286" si="53">M222-K223</f>
        <v>#REF!</v>
      </c>
    </row>
    <row r="224" spans="1:13">
      <c r="A224" s="129">
        <v>197</v>
      </c>
      <c r="B224" s="126" t="e">
        <f t="shared" si="46"/>
        <v>#REF!</v>
      </c>
      <c r="C224" s="126" t="e">
        <f t="shared" si="47"/>
        <v>#REF!</v>
      </c>
      <c r="D224" s="126" t="e">
        <f t="shared" si="50"/>
        <v>#REF!</v>
      </c>
      <c r="E224" s="150" t="e">
        <f t="shared" si="51"/>
        <v>#REF!</v>
      </c>
      <c r="I224" s="121"/>
      <c r="J224" s="126" t="e">
        <f t="shared" si="48"/>
        <v>#REF!</v>
      </c>
      <c r="K224" s="126" t="e">
        <f t="shared" si="49"/>
        <v>#REF!</v>
      </c>
      <c r="L224" s="126" t="e">
        <f t="shared" si="52"/>
        <v>#REF!</v>
      </c>
      <c r="M224" s="126" t="e">
        <f t="shared" si="53"/>
        <v>#REF!</v>
      </c>
    </row>
    <row r="225" spans="1:13">
      <c r="A225" s="129">
        <v>198</v>
      </c>
      <c r="B225" s="126" t="e">
        <f t="shared" si="46"/>
        <v>#REF!</v>
      </c>
      <c r="C225" s="126" t="e">
        <f t="shared" si="47"/>
        <v>#REF!</v>
      </c>
      <c r="D225" s="126" t="e">
        <f t="shared" si="50"/>
        <v>#REF!</v>
      </c>
      <c r="E225" s="150" t="e">
        <f t="shared" si="51"/>
        <v>#REF!</v>
      </c>
      <c r="I225" s="121"/>
      <c r="J225" s="126" t="e">
        <f t="shared" si="48"/>
        <v>#REF!</v>
      </c>
      <c r="K225" s="126" t="e">
        <f t="shared" si="49"/>
        <v>#REF!</v>
      </c>
      <c r="L225" s="126" t="e">
        <f t="shared" si="52"/>
        <v>#REF!</v>
      </c>
      <c r="M225" s="126" t="e">
        <f t="shared" si="53"/>
        <v>#REF!</v>
      </c>
    </row>
    <row r="226" spans="1:13">
      <c r="A226" s="129">
        <v>199</v>
      </c>
      <c r="B226" s="126" t="e">
        <f t="shared" si="46"/>
        <v>#REF!</v>
      </c>
      <c r="C226" s="126" t="e">
        <f t="shared" si="47"/>
        <v>#REF!</v>
      </c>
      <c r="D226" s="126" t="e">
        <f t="shared" si="50"/>
        <v>#REF!</v>
      </c>
      <c r="E226" s="150" t="e">
        <f t="shared" si="51"/>
        <v>#REF!</v>
      </c>
      <c r="I226" s="121"/>
      <c r="J226" s="126" t="e">
        <f t="shared" si="48"/>
        <v>#REF!</v>
      </c>
      <c r="K226" s="126" t="e">
        <f t="shared" si="49"/>
        <v>#REF!</v>
      </c>
      <c r="L226" s="126" t="e">
        <f t="shared" si="52"/>
        <v>#REF!</v>
      </c>
      <c r="M226" s="126" t="e">
        <f t="shared" si="53"/>
        <v>#REF!</v>
      </c>
    </row>
    <row r="227" spans="1:13">
      <c r="A227" s="129">
        <v>200</v>
      </c>
      <c r="B227" s="126" t="e">
        <f t="shared" si="46"/>
        <v>#REF!</v>
      </c>
      <c r="C227" s="126" t="e">
        <f t="shared" si="47"/>
        <v>#REF!</v>
      </c>
      <c r="D227" s="126" t="e">
        <f t="shared" si="50"/>
        <v>#REF!</v>
      </c>
      <c r="E227" s="150" t="e">
        <f t="shared" si="51"/>
        <v>#REF!</v>
      </c>
      <c r="I227" s="121"/>
      <c r="J227" s="126" t="e">
        <f t="shared" si="48"/>
        <v>#REF!</v>
      </c>
      <c r="K227" s="126" t="e">
        <f t="shared" si="49"/>
        <v>#REF!</v>
      </c>
      <c r="L227" s="126" t="e">
        <f t="shared" si="52"/>
        <v>#REF!</v>
      </c>
      <c r="M227" s="126" t="e">
        <f t="shared" si="53"/>
        <v>#REF!</v>
      </c>
    </row>
    <row r="228" spans="1:13">
      <c r="A228" s="129">
        <v>201</v>
      </c>
      <c r="B228" s="126" t="e">
        <f t="shared" si="46"/>
        <v>#REF!</v>
      </c>
      <c r="C228" s="126" t="e">
        <f t="shared" si="47"/>
        <v>#REF!</v>
      </c>
      <c r="D228" s="126" t="e">
        <f t="shared" si="50"/>
        <v>#REF!</v>
      </c>
      <c r="E228" s="150" t="e">
        <f t="shared" si="51"/>
        <v>#REF!</v>
      </c>
      <c r="I228" s="121"/>
      <c r="J228" s="126" t="e">
        <f t="shared" si="48"/>
        <v>#REF!</v>
      </c>
      <c r="K228" s="126" t="e">
        <f t="shared" si="49"/>
        <v>#REF!</v>
      </c>
      <c r="L228" s="126" t="e">
        <f t="shared" si="52"/>
        <v>#REF!</v>
      </c>
      <c r="M228" s="126" t="e">
        <f t="shared" si="53"/>
        <v>#REF!</v>
      </c>
    </row>
    <row r="229" spans="1:13">
      <c r="A229" s="129">
        <v>202</v>
      </c>
      <c r="B229" s="126" t="e">
        <f t="shared" si="46"/>
        <v>#REF!</v>
      </c>
      <c r="C229" s="126" t="e">
        <f t="shared" si="47"/>
        <v>#REF!</v>
      </c>
      <c r="D229" s="126" t="e">
        <f t="shared" si="50"/>
        <v>#REF!</v>
      </c>
      <c r="E229" s="150" t="e">
        <f t="shared" si="51"/>
        <v>#REF!</v>
      </c>
      <c r="I229" s="121"/>
      <c r="J229" s="126" t="e">
        <f t="shared" si="48"/>
        <v>#REF!</v>
      </c>
      <c r="K229" s="126" t="e">
        <f t="shared" si="49"/>
        <v>#REF!</v>
      </c>
      <c r="L229" s="126" t="e">
        <f t="shared" si="52"/>
        <v>#REF!</v>
      </c>
      <c r="M229" s="126" t="e">
        <f t="shared" si="53"/>
        <v>#REF!</v>
      </c>
    </row>
    <row r="230" spans="1:13">
      <c r="A230" s="129">
        <v>203</v>
      </c>
      <c r="B230" s="126" t="e">
        <f t="shared" si="46"/>
        <v>#REF!</v>
      </c>
      <c r="C230" s="126" t="e">
        <f t="shared" si="47"/>
        <v>#REF!</v>
      </c>
      <c r="D230" s="126" t="e">
        <f t="shared" si="50"/>
        <v>#REF!</v>
      </c>
      <c r="E230" s="150" t="e">
        <f t="shared" si="51"/>
        <v>#REF!</v>
      </c>
      <c r="I230" s="121"/>
      <c r="J230" s="126" t="e">
        <f t="shared" si="48"/>
        <v>#REF!</v>
      </c>
      <c r="K230" s="126" t="e">
        <f t="shared" si="49"/>
        <v>#REF!</v>
      </c>
      <c r="L230" s="126" t="e">
        <f t="shared" si="52"/>
        <v>#REF!</v>
      </c>
      <c r="M230" s="126" t="e">
        <f t="shared" si="53"/>
        <v>#REF!</v>
      </c>
    </row>
    <row r="231" spans="1:13">
      <c r="A231" s="129">
        <v>204</v>
      </c>
      <c r="B231" s="126" t="e">
        <f t="shared" si="46"/>
        <v>#REF!</v>
      </c>
      <c r="C231" s="126" t="e">
        <f t="shared" si="47"/>
        <v>#REF!</v>
      </c>
      <c r="D231" s="126" t="e">
        <f t="shared" si="50"/>
        <v>#REF!</v>
      </c>
      <c r="E231" s="150" t="e">
        <f t="shared" si="51"/>
        <v>#REF!</v>
      </c>
      <c r="I231" s="121"/>
      <c r="J231" s="126" t="e">
        <f t="shared" si="48"/>
        <v>#REF!</v>
      </c>
      <c r="K231" s="126" t="e">
        <f t="shared" si="49"/>
        <v>#REF!</v>
      </c>
      <c r="L231" s="126" t="e">
        <f t="shared" si="52"/>
        <v>#REF!</v>
      </c>
      <c r="M231" s="126" t="e">
        <f t="shared" si="53"/>
        <v>#REF!</v>
      </c>
    </row>
    <row r="232" spans="1:13">
      <c r="A232" s="129">
        <v>205</v>
      </c>
      <c r="B232" s="126" t="e">
        <f t="shared" si="46"/>
        <v>#REF!</v>
      </c>
      <c r="C232" s="126" t="e">
        <f t="shared" si="47"/>
        <v>#REF!</v>
      </c>
      <c r="D232" s="126" t="e">
        <f t="shared" si="50"/>
        <v>#REF!</v>
      </c>
      <c r="E232" s="150" t="e">
        <f t="shared" si="51"/>
        <v>#REF!</v>
      </c>
      <c r="I232" s="121"/>
      <c r="J232" s="126" t="e">
        <f t="shared" si="48"/>
        <v>#REF!</v>
      </c>
      <c r="K232" s="126" t="e">
        <f t="shared" si="49"/>
        <v>#REF!</v>
      </c>
      <c r="L232" s="126" t="e">
        <f t="shared" si="52"/>
        <v>#REF!</v>
      </c>
      <c r="M232" s="126" t="e">
        <f t="shared" si="53"/>
        <v>#REF!</v>
      </c>
    </row>
    <row r="233" spans="1:13">
      <c r="A233" s="129">
        <v>206</v>
      </c>
      <c r="B233" s="126" t="e">
        <f t="shared" si="46"/>
        <v>#REF!</v>
      </c>
      <c r="C233" s="126" t="e">
        <f t="shared" si="47"/>
        <v>#REF!</v>
      </c>
      <c r="D233" s="126" t="e">
        <f t="shared" si="50"/>
        <v>#REF!</v>
      </c>
      <c r="E233" s="150" t="e">
        <f t="shared" si="51"/>
        <v>#REF!</v>
      </c>
      <c r="I233" s="121"/>
      <c r="J233" s="126" t="e">
        <f t="shared" si="48"/>
        <v>#REF!</v>
      </c>
      <c r="K233" s="126" t="e">
        <f t="shared" si="49"/>
        <v>#REF!</v>
      </c>
      <c r="L233" s="126" t="e">
        <f t="shared" si="52"/>
        <v>#REF!</v>
      </c>
      <c r="M233" s="126" t="e">
        <f t="shared" si="53"/>
        <v>#REF!</v>
      </c>
    </row>
    <row r="234" spans="1:13">
      <c r="A234" s="129">
        <v>207</v>
      </c>
      <c r="B234" s="126" t="e">
        <f t="shared" si="46"/>
        <v>#REF!</v>
      </c>
      <c r="C234" s="126" t="e">
        <f t="shared" si="47"/>
        <v>#REF!</v>
      </c>
      <c r="D234" s="126" t="e">
        <f t="shared" si="50"/>
        <v>#REF!</v>
      </c>
      <c r="E234" s="150" t="e">
        <f t="shared" si="51"/>
        <v>#REF!</v>
      </c>
      <c r="I234" s="121"/>
      <c r="J234" s="126" t="e">
        <f t="shared" si="48"/>
        <v>#REF!</v>
      </c>
      <c r="K234" s="126" t="e">
        <f t="shared" si="49"/>
        <v>#REF!</v>
      </c>
      <c r="L234" s="126" t="e">
        <f t="shared" si="52"/>
        <v>#REF!</v>
      </c>
      <c r="M234" s="126" t="e">
        <f t="shared" si="53"/>
        <v>#REF!</v>
      </c>
    </row>
    <row r="235" spans="1:13">
      <c r="A235" s="129">
        <v>208</v>
      </c>
      <c r="B235" s="126" t="e">
        <f t="shared" si="46"/>
        <v>#REF!</v>
      </c>
      <c r="C235" s="126" t="e">
        <f t="shared" si="47"/>
        <v>#REF!</v>
      </c>
      <c r="D235" s="126" t="e">
        <f t="shared" si="50"/>
        <v>#REF!</v>
      </c>
      <c r="E235" s="150" t="e">
        <f t="shared" si="51"/>
        <v>#REF!</v>
      </c>
      <c r="I235" s="121"/>
      <c r="J235" s="126" t="e">
        <f t="shared" si="48"/>
        <v>#REF!</v>
      </c>
      <c r="K235" s="126" t="e">
        <f t="shared" si="49"/>
        <v>#REF!</v>
      </c>
      <c r="L235" s="126" t="e">
        <f t="shared" si="52"/>
        <v>#REF!</v>
      </c>
      <c r="M235" s="126" t="e">
        <f t="shared" si="53"/>
        <v>#REF!</v>
      </c>
    </row>
    <row r="236" spans="1:13">
      <c r="A236" s="129">
        <v>209</v>
      </c>
      <c r="B236" s="126" t="e">
        <f t="shared" si="46"/>
        <v>#REF!</v>
      </c>
      <c r="C236" s="126" t="e">
        <f t="shared" si="47"/>
        <v>#REF!</v>
      </c>
      <c r="D236" s="126" t="e">
        <f t="shared" si="50"/>
        <v>#REF!</v>
      </c>
      <c r="E236" s="150" t="e">
        <f t="shared" si="51"/>
        <v>#REF!</v>
      </c>
      <c r="I236" s="121"/>
      <c r="J236" s="126" t="e">
        <f t="shared" si="48"/>
        <v>#REF!</v>
      </c>
      <c r="K236" s="126" t="e">
        <f t="shared" si="49"/>
        <v>#REF!</v>
      </c>
      <c r="L236" s="126" t="e">
        <f t="shared" si="52"/>
        <v>#REF!</v>
      </c>
      <c r="M236" s="126" t="e">
        <f t="shared" si="53"/>
        <v>#REF!</v>
      </c>
    </row>
    <row r="237" spans="1:13">
      <c r="A237" s="129">
        <v>210</v>
      </c>
      <c r="B237" s="126" t="e">
        <f t="shared" si="46"/>
        <v>#REF!</v>
      </c>
      <c r="C237" s="126" t="e">
        <f t="shared" si="47"/>
        <v>#REF!</v>
      </c>
      <c r="D237" s="126" t="e">
        <f t="shared" si="50"/>
        <v>#REF!</v>
      </c>
      <c r="E237" s="150" t="e">
        <f t="shared" si="51"/>
        <v>#REF!</v>
      </c>
      <c r="I237" s="121"/>
      <c r="J237" s="126" t="e">
        <f t="shared" si="48"/>
        <v>#REF!</v>
      </c>
      <c r="K237" s="126" t="e">
        <f t="shared" si="49"/>
        <v>#REF!</v>
      </c>
      <c r="L237" s="126" t="e">
        <f t="shared" si="52"/>
        <v>#REF!</v>
      </c>
      <c r="M237" s="126" t="e">
        <f t="shared" si="53"/>
        <v>#REF!</v>
      </c>
    </row>
    <row r="238" spans="1:13">
      <c r="A238" s="129">
        <v>211</v>
      </c>
      <c r="B238" s="126" t="e">
        <f t="shared" si="46"/>
        <v>#REF!</v>
      </c>
      <c r="C238" s="126" t="e">
        <f t="shared" si="47"/>
        <v>#REF!</v>
      </c>
      <c r="D238" s="126" t="e">
        <f t="shared" si="50"/>
        <v>#REF!</v>
      </c>
      <c r="E238" s="150" t="e">
        <f t="shared" si="51"/>
        <v>#REF!</v>
      </c>
      <c r="I238" s="121"/>
      <c r="J238" s="126" t="e">
        <f t="shared" si="48"/>
        <v>#REF!</v>
      </c>
      <c r="K238" s="126" t="e">
        <f t="shared" si="49"/>
        <v>#REF!</v>
      </c>
      <c r="L238" s="126" t="e">
        <f t="shared" si="52"/>
        <v>#REF!</v>
      </c>
      <c r="M238" s="126" t="e">
        <f t="shared" si="53"/>
        <v>#REF!</v>
      </c>
    </row>
    <row r="239" spans="1:13">
      <c r="A239" s="129">
        <v>212</v>
      </c>
      <c r="B239" s="126" t="e">
        <f t="shared" si="46"/>
        <v>#REF!</v>
      </c>
      <c r="C239" s="126" t="e">
        <f t="shared" si="47"/>
        <v>#REF!</v>
      </c>
      <c r="D239" s="126" t="e">
        <f t="shared" si="50"/>
        <v>#REF!</v>
      </c>
      <c r="E239" s="150" t="e">
        <f t="shared" si="51"/>
        <v>#REF!</v>
      </c>
      <c r="I239" s="121"/>
      <c r="J239" s="126" t="e">
        <f t="shared" si="48"/>
        <v>#REF!</v>
      </c>
      <c r="K239" s="126" t="e">
        <f t="shared" si="49"/>
        <v>#REF!</v>
      </c>
      <c r="L239" s="126" t="e">
        <f t="shared" si="52"/>
        <v>#REF!</v>
      </c>
      <c r="M239" s="126" t="e">
        <f t="shared" si="53"/>
        <v>#REF!</v>
      </c>
    </row>
    <row r="240" spans="1:13">
      <c r="A240" s="129">
        <v>213</v>
      </c>
      <c r="B240" s="126" t="e">
        <f t="shared" si="46"/>
        <v>#REF!</v>
      </c>
      <c r="C240" s="126" t="e">
        <f t="shared" si="47"/>
        <v>#REF!</v>
      </c>
      <c r="D240" s="126" t="e">
        <f t="shared" si="50"/>
        <v>#REF!</v>
      </c>
      <c r="E240" s="150" t="e">
        <f t="shared" si="51"/>
        <v>#REF!</v>
      </c>
      <c r="I240" s="121"/>
      <c r="J240" s="126" t="e">
        <f t="shared" si="48"/>
        <v>#REF!</v>
      </c>
      <c r="K240" s="126" t="e">
        <f t="shared" si="49"/>
        <v>#REF!</v>
      </c>
      <c r="L240" s="126" t="e">
        <f t="shared" si="52"/>
        <v>#REF!</v>
      </c>
      <c r="M240" s="126" t="e">
        <f t="shared" si="53"/>
        <v>#REF!</v>
      </c>
    </row>
    <row r="241" spans="1:13">
      <c r="A241" s="129">
        <v>214</v>
      </c>
      <c r="B241" s="126" t="e">
        <f t="shared" si="46"/>
        <v>#REF!</v>
      </c>
      <c r="C241" s="126" t="e">
        <f t="shared" si="47"/>
        <v>#REF!</v>
      </c>
      <c r="D241" s="126" t="e">
        <f t="shared" si="50"/>
        <v>#REF!</v>
      </c>
      <c r="E241" s="150" t="e">
        <f t="shared" si="51"/>
        <v>#REF!</v>
      </c>
      <c r="I241" s="121"/>
      <c r="J241" s="126" t="e">
        <f t="shared" si="48"/>
        <v>#REF!</v>
      </c>
      <c r="K241" s="126" t="e">
        <f t="shared" si="49"/>
        <v>#REF!</v>
      </c>
      <c r="L241" s="126" t="e">
        <f t="shared" si="52"/>
        <v>#REF!</v>
      </c>
      <c r="M241" s="126" t="e">
        <f t="shared" si="53"/>
        <v>#REF!</v>
      </c>
    </row>
    <row r="242" spans="1:13">
      <c r="A242" s="129">
        <v>215</v>
      </c>
      <c r="B242" s="126" t="e">
        <f t="shared" si="46"/>
        <v>#REF!</v>
      </c>
      <c r="C242" s="126" t="e">
        <f t="shared" si="47"/>
        <v>#REF!</v>
      </c>
      <c r="D242" s="126" t="e">
        <f t="shared" si="50"/>
        <v>#REF!</v>
      </c>
      <c r="E242" s="150" t="e">
        <f t="shared" si="51"/>
        <v>#REF!</v>
      </c>
      <c r="I242" s="121"/>
      <c r="J242" s="126" t="e">
        <f t="shared" si="48"/>
        <v>#REF!</v>
      </c>
      <c r="K242" s="126" t="e">
        <f t="shared" si="49"/>
        <v>#REF!</v>
      </c>
      <c r="L242" s="126" t="e">
        <f t="shared" si="52"/>
        <v>#REF!</v>
      </c>
      <c r="M242" s="126" t="e">
        <f t="shared" si="53"/>
        <v>#REF!</v>
      </c>
    </row>
    <row r="243" spans="1:13">
      <c r="A243" s="129">
        <v>216</v>
      </c>
      <c r="B243" s="126" t="e">
        <f t="shared" si="46"/>
        <v>#REF!</v>
      </c>
      <c r="C243" s="126" t="e">
        <f t="shared" si="47"/>
        <v>#REF!</v>
      </c>
      <c r="D243" s="126" t="e">
        <f t="shared" si="50"/>
        <v>#REF!</v>
      </c>
      <c r="E243" s="150" t="e">
        <f t="shared" si="51"/>
        <v>#REF!</v>
      </c>
      <c r="I243" s="121"/>
      <c r="J243" s="126" t="e">
        <f t="shared" si="48"/>
        <v>#REF!</v>
      </c>
      <c r="K243" s="126" t="e">
        <f t="shared" si="49"/>
        <v>#REF!</v>
      </c>
      <c r="L243" s="126" t="e">
        <f t="shared" si="52"/>
        <v>#REF!</v>
      </c>
      <c r="M243" s="126" t="e">
        <f t="shared" si="53"/>
        <v>#REF!</v>
      </c>
    </row>
    <row r="244" spans="1:13">
      <c r="A244" s="129">
        <v>217</v>
      </c>
      <c r="B244" s="126" t="e">
        <f t="shared" si="46"/>
        <v>#REF!</v>
      </c>
      <c r="C244" s="126" t="e">
        <f t="shared" si="47"/>
        <v>#REF!</v>
      </c>
      <c r="D244" s="126" t="e">
        <f t="shared" si="50"/>
        <v>#REF!</v>
      </c>
      <c r="E244" s="150" t="e">
        <f t="shared" si="51"/>
        <v>#REF!</v>
      </c>
      <c r="I244" s="121"/>
      <c r="J244" s="126" t="e">
        <f t="shared" si="48"/>
        <v>#REF!</v>
      </c>
      <c r="K244" s="126" t="e">
        <f t="shared" si="49"/>
        <v>#REF!</v>
      </c>
      <c r="L244" s="126" t="e">
        <f t="shared" si="52"/>
        <v>#REF!</v>
      </c>
      <c r="M244" s="126" t="e">
        <f t="shared" si="53"/>
        <v>#REF!</v>
      </c>
    </row>
    <row r="245" spans="1:13">
      <c r="A245" s="129">
        <v>218</v>
      </c>
      <c r="B245" s="126" t="e">
        <f t="shared" si="46"/>
        <v>#REF!</v>
      </c>
      <c r="C245" s="126" t="e">
        <f t="shared" si="47"/>
        <v>#REF!</v>
      </c>
      <c r="D245" s="126" t="e">
        <f t="shared" si="50"/>
        <v>#REF!</v>
      </c>
      <c r="E245" s="150" t="e">
        <f t="shared" si="51"/>
        <v>#REF!</v>
      </c>
      <c r="I245" s="121"/>
      <c r="J245" s="126" t="e">
        <f t="shared" si="48"/>
        <v>#REF!</v>
      </c>
      <c r="K245" s="126" t="e">
        <f t="shared" si="49"/>
        <v>#REF!</v>
      </c>
      <c r="L245" s="126" t="e">
        <f t="shared" si="52"/>
        <v>#REF!</v>
      </c>
      <c r="M245" s="126" t="e">
        <f t="shared" si="53"/>
        <v>#REF!</v>
      </c>
    </row>
    <row r="246" spans="1:13">
      <c r="A246" s="129">
        <v>219</v>
      </c>
      <c r="B246" s="126" t="e">
        <f t="shared" si="46"/>
        <v>#REF!</v>
      </c>
      <c r="C246" s="126" t="e">
        <f t="shared" si="47"/>
        <v>#REF!</v>
      </c>
      <c r="D246" s="126" t="e">
        <f t="shared" si="50"/>
        <v>#REF!</v>
      </c>
      <c r="E246" s="150" t="e">
        <f t="shared" si="51"/>
        <v>#REF!</v>
      </c>
      <c r="I246" s="121"/>
      <c r="J246" s="126" t="e">
        <f t="shared" si="48"/>
        <v>#REF!</v>
      </c>
      <c r="K246" s="126" t="e">
        <f t="shared" si="49"/>
        <v>#REF!</v>
      </c>
      <c r="L246" s="126" t="e">
        <f t="shared" si="52"/>
        <v>#REF!</v>
      </c>
      <c r="M246" s="126" t="e">
        <f t="shared" si="53"/>
        <v>#REF!</v>
      </c>
    </row>
    <row r="247" spans="1:13">
      <c r="A247" s="129">
        <v>220</v>
      </c>
      <c r="B247" s="126" t="e">
        <f t="shared" si="46"/>
        <v>#REF!</v>
      </c>
      <c r="C247" s="126" t="e">
        <f t="shared" si="47"/>
        <v>#REF!</v>
      </c>
      <c r="D247" s="126" t="e">
        <f t="shared" si="50"/>
        <v>#REF!</v>
      </c>
      <c r="E247" s="150" t="e">
        <f t="shared" si="51"/>
        <v>#REF!</v>
      </c>
      <c r="I247" s="121"/>
      <c r="J247" s="126" t="e">
        <f t="shared" si="48"/>
        <v>#REF!</v>
      </c>
      <c r="K247" s="126" t="e">
        <f t="shared" si="49"/>
        <v>#REF!</v>
      </c>
      <c r="L247" s="126" t="e">
        <f t="shared" si="52"/>
        <v>#REF!</v>
      </c>
      <c r="M247" s="126" t="e">
        <f t="shared" si="53"/>
        <v>#REF!</v>
      </c>
    </row>
    <row r="248" spans="1:13">
      <c r="A248" s="129">
        <v>221</v>
      </c>
      <c r="B248" s="126" t="e">
        <f t="shared" si="46"/>
        <v>#REF!</v>
      </c>
      <c r="C248" s="126" t="e">
        <f t="shared" si="47"/>
        <v>#REF!</v>
      </c>
      <c r="D248" s="126" t="e">
        <f t="shared" si="50"/>
        <v>#REF!</v>
      </c>
      <c r="E248" s="150" t="e">
        <f t="shared" si="51"/>
        <v>#REF!</v>
      </c>
      <c r="I248" s="121"/>
      <c r="J248" s="126" t="e">
        <f t="shared" si="48"/>
        <v>#REF!</v>
      </c>
      <c r="K248" s="126" t="e">
        <f t="shared" si="49"/>
        <v>#REF!</v>
      </c>
      <c r="L248" s="126" t="e">
        <f t="shared" si="52"/>
        <v>#REF!</v>
      </c>
      <c r="M248" s="126" t="e">
        <f t="shared" si="53"/>
        <v>#REF!</v>
      </c>
    </row>
    <row r="249" spans="1:13">
      <c r="A249" s="129">
        <v>222</v>
      </c>
      <c r="B249" s="126" t="e">
        <f t="shared" si="46"/>
        <v>#REF!</v>
      </c>
      <c r="C249" s="126" t="e">
        <f t="shared" si="47"/>
        <v>#REF!</v>
      </c>
      <c r="D249" s="126" t="e">
        <f t="shared" si="50"/>
        <v>#REF!</v>
      </c>
      <c r="E249" s="150" t="e">
        <f t="shared" si="51"/>
        <v>#REF!</v>
      </c>
      <c r="I249" s="121"/>
      <c r="J249" s="126" t="e">
        <f t="shared" si="48"/>
        <v>#REF!</v>
      </c>
      <c r="K249" s="126" t="e">
        <f t="shared" si="49"/>
        <v>#REF!</v>
      </c>
      <c r="L249" s="126" t="e">
        <f t="shared" si="52"/>
        <v>#REF!</v>
      </c>
      <c r="M249" s="126" t="e">
        <f t="shared" si="53"/>
        <v>#REF!</v>
      </c>
    </row>
    <row r="250" spans="1:13">
      <c r="A250" s="129">
        <v>223</v>
      </c>
      <c r="B250" s="126" t="e">
        <f t="shared" si="46"/>
        <v>#REF!</v>
      </c>
      <c r="C250" s="126" t="e">
        <f t="shared" si="47"/>
        <v>#REF!</v>
      </c>
      <c r="D250" s="126" t="e">
        <f t="shared" si="50"/>
        <v>#REF!</v>
      </c>
      <c r="E250" s="150" t="e">
        <f t="shared" si="51"/>
        <v>#REF!</v>
      </c>
      <c r="I250" s="121"/>
      <c r="J250" s="126" t="e">
        <f t="shared" si="48"/>
        <v>#REF!</v>
      </c>
      <c r="K250" s="126" t="e">
        <f t="shared" si="49"/>
        <v>#REF!</v>
      </c>
      <c r="L250" s="126" t="e">
        <f t="shared" si="52"/>
        <v>#REF!</v>
      </c>
      <c r="M250" s="126" t="e">
        <f t="shared" si="53"/>
        <v>#REF!</v>
      </c>
    </row>
    <row r="251" spans="1:13">
      <c r="A251" s="129">
        <v>224</v>
      </c>
      <c r="B251" s="126" t="e">
        <f t="shared" si="46"/>
        <v>#REF!</v>
      </c>
      <c r="C251" s="126" t="e">
        <f t="shared" si="47"/>
        <v>#REF!</v>
      </c>
      <c r="D251" s="126" t="e">
        <f t="shared" si="50"/>
        <v>#REF!</v>
      </c>
      <c r="E251" s="150" t="e">
        <f t="shared" si="51"/>
        <v>#REF!</v>
      </c>
      <c r="I251" s="121"/>
      <c r="J251" s="126" t="e">
        <f t="shared" si="48"/>
        <v>#REF!</v>
      </c>
      <c r="K251" s="126" t="e">
        <f t="shared" si="49"/>
        <v>#REF!</v>
      </c>
      <c r="L251" s="126" t="e">
        <f t="shared" si="52"/>
        <v>#REF!</v>
      </c>
      <c r="M251" s="126" t="e">
        <f t="shared" si="53"/>
        <v>#REF!</v>
      </c>
    </row>
    <row r="252" spans="1:13">
      <c r="A252" s="129">
        <v>225</v>
      </c>
      <c r="B252" s="126" t="e">
        <f t="shared" si="46"/>
        <v>#REF!</v>
      </c>
      <c r="C252" s="126" t="e">
        <f t="shared" si="47"/>
        <v>#REF!</v>
      </c>
      <c r="D252" s="126" t="e">
        <f t="shared" ref="D252:D315" si="54">B252-C252</f>
        <v>#REF!</v>
      </c>
      <c r="E252" s="150" t="e">
        <f t="shared" ref="E252:E315" si="55">E251-C252</f>
        <v>#REF!</v>
      </c>
      <c r="I252" s="121"/>
      <c r="J252" s="126" t="e">
        <f t="shared" si="48"/>
        <v>#REF!</v>
      </c>
      <c r="K252" s="126" t="e">
        <f t="shared" si="49"/>
        <v>#REF!</v>
      </c>
      <c r="L252" s="126" t="e">
        <f t="shared" si="52"/>
        <v>#REF!</v>
      </c>
      <c r="M252" s="126" t="e">
        <f t="shared" si="53"/>
        <v>#REF!</v>
      </c>
    </row>
    <row r="253" spans="1:13">
      <c r="A253" s="129">
        <v>226</v>
      </c>
      <c r="B253" s="126" t="e">
        <f t="shared" si="46"/>
        <v>#REF!</v>
      </c>
      <c r="C253" s="126" t="e">
        <f t="shared" si="47"/>
        <v>#REF!</v>
      </c>
      <c r="D253" s="126" t="e">
        <f t="shared" si="54"/>
        <v>#REF!</v>
      </c>
      <c r="E253" s="150" t="e">
        <f t="shared" si="55"/>
        <v>#REF!</v>
      </c>
      <c r="I253" s="121"/>
      <c r="J253" s="126" t="e">
        <f t="shared" si="48"/>
        <v>#REF!</v>
      </c>
      <c r="K253" s="126" t="e">
        <f t="shared" si="49"/>
        <v>#REF!</v>
      </c>
      <c r="L253" s="126" t="e">
        <f t="shared" si="52"/>
        <v>#REF!</v>
      </c>
      <c r="M253" s="126" t="e">
        <f t="shared" si="53"/>
        <v>#REF!</v>
      </c>
    </row>
    <row r="254" spans="1:13">
      <c r="A254" s="129">
        <v>227</v>
      </c>
      <c r="B254" s="126" t="e">
        <f t="shared" si="46"/>
        <v>#REF!</v>
      </c>
      <c r="C254" s="126" t="e">
        <f t="shared" si="47"/>
        <v>#REF!</v>
      </c>
      <c r="D254" s="126" t="e">
        <f t="shared" si="54"/>
        <v>#REF!</v>
      </c>
      <c r="E254" s="150" t="e">
        <f t="shared" si="55"/>
        <v>#REF!</v>
      </c>
      <c r="I254" s="121"/>
      <c r="J254" s="126" t="e">
        <f t="shared" si="48"/>
        <v>#REF!</v>
      </c>
      <c r="K254" s="126" t="e">
        <f t="shared" si="49"/>
        <v>#REF!</v>
      </c>
      <c r="L254" s="126" t="e">
        <f t="shared" si="52"/>
        <v>#REF!</v>
      </c>
      <c r="M254" s="126" t="e">
        <f t="shared" si="53"/>
        <v>#REF!</v>
      </c>
    </row>
    <row r="255" spans="1:13">
      <c r="A255" s="129">
        <v>228</v>
      </c>
      <c r="B255" s="126" t="e">
        <f t="shared" si="46"/>
        <v>#REF!</v>
      </c>
      <c r="C255" s="126" t="e">
        <f t="shared" si="47"/>
        <v>#REF!</v>
      </c>
      <c r="D255" s="126" t="e">
        <f t="shared" si="54"/>
        <v>#REF!</v>
      </c>
      <c r="E255" s="150" t="e">
        <f t="shared" si="55"/>
        <v>#REF!</v>
      </c>
      <c r="I255" s="121"/>
      <c r="J255" s="126" t="e">
        <f t="shared" si="48"/>
        <v>#REF!</v>
      </c>
      <c r="K255" s="126" t="e">
        <f t="shared" si="49"/>
        <v>#REF!</v>
      </c>
      <c r="L255" s="126" t="e">
        <f t="shared" si="52"/>
        <v>#REF!</v>
      </c>
      <c r="M255" s="126" t="e">
        <f t="shared" si="53"/>
        <v>#REF!</v>
      </c>
    </row>
    <row r="256" spans="1:13">
      <c r="A256" s="129">
        <v>229</v>
      </c>
      <c r="B256" s="126" t="e">
        <f t="shared" si="46"/>
        <v>#REF!</v>
      </c>
      <c r="C256" s="126" t="e">
        <f t="shared" si="47"/>
        <v>#REF!</v>
      </c>
      <c r="D256" s="126" t="e">
        <f t="shared" si="54"/>
        <v>#REF!</v>
      </c>
      <c r="E256" s="150" t="e">
        <f t="shared" si="55"/>
        <v>#REF!</v>
      </c>
      <c r="I256" s="121"/>
      <c r="J256" s="126" t="e">
        <f t="shared" si="48"/>
        <v>#REF!</v>
      </c>
      <c r="K256" s="126" t="e">
        <f t="shared" si="49"/>
        <v>#REF!</v>
      </c>
      <c r="L256" s="126" t="e">
        <f t="shared" si="52"/>
        <v>#REF!</v>
      </c>
      <c r="M256" s="126" t="e">
        <f t="shared" si="53"/>
        <v>#REF!</v>
      </c>
    </row>
    <row r="257" spans="1:13">
      <c r="A257" s="129">
        <v>230</v>
      </c>
      <c r="B257" s="126" t="e">
        <f t="shared" ref="B257:B320" si="56">IF(E256&lt;$G$20,E256,$G$20)</f>
        <v>#REF!</v>
      </c>
      <c r="C257" s="126" t="e">
        <f t="shared" ref="C257:C320" si="57">PPMT($G$19/12,A257-36,$C$18,$C$19)*-1</f>
        <v>#REF!</v>
      </c>
      <c r="D257" s="126" t="e">
        <f t="shared" si="54"/>
        <v>#REF!</v>
      </c>
      <c r="E257" s="150" t="e">
        <f t="shared" si="55"/>
        <v>#REF!</v>
      </c>
      <c r="I257" s="121"/>
      <c r="J257" s="126" t="e">
        <f t="shared" si="48"/>
        <v>#REF!</v>
      </c>
      <c r="K257" s="126" t="e">
        <f t="shared" si="49"/>
        <v>#REF!</v>
      </c>
      <c r="L257" s="126" t="e">
        <f t="shared" si="52"/>
        <v>#REF!</v>
      </c>
      <c r="M257" s="126" t="e">
        <f t="shared" si="53"/>
        <v>#REF!</v>
      </c>
    </row>
    <row r="258" spans="1:13">
      <c r="A258" s="129">
        <v>231</v>
      </c>
      <c r="B258" s="126" t="e">
        <f t="shared" si="56"/>
        <v>#REF!</v>
      </c>
      <c r="C258" s="126" t="e">
        <f t="shared" si="57"/>
        <v>#REF!</v>
      </c>
      <c r="D258" s="126" t="e">
        <f t="shared" si="54"/>
        <v>#REF!</v>
      </c>
      <c r="E258" s="150" t="e">
        <f t="shared" si="55"/>
        <v>#REF!</v>
      </c>
      <c r="I258" s="121"/>
      <c r="J258" s="126" t="e">
        <f t="shared" ref="J258:J321" si="58">IF(M257&gt;$G$22,$G$22,M257)</f>
        <v>#REF!</v>
      </c>
      <c r="K258" s="126" t="e">
        <f t="shared" ref="K258:K321" si="59">PPMT($G$21/12,A258-36,$C$18,$C$20)*-1</f>
        <v>#REF!</v>
      </c>
      <c r="L258" s="126" t="e">
        <f t="shared" si="52"/>
        <v>#REF!</v>
      </c>
      <c r="M258" s="126" t="e">
        <f t="shared" si="53"/>
        <v>#REF!</v>
      </c>
    </row>
    <row r="259" spans="1:13">
      <c r="A259" s="129">
        <v>232</v>
      </c>
      <c r="B259" s="126" t="e">
        <f t="shared" si="56"/>
        <v>#REF!</v>
      </c>
      <c r="C259" s="126" t="e">
        <f t="shared" si="57"/>
        <v>#REF!</v>
      </c>
      <c r="D259" s="126" t="e">
        <f t="shared" si="54"/>
        <v>#REF!</v>
      </c>
      <c r="E259" s="150" t="e">
        <f t="shared" si="55"/>
        <v>#REF!</v>
      </c>
      <c r="I259" s="121"/>
      <c r="J259" s="126" t="e">
        <f t="shared" si="58"/>
        <v>#REF!</v>
      </c>
      <c r="K259" s="126" t="e">
        <f t="shared" si="59"/>
        <v>#REF!</v>
      </c>
      <c r="L259" s="126" t="e">
        <f t="shared" si="52"/>
        <v>#REF!</v>
      </c>
      <c r="M259" s="126" t="e">
        <f t="shared" si="53"/>
        <v>#REF!</v>
      </c>
    </row>
    <row r="260" spans="1:13">
      <c r="A260" s="129">
        <v>233</v>
      </c>
      <c r="B260" s="126" t="e">
        <f t="shared" si="56"/>
        <v>#REF!</v>
      </c>
      <c r="C260" s="126" t="e">
        <f t="shared" si="57"/>
        <v>#REF!</v>
      </c>
      <c r="D260" s="126" t="e">
        <f t="shared" si="54"/>
        <v>#REF!</v>
      </c>
      <c r="E260" s="150" t="e">
        <f t="shared" si="55"/>
        <v>#REF!</v>
      </c>
      <c r="I260" s="121"/>
      <c r="J260" s="126" t="e">
        <f t="shared" si="58"/>
        <v>#REF!</v>
      </c>
      <c r="K260" s="126" t="e">
        <f t="shared" si="59"/>
        <v>#REF!</v>
      </c>
      <c r="L260" s="126" t="e">
        <f t="shared" si="52"/>
        <v>#REF!</v>
      </c>
      <c r="M260" s="126" t="e">
        <f t="shared" si="53"/>
        <v>#REF!</v>
      </c>
    </row>
    <row r="261" spans="1:13">
      <c r="A261" s="129">
        <v>234</v>
      </c>
      <c r="B261" s="126" t="e">
        <f t="shared" si="56"/>
        <v>#REF!</v>
      </c>
      <c r="C261" s="126" t="e">
        <f t="shared" si="57"/>
        <v>#REF!</v>
      </c>
      <c r="D261" s="126" t="e">
        <f t="shared" si="54"/>
        <v>#REF!</v>
      </c>
      <c r="E261" s="150" t="e">
        <f t="shared" si="55"/>
        <v>#REF!</v>
      </c>
      <c r="I261" s="121"/>
      <c r="J261" s="126" t="e">
        <f t="shared" si="58"/>
        <v>#REF!</v>
      </c>
      <c r="K261" s="126" t="e">
        <f t="shared" si="59"/>
        <v>#REF!</v>
      </c>
      <c r="L261" s="126" t="e">
        <f t="shared" si="52"/>
        <v>#REF!</v>
      </c>
      <c r="M261" s="126" t="e">
        <f t="shared" si="53"/>
        <v>#REF!</v>
      </c>
    </row>
    <row r="262" spans="1:13">
      <c r="A262" s="129">
        <v>235</v>
      </c>
      <c r="B262" s="126" t="e">
        <f t="shared" si="56"/>
        <v>#REF!</v>
      </c>
      <c r="C262" s="126" t="e">
        <f t="shared" si="57"/>
        <v>#REF!</v>
      </c>
      <c r="D262" s="126" t="e">
        <f t="shared" si="54"/>
        <v>#REF!</v>
      </c>
      <c r="E262" s="150" t="e">
        <f t="shared" si="55"/>
        <v>#REF!</v>
      </c>
      <c r="I262" s="121"/>
      <c r="J262" s="126" t="e">
        <f t="shared" si="58"/>
        <v>#REF!</v>
      </c>
      <c r="K262" s="126" t="e">
        <f t="shared" si="59"/>
        <v>#REF!</v>
      </c>
      <c r="L262" s="126" t="e">
        <f t="shared" si="52"/>
        <v>#REF!</v>
      </c>
      <c r="M262" s="126" t="e">
        <f t="shared" si="53"/>
        <v>#REF!</v>
      </c>
    </row>
    <row r="263" spans="1:13">
      <c r="A263" s="129">
        <v>236</v>
      </c>
      <c r="B263" s="126" t="e">
        <f t="shared" si="56"/>
        <v>#REF!</v>
      </c>
      <c r="C263" s="126" t="e">
        <f t="shared" si="57"/>
        <v>#REF!</v>
      </c>
      <c r="D263" s="126" t="e">
        <f t="shared" si="54"/>
        <v>#REF!</v>
      </c>
      <c r="E263" s="150" t="e">
        <f t="shared" si="55"/>
        <v>#REF!</v>
      </c>
      <c r="I263" s="121"/>
      <c r="J263" s="126" t="e">
        <f t="shared" si="58"/>
        <v>#REF!</v>
      </c>
      <c r="K263" s="126" t="e">
        <f t="shared" si="59"/>
        <v>#REF!</v>
      </c>
      <c r="L263" s="126" t="e">
        <f t="shared" si="52"/>
        <v>#REF!</v>
      </c>
      <c r="M263" s="126" t="e">
        <f t="shared" si="53"/>
        <v>#REF!</v>
      </c>
    </row>
    <row r="264" spans="1:13">
      <c r="A264" s="129">
        <v>237</v>
      </c>
      <c r="B264" s="126" t="e">
        <f t="shared" si="56"/>
        <v>#REF!</v>
      </c>
      <c r="C264" s="126" t="e">
        <f t="shared" si="57"/>
        <v>#REF!</v>
      </c>
      <c r="D264" s="126" t="e">
        <f t="shared" si="54"/>
        <v>#REF!</v>
      </c>
      <c r="E264" s="150" t="e">
        <f t="shared" si="55"/>
        <v>#REF!</v>
      </c>
      <c r="I264" s="121"/>
      <c r="J264" s="126" t="e">
        <f t="shared" si="58"/>
        <v>#REF!</v>
      </c>
      <c r="K264" s="126" t="e">
        <f t="shared" si="59"/>
        <v>#REF!</v>
      </c>
      <c r="L264" s="126" t="e">
        <f t="shared" si="52"/>
        <v>#REF!</v>
      </c>
      <c r="M264" s="126" t="e">
        <f t="shared" si="53"/>
        <v>#REF!</v>
      </c>
    </row>
    <row r="265" spans="1:13">
      <c r="A265" s="129">
        <v>238</v>
      </c>
      <c r="B265" s="126" t="e">
        <f t="shared" si="56"/>
        <v>#REF!</v>
      </c>
      <c r="C265" s="126" t="e">
        <f t="shared" si="57"/>
        <v>#REF!</v>
      </c>
      <c r="D265" s="126" t="e">
        <f t="shared" si="54"/>
        <v>#REF!</v>
      </c>
      <c r="E265" s="150" t="e">
        <f t="shared" si="55"/>
        <v>#REF!</v>
      </c>
      <c r="I265" s="121"/>
      <c r="J265" s="126" t="e">
        <f t="shared" si="58"/>
        <v>#REF!</v>
      </c>
      <c r="K265" s="126" t="e">
        <f t="shared" si="59"/>
        <v>#REF!</v>
      </c>
      <c r="L265" s="126" t="e">
        <f t="shared" si="52"/>
        <v>#REF!</v>
      </c>
      <c r="M265" s="126" t="e">
        <f t="shared" si="53"/>
        <v>#REF!</v>
      </c>
    </row>
    <row r="266" spans="1:13">
      <c r="A266" s="129">
        <v>239</v>
      </c>
      <c r="B266" s="126" t="e">
        <f t="shared" si="56"/>
        <v>#REF!</v>
      </c>
      <c r="C266" s="126" t="e">
        <f t="shared" si="57"/>
        <v>#REF!</v>
      </c>
      <c r="D266" s="126" t="e">
        <f t="shared" si="54"/>
        <v>#REF!</v>
      </c>
      <c r="E266" s="150" t="e">
        <f t="shared" si="55"/>
        <v>#REF!</v>
      </c>
      <c r="I266" s="121"/>
      <c r="J266" s="126" t="e">
        <f t="shared" si="58"/>
        <v>#REF!</v>
      </c>
      <c r="K266" s="126" t="e">
        <f t="shared" si="59"/>
        <v>#REF!</v>
      </c>
      <c r="L266" s="126" t="e">
        <f t="shared" si="52"/>
        <v>#REF!</v>
      </c>
      <c r="M266" s="126" t="e">
        <f t="shared" si="53"/>
        <v>#REF!</v>
      </c>
    </row>
    <row r="267" spans="1:13">
      <c r="A267" s="129">
        <v>240</v>
      </c>
      <c r="B267" s="126" t="e">
        <f t="shared" si="56"/>
        <v>#REF!</v>
      </c>
      <c r="C267" s="126" t="e">
        <f t="shared" si="57"/>
        <v>#REF!</v>
      </c>
      <c r="D267" s="126" t="e">
        <f t="shared" si="54"/>
        <v>#REF!</v>
      </c>
      <c r="E267" s="150" t="e">
        <f t="shared" si="55"/>
        <v>#REF!</v>
      </c>
      <c r="I267" s="121"/>
      <c r="J267" s="126" t="e">
        <f t="shared" si="58"/>
        <v>#REF!</v>
      </c>
      <c r="K267" s="126" t="e">
        <f t="shared" si="59"/>
        <v>#REF!</v>
      </c>
      <c r="L267" s="126" t="e">
        <f t="shared" si="52"/>
        <v>#REF!</v>
      </c>
      <c r="M267" s="126" t="e">
        <f t="shared" si="53"/>
        <v>#REF!</v>
      </c>
    </row>
    <row r="268" spans="1:13">
      <c r="A268" s="129">
        <v>241</v>
      </c>
      <c r="B268" s="126" t="e">
        <f t="shared" si="56"/>
        <v>#REF!</v>
      </c>
      <c r="C268" s="126" t="e">
        <f t="shared" si="57"/>
        <v>#REF!</v>
      </c>
      <c r="D268" s="126" t="e">
        <f t="shared" si="54"/>
        <v>#REF!</v>
      </c>
      <c r="E268" s="150" t="e">
        <f t="shared" si="55"/>
        <v>#REF!</v>
      </c>
      <c r="I268" s="121"/>
      <c r="J268" s="126" t="e">
        <f t="shared" si="58"/>
        <v>#REF!</v>
      </c>
      <c r="K268" s="126" t="e">
        <f t="shared" si="59"/>
        <v>#REF!</v>
      </c>
      <c r="L268" s="126" t="e">
        <f t="shared" si="52"/>
        <v>#REF!</v>
      </c>
      <c r="M268" s="126" t="e">
        <f t="shared" si="53"/>
        <v>#REF!</v>
      </c>
    </row>
    <row r="269" spans="1:13">
      <c r="A269" s="129">
        <v>242</v>
      </c>
      <c r="B269" s="126" t="e">
        <f t="shared" si="56"/>
        <v>#REF!</v>
      </c>
      <c r="C269" s="126" t="e">
        <f t="shared" si="57"/>
        <v>#REF!</v>
      </c>
      <c r="D269" s="126" t="e">
        <f t="shared" si="54"/>
        <v>#REF!</v>
      </c>
      <c r="E269" s="150" t="e">
        <f t="shared" si="55"/>
        <v>#REF!</v>
      </c>
      <c r="I269" s="121"/>
      <c r="J269" s="126" t="e">
        <f t="shared" si="58"/>
        <v>#REF!</v>
      </c>
      <c r="K269" s="126" t="e">
        <f t="shared" si="59"/>
        <v>#REF!</v>
      </c>
      <c r="L269" s="126" t="e">
        <f t="shared" si="52"/>
        <v>#REF!</v>
      </c>
      <c r="M269" s="126" t="e">
        <f t="shared" si="53"/>
        <v>#REF!</v>
      </c>
    </row>
    <row r="270" spans="1:13">
      <c r="A270" s="129">
        <v>243</v>
      </c>
      <c r="B270" s="126" t="e">
        <f t="shared" si="56"/>
        <v>#REF!</v>
      </c>
      <c r="C270" s="126" t="e">
        <f t="shared" si="57"/>
        <v>#REF!</v>
      </c>
      <c r="D270" s="126" t="e">
        <f t="shared" si="54"/>
        <v>#REF!</v>
      </c>
      <c r="E270" s="150" t="e">
        <f t="shared" si="55"/>
        <v>#REF!</v>
      </c>
      <c r="I270" s="121"/>
      <c r="J270" s="126" t="e">
        <f t="shared" si="58"/>
        <v>#REF!</v>
      </c>
      <c r="K270" s="126" t="e">
        <f t="shared" si="59"/>
        <v>#REF!</v>
      </c>
      <c r="L270" s="126" t="e">
        <f t="shared" si="52"/>
        <v>#REF!</v>
      </c>
      <c r="M270" s="126" t="e">
        <f t="shared" si="53"/>
        <v>#REF!</v>
      </c>
    </row>
    <row r="271" spans="1:13">
      <c r="A271" s="129">
        <v>244</v>
      </c>
      <c r="B271" s="126" t="e">
        <f t="shared" si="56"/>
        <v>#REF!</v>
      </c>
      <c r="C271" s="126" t="e">
        <f t="shared" si="57"/>
        <v>#REF!</v>
      </c>
      <c r="D271" s="126" t="e">
        <f t="shared" si="54"/>
        <v>#REF!</v>
      </c>
      <c r="E271" s="150" t="e">
        <f t="shared" si="55"/>
        <v>#REF!</v>
      </c>
      <c r="I271" s="121"/>
      <c r="J271" s="126" t="e">
        <f t="shared" si="58"/>
        <v>#REF!</v>
      </c>
      <c r="K271" s="126" t="e">
        <f t="shared" si="59"/>
        <v>#REF!</v>
      </c>
      <c r="L271" s="126" t="e">
        <f t="shared" si="52"/>
        <v>#REF!</v>
      </c>
      <c r="M271" s="126" t="e">
        <f t="shared" si="53"/>
        <v>#REF!</v>
      </c>
    </row>
    <row r="272" spans="1:13">
      <c r="A272" s="129">
        <v>245</v>
      </c>
      <c r="B272" s="126" t="e">
        <f t="shared" si="56"/>
        <v>#REF!</v>
      </c>
      <c r="C272" s="126" t="e">
        <f t="shared" si="57"/>
        <v>#REF!</v>
      </c>
      <c r="D272" s="126" t="e">
        <f t="shared" si="54"/>
        <v>#REF!</v>
      </c>
      <c r="E272" s="150" t="e">
        <f t="shared" si="55"/>
        <v>#REF!</v>
      </c>
      <c r="I272" s="121"/>
      <c r="J272" s="126" t="e">
        <f t="shared" si="58"/>
        <v>#REF!</v>
      </c>
      <c r="K272" s="126" t="e">
        <f t="shared" si="59"/>
        <v>#REF!</v>
      </c>
      <c r="L272" s="126" t="e">
        <f t="shared" si="52"/>
        <v>#REF!</v>
      </c>
      <c r="M272" s="126" t="e">
        <f t="shared" si="53"/>
        <v>#REF!</v>
      </c>
    </row>
    <row r="273" spans="1:13">
      <c r="A273" s="129">
        <v>246</v>
      </c>
      <c r="B273" s="126" t="e">
        <f t="shared" si="56"/>
        <v>#REF!</v>
      </c>
      <c r="C273" s="126" t="e">
        <f t="shared" si="57"/>
        <v>#REF!</v>
      </c>
      <c r="D273" s="126" t="e">
        <f t="shared" si="54"/>
        <v>#REF!</v>
      </c>
      <c r="E273" s="150" t="e">
        <f t="shared" si="55"/>
        <v>#REF!</v>
      </c>
      <c r="I273" s="121"/>
      <c r="J273" s="126" t="e">
        <f t="shared" si="58"/>
        <v>#REF!</v>
      </c>
      <c r="K273" s="126" t="e">
        <f t="shared" si="59"/>
        <v>#REF!</v>
      </c>
      <c r="L273" s="126" t="e">
        <f t="shared" si="52"/>
        <v>#REF!</v>
      </c>
      <c r="M273" s="126" t="e">
        <f t="shared" si="53"/>
        <v>#REF!</v>
      </c>
    </row>
    <row r="274" spans="1:13">
      <c r="A274" s="129">
        <v>247</v>
      </c>
      <c r="B274" s="126" t="e">
        <f t="shared" si="56"/>
        <v>#REF!</v>
      </c>
      <c r="C274" s="126" t="e">
        <f t="shared" si="57"/>
        <v>#REF!</v>
      </c>
      <c r="D274" s="126" t="e">
        <f t="shared" si="54"/>
        <v>#REF!</v>
      </c>
      <c r="E274" s="150" t="e">
        <f t="shared" si="55"/>
        <v>#REF!</v>
      </c>
      <c r="I274" s="121"/>
      <c r="J274" s="126" t="e">
        <f t="shared" si="58"/>
        <v>#REF!</v>
      </c>
      <c r="K274" s="126" t="e">
        <f t="shared" si="59"/>
        <v>#REF!</v>
      </c>
      <c r="L274" s="126" t="e">
        <f t="shared" si="52"/>
        <v>#REF!</v>
      </c>
      <c r="M274" s="126" t="e">
        <f t="shared" si="53"/>
        <v>#REF!</v>
      </c>
    </row>
    <row r="275" spans="1:13">
      <c r="A275" s="129">
        <v>248</v>
      </c>
      <c r="B275" s="126" t="e">
        <f t="shared" si="56"/>
        <v>#REF!</v>
      </c>
      <c r="C275" s="126" t="e">
        <f t="shared" si="57"/>
        <v>#REF!</v>
      </c>
      <c r="D275" s="126" t="e">
        <f t="shared" si="54"/>
        <v>#REF!</v>
      </c>
      <c r="E275" s="150" t="e">
        <f t="shared" si="55"/>
        <v>#REF!</v>
      </c>
      <c r="I275" s="121"/>
      <c r="J275" s="126" t="e">
        <f t="shared" si="58"/>
        <v>#REF!</v>
      </c>
      <c r="K275" s="126" t="e">
        <f t="shared" si="59"/>
        <v>#REF!</v>
      </c>
      <c r="L275" s="126" t="e">
        <f t="shared" si="52"/>
        <v>#REF!</v>
      </c>
      <c r="M275" s="126" t="e">
        <f t="shared" si="53"/>
        <v>#REF!</v>
      </c>
    </row>
    <row r="276" spans="1:13">
      <c r="A276" s="129">
        <v>249</v>
      </c>
      <c r="B276" s="126" t="e">
        <f t="shared" si="56"/>
        <v>#REF!</v>
      </c>
      <c r="C276" s="126" t="e">
        <f t="shared" si="57"/>
        <v>#REF!</v>
      </c>
      <c r="D276" s="126" t="e">
        <f t="shared" si="54"/>
        <v>#REF!</v>
      </c>
      <c r="E276" s="150" t="e">
        <f t="shared" si="55"/>
        <v>#REF!</v>
      </c>
      <c r="I276" s="121"/>
      <c r="J276" s="126" t="e">
        <f t="shared" si="58"/>
        <v>#REF!</v>
      </c>
      <c r="K276" s="126" t="e">
        <f t="shared" si="59"/>
        <v>#REF!</v>
      </c>
      <c r="L276" s="126" t="e">
        <f t="shared" si="52"/>
        <v>#REF!</v>
      </c>
      <c r="M276" s="126" t="e">
        <f t="shared" si="53"/>
        <v>#REF!</v>
      </c>
    </row>
    <row r="277" spans="1:13">
      <c r="A277" s="129">
        <v>250</v>
      </c>
      <c r="B277" s="126" t="e">
        <f t="shared" si="56"/>
        <v>#REF!</v>
      </c>
      <c r="C277" s="126" t="e">
        <f t="shared" si="57"/>
        <v>#REF!</v>
      </c>
      <c r="D277" s="126" t="e">
        <f t="shared" si="54"/>
        <v>#REF!</v>
      </c>
      <c r="E277" s="150" t="e">
        <f t="shared" si="55"/>
        <v>#REF!</v>
      </c>
      <c r="I277" s="121"/>
      <c r="J277" s="126" t="e">
        <f t="shared" si="58"/>
        <v>#REF!</v>
      </c>
      <c r="K277" s="126" t="e">
        <f t="shared" si="59"/>
        <v>#REF!</v>
      </c>
      <c r="L277" s="126" t="e">
        <f t="shared" si="52"/>
        <v>#REF!</v>
      </c>
      <c r="M277" s="126" t="e">
        <f t="shared" si="53"/>
        <v>#REF!</v>
      </c>
    </row>
    <row r="278" spans="1:13">
      <c r="A278" s="129">
        <v>251</v>
      </c>
      <c r="B278" s="126" t="e">
        <f t="shared" si="56"/>
        <v>#REF!</v>
      </c>
      <c r="C278" s="126" t="e">
        <f t="shared" si="57"/>
        <v>#REF!</v>
      </c>
      <c r="D278" s="126" t="e">
        <f t="shared" si="54"/>
        <v>#REF!</v>
      </c>
      <c r="E278" s="150" t="e">
        <f t="shared" si="55"/>
        <v>#REF!</v>
      </c>
      <c r="I278" s="121"/>
      <c r="J278" s="126" t="e">
        <f t="shared" si="58"/>
        <v>#REF!</v>
      </c>
      <c r="K278" s="126" t="e">
        <f t="shared" si="59"/>
        <v>#REF!</v>
      </c>
      <c r="L278" s="126" t="e">
        <f t="shared" si="52"/>
        <v>#REF!</v>
      </c>
      <c r="M278" s="126" t="e">
        <f t="shared" si="53"/>
        <v>#REF!</v>
      </c>
    </row>
    <row r="279" spans="1:13">
      <c r="A279" s="129">
        <v>252</v>
      </c>
      <c r="B279" s="126" t="e">
        <f t="shared" si="56"/>
        <v>#REF!</v>
      </c>
      <c r="C279" s="126" t="e">
        <f t="shared" si="57"/>
        <v>#REF!</v>
      </c>
      <c r="D279" s="126" t="e">
        <f t="shared" si="54"/>
        <v>#REF!</v>
      </c>
      <c r="E279" s="150" t="e">
        <f t="shared" si="55"/>
        <v>#REF!</v>
      </c>
      <c r="I279" s="121"/>
      <c r="J279" s="126" t="e">
        <f t="shared" si="58"/>
        <v>#REF!</v>
      </c>
      <c r="K279" s="126" t="e">
        <f t="shared" si="59"/>
        <v>#REF!</v>
      </c>
      <c r="L279" s="126" t="e">
        <f t="shared" si="52"/>
        <v>#REF!</v>
      </c>
      <c r="M279" s="126" t="e">
        <f t="shared" si="53"/>
        <v>#REF!</v>
      </c>
    </row>
    <row r="280" spans="1:13">
      <c r="A280" s="129">
        <v>253</v>
      </c>
      <c r="B280" s="126" t="e">
        <f t="shared" si="56"/>
        <v>#REF!</v>
      </c>
      <c r="C280" s="126" t="e">
        <f t="shared" si="57"/>
        <v>#REF!</v>
      </c>
      <c r="D280" s="126" t="e">
        <f t="shared" si="54"/>
        <v>#REF!</v>
      </c>
      <c r="E280" s="150" t="e">
        <f t="shared" si="55"/>
        <v>#REF!</v>
      </c>
      <c r="I280" s="121"/>
      <c r="J280" s="126" t="e">
        <f t="shared" si="58"/>
        <v>#REF!</v>
      </c>
      <c r="K280" s="126" t="e">
        <f t="shared" si="59"/>
        <v>#REF!</v>
      </c>
      <c r="L280" s="126" t="e">
        <f t="shared" si="52"/>
        <v>#REF!</v>
      </c>
      <c r="M280" s="126" t="e">
        <f t="shared" si="53"/>
        <v>#REF!</v>
      </c>
    </row>
    <row r="281" spans="1:13">
      <c r="A281" s="129">
        <v>254</v>
      </c>
      <c r="B281" s="126" t="e">
        <f t="shared" si="56"/>
        <v>#REF!</v>
      </c>
      <c r="C281" s="126" t="e">
        <f t="shared" si="57"/>
        <v>#REF!</v>
      </c>
      <c r="D281" s="126" t="e">
        <f t="shared" si="54"/>
        <v>#REF!</v>
      </c>
      <c r="E281" s="150" t="e">
        <f t="shared" si="55"/>
        <v>#REF!</v>
      </c>
      <c r="I281" s="121"/>
      <c r="J281" s="126" t="e">
        <f t="shared" si="58"/>
        <v>#REF!</v>
      </c>
      <c r="K281" s="126" t="e">
        <f t="shared" si="59"/>
        <v>#REF!</v>
      </c>
      <c r="L281" s="126" t="e">
        <f t="shared" si="52"/>
        <v>#REF!</v>
      </c>
      <c r="M281" s="126" t="e">
        <f t="shared" si="53"/>
        <v>#REF!</v>
      </c>
    </row>
    <row r="282" spans="1:13">
      <c r="A282" s="129">
        <v>255</v>
      </c>
      <c r="B282" s="126" t="e">
        <f t="shared" si="56"/>
        <v>#REF!</v>
      </c>
      <c r="C282" s="126" t="e">
        <f t="shared" si="57"/>
        <v>#REF!</v>
      </c>
      <c r="D282" s="126" t="e">
        <f t="shared" si="54"/>
        <v>#REF!</v>
      </c>
      <c r="E282" s="150" t="e">
        <f t="shared" si="55"/>
        <v>#REF!</v>
      </c>
      <c r="I282" s="121"/>
      <c r="J282" s="126" t="e">
        <f t="shared" si="58"/>
        <v>#REF!</v>
      </c>
      <c r="K282" s="126" t="e">
        <f t="shared" si="59"/>
        <v>#REF!</v>
      </c>
      <c r="L282" s="126" t="e">
        <f t="shared" si="52"/>
        <v>#REF!</v>
      </c>
      <c r="M282" s="126" t="e">
        <f t="shared" si="53"/>
        <v>#REF!</v>
      </c>
    </row>
    <row r="283" spans="1:13">
      <c r="A283" s="129">
        <v>256</v>
      </c>
      <c r="B283" s="126" t="e">
        <f t="shared" si="56"/>
        <v>#REF!</v>
      </c>
      <c r="C283" s="126" t="e">
        <f t="shared" si="57"/>
        <v>#REF!</v>
      </c>
      <c r="D283" s="126" t="e">
        <f t="shared" si="54"/>
        <v>#REF!</v>
      </c>
      <c r="E283" s="150" t="e">
        <f t="shared" si="55"/>
        <v>#REF!</v>
      </c>
      <c r="I283" s="121"/>
      <c r="J283" s="126" t="e">
        <f t="shared" si="58"/>
        <v>#REF!</v>
      </c>
      <c r="K283" s="126" t="e">
        <f t="shared" si="59"/>
        <v>#REF!</v>
      </c>
      <c r="L283" s="126" t="e">
        <f t="shared" si="52"/>
        <v>#REF!</v>
      </c>
      <c r="M283" s="126" t="e">
        <f t="shared" si="53"/>
        <v>#REF!</v>
      </c>
    </row>
    <row r="284" spans="1:13">
      <c r="A284" s="129">
        <v>257</v>
      </c>
      <c r="B284" s="126" t="e">
        <f t="shared" si="56"/>
        <v>#REF!</v>
      </c>
      <c r="C284" s="126" t="e">
        <f t="shared" si="57"/>
        <v>#REF!</v>
      </c>
      <c r="D284" s="126" t="e">
        <f t="shared" si="54"/>
        <v>#REF!</v>
      </c>
      <c r="E284" s="150" t="e">
        <f t="shared" si="55"/>
        <v>#REF!</v>
      </c>
      <c r="I284" s="121"/>
      <c r="J284" s="126" t="e">
        <f t="shared" si="58"/>
        <v>#REF!</v>
      </c>
      <c r="K284" s="126" t="e">
        <f t="shared" si="59"/>
        <v>#REF!</v>
      </c>
      <c r="L284" s="126" t="e">
        <f t="shared" si="52"/>
        <v>#REF!</v>
      </c>
      <c r="M284" s="126" t="e">
        <f t="shared" si="53"/>
        <v>#REF!</v>
      </c>
    </row>
    <row r="285" spans="1:13">
      <c r="A285" s="129">
        <v>258</v>
      </c>
      <c r="B285" s="126" t="e">
        <f t="shared" si="56"/>
        <v>#REF!</v>
      </c>
      <c r="C285" s="126" t="e">
        <f t="shared" si="57"/>
        <v>#REF!</v>
      </c>
      <c r="D285" s="126" t="e">
        <f t="shared" si="54"/>
        <v>#REF!</v>
      </c>
      <c r="E285" s="150" t="e">
        <f t="shared" si="55"/>
        <v>#REF!</v>
      </c>
      <c r="I285" s="121"/>
      <c r="J285" s="126" t="e">
        <f t="shared" si="58"/>
        <v>#REF!</v>
      </c>
      <c r="K285" s="126" t="e">
        <f t="shared" si="59"/>
        <v>#REF!</v>
      </c>
      <c r="L285" s="126" t="e">
        <f t="shared" si="52"/>
        <v>#REF!</v>
      </c>
      <c r="M285" s="126" t="e">
        <f t="shared" si="53"/>
        <v>#REF!</v>
      </c>
    </row>
    <row r="286" spans="1:13">
      <c r="A286" s="129">
        <v>259</v>
      </c>
      <c r="B286" s="126" t="e">
        <f t="shared" si="56"/>
        <v>#REF!</v>
      </c>
      <c r="C286" s="126" t="e">
        <f t="shared" si="57"/>
        <v>#REF!</v>
      </c>
      <c r="D286" s="126" t="e">
        <f t="shared" si="54"/>
        <v>#REF!</v>
      </c>
      <c r="E286" s="150" t="e">
        <f t="shared" si="55"/>
        <v>#REF!</v>
      </c>
      <c r="I286" s="121"/>
      <c r="J286" s="126" t="e">
        <f t="shared" si="58"/>
        <v>#REF!</v>
      </c>
      <c r="K286" s="126" t="e">
        <f t="shared" si="59"/>
        <v>#REF!</v>
      </c>
      <c r="L286" s="126" t="e">
        <f t="shared" si="52"/>
        <v>#REF!</v>
      </c>
      <c r="M286" s="126" t="e">
        <f t="shared" si="53"/>
        <v>#REF!</v>
      </c>
    </row>
    <row r="287" spans="1:13">
      <c r="A287" s="129">
        <v>260</v>
      </c>
      <c r="B287" s="126" t="e">
        <f t="shared" si="56"/>
        <v>#REF!</v>
      </c>
      <c r="C287" s="126" t="e">
        <f t="shared" si="57"/>
        <v>#REF!</v>
      </c>
      <c r="D287" s="126" t="e">
        <f t="shared" si="54"/>
        <v>#REF!</v>
      </c>
      <c r="E287" s="150" t="e">
        <f t="shared" si="55"/>
        <v>#REF!</v>
      </c>
      <c r="I287" s="121"/>
      <c r="J287" s="126" t="e">
        <f t="shared" si="58"/>
        <v>#REF!</v>
      </c>
      <c r="K287" s="126" t="e">
        <f t="shared" si="59"/>
        <v>#REF!</v>
      </c>
      <c r="L287" s="126" t="e">
        <f t="shared" ref="L287:L327" si="60">J287-K287</f>
        <v>#REF!</v>
      </c>
      <c r="M287" s="126" t="e">
        <f t="shared" ref="M287:M327" si="61">M286-K287</f>
        <v>#REF!</v>
      </c>
    </row>
    <row r="288" spans="1:13">
      <c r="A288" s="129">
        <v>261</v>
      </c>
      <c r="B288" s="126" t="e">
        <f t="shared" si="56"/>
        <v>#REF!</v>
      </c>
      <c r="C288" s="126" t="e">
        <f t="shared" si="57"/>
        <v>#REF!</v>
      </c>
      <c r="D288" s="126" t="e">
        <f t="shared" si="54"/>
        <v>#REF!</v>
      </c>
      <c r="E288" s="150" t="e">
        <f t="shared" si="55"/>
        <v>#REF!</v>
      </c>
      <c r="I288" s="121"/>
      <c r="J288" s="126" t="e">
        <f t="shared" si="58"/>
        <v>#REF!</v>
      </c>
      <c r="K288" s="126" t="e">
        <f t="shared" si="59"/>
        <v>#REF!</v>
      </c>
      <c r="L288" s="126" t="e">
        <f t="shared" si="60"/>
        <v>#REF!</v>
      </c>
      <c r="M288" s="126" t="e">
        <f t="shared" si="61"/>
        <v>#REF!</v>
      </c>
    </row>
    <row r="289" spans="1:13">
      <c r="A289" s="129">
        <v>262</v>
      </c>
      <c r="B289" s="126" t="e">
        <f t="shared" si="56"/>
        <v>#REF!</v>
      </c>
      <c r="C289" s="126" t="e">
        <f t="shared" si="57"/>
        <v>#REF!</v>
      </c>
      <c r="D289" s="126" t="e">
        <f t="shared" si="54"/>
        <v>#REF!</v>
      </c>
      <c r="E289" s="150" t="e">
        <f t="shared" si="55"/>
        <v>#REF!</v>
      </c>
      <c r="I289" s="121"/>
      <c r="J289" s="126" t="e">
        <f t="shared" si="58"/>
        <v>#REF!</v>
      </c>
      <c r="K289" s="126" t="e">
        <f t="shared" si="59"/>
        <v>#REF!</v>
      </c>
      <c r="L289" s="126" t="e">
        <f t="shared" si="60"/>
        <v>#REF!</v>
      </c>
      <c r="M289" s="126" t="e">
        <f t="shared" si="61"/>
        <v>#REF!</v>
      </c>
    </row>
    <row r="290" spans="1:13">
      <c r="A290" s="129">
        <v>263</v>
      </c>
      <c r="B290" s="126" t="e">
        <f t="shared" si="56"/>
        <v>#REF!</v>
      </c>
      <c r="C290" s="126" t="e">
        <f t="shared" si="57"/>
        <v>#REF!</v>
      </c>
      <c r="D290" s="126" t="e">
        <f t="shared" si="54"/>
        <v>#REF!</v>
      </c>
      <c r="E290" s="150" t="e">
        <f t="shared" si="55"/>
        <v>#REF!</v>
      </c>
      <c r="I290" s="121"/>
      <c r="J290" s="126" t="e">
        <f t="shared" si="58"/>
        <v>#REF!</v>
      </c>
      <c r="K290" s="126" t="e">
        <f t="shared" si="59"/>
        <v>#REF!</v>
      </c>
      <c r="L290" s="126" t="e">
        <f t="shared" si="60"/>
        <v>#REF!</v>
      </c>
      <c r="M290" s="126" t="e">
        <f t="shared" si="61"/>
        <v>#REF!</v>
      </c>
    </row>
    <row r="291" spans="1:13">
      <c r="A291" s="129">
        <v>264</v>
      </c>
      <c r="B291" s="126" t="e">
        <f t="shared" si="56"/>
        <v>#REF!</v>
      </c>
      <c r="C291" s="126" t="e">
        <f t="shared" si="57"/>
        <v>#REF!</v>
      </c>
      <c r="D291" s="126" t="e">
        <f t="shared" si="54"/>
        <v>#REF!</v>
      </c>
      <c r="E291" s="150" t="e">
        <f t="shared" si="55"/>
        <v>#REF!</v>
      </c>
      <c r="I291" s="121"/>
      <c r="J291" s="126" t="e">
        <f t="shared" si="58"/>
        <v>#REF!</v>
      </c>
      <c r="K291" s="126" t="e">
        <f t="shared" si="59"/>
        <v>#REF!</v>
      </c>
      <c r="L291" s="126" t="e">
        <f t="shared" si="60"/>
        <v>#REF!</v>
      </c>
      <c r="M291" s="126" t="e">
        <f t="shared" si="61"/>
        <v>#REF!</v>
      </c>
    </row>
    <row r="292" spans="1:13">
      <c r="A292" s="129">
        <v>265</v>
      </c>
      <c r="B292" s="126" t="e">
        <f t="shared" si="56"/>
        <v>#REF!</v>
      </c>
      <c r="C292" s="126" t="e">
        <f t="shared" si="57"/>
        <v>#REF!</v>
      </c>
      <c r="D292" s="126" t="e">
        <f t="shared" si="54"/>
        <v>#REF!</v>
      </c>
      <c r="E292" s="150" t="e">
        <f t="shared" si="55"/>
        <v>#REF!</v>
      </c>
      <c r="I292" s="121"/>
      <c r="J292" s="126" t="e">
        <f t="shared" si="58"/>
        <v>#REF!</v>
      </c>
      <c r="K292" s="126" t="e">
        <f t="shared" si="59"/>
        <v>#REF!</v>
      </c>
      <c r="L292" s="126" t="e">
        <f t="shared" si="60"/>
        <v>#REF!</v>
      </c>
      <c r="M292" s="126" t="e">
        <f t="shared" si="61"/>
        <v>#REF!</v>
      </c>
    </row>
    <row r="293" spans="1:13">
      <c r="A293" s="129">
        <v>266</v>
      </c>
      <c r="B293" s="126" t="e">
        <f t="shared" si="56"/>
        <v>#REF!</v>
      </c>
      <c r="C293" s="126" t="e">
        <f t="shared" si="57"/>
        <v>#REF!</v>
      </c>
      <c r="D293" s="126" t="e">
        <f t="shared" si="54"/>
        <v>#REF!</v>
      </c>
      <c r="E293" s="150" t="e">
        <f t="shared" si="55"/>
        <v>#REF!</v>
      </c>
      <c r="I293" s="121"/>
      <c r="J293" s="126" t="e">
        <f t="shared" si="58"/>
        <v>#REF!</v>
      </c>
      <c r="K293" s="126" t="e">
        <f t="shared" si="59"/>
        <v>#REF!</v>
      </c>
      <c r="L293" s="126" t="e">
        <f t="shared" si="60"/>
        <v>#REF!</v>
      </c>
      <c r="M293" s="126" t="e">
        <f t="shared" si="61"/>
        <v>#REF!</v>
      </c>
    </row>
    <row r="294" spans="1:13">
      <c r="A294" s="129">
        <v>267</v>
      </c>
      <c r="B294" s="126" t="e">
        <f t="shared" si="56"/>
        <v>#REF!</v>
      </c>
      <c r="C294" s="126" t="e">
        <f t="shared" si="57"/>
        <v>#REF!</v>
      </c>
      <c r="D294" s="126" t="e">
        <f t="shared" si="54"/>
        <v>#REF!</v>
      </c>
      <c r="E294" s="150" t="e">
        <f t="shared" si="55"/>
        <v>#REF!</v>
      </c>
      <c r="I294" s="121"/>
      <c r="J294" s="126" t="e">
        <f t="shared" si="58"/>
        <v>#REF!</v>
      </c>
      <c r="K294" s="126" t="e">
        <f t="shared" si="59"/>
        <v>#REF!</v>
      </c>
      <c r="L294" s="126" t="e">
        <f t="shared" si="60"/>
        <v>#REF!</v>
      </c>
      <c r="M294" s="126" t="e">
        <f t="shared" si="61"/>
        <v>#REF!</v>
      </c>
    </row>
    <row r="295" spans="1:13">
      <c r="A295" s="129">
        <v>268</v>
      </c>
      <c r="B295" s="126" t="e">
        <f t="shared" si="56"/>
        <v>#REF!</v>
      </c>
      <c r="C295" s="126" t="e">
        <f t="shared" si="57"/>
        <v>#REF!</v>
      </c>
      <c r="D295" s="126" t="e">
        <f t="shared" si="54"/>
        <v>#REF!</v>
      </c>
      <c r="E295" s="150" t="e">
        <f t="shared" si="55"/>
        <v>#REF!</v>
      </c>
      <c r="I295" s="121"/>
      <c r="J295" s="126" t="e">
        <f t="shared" si="58"/>
        <v>#REF!</v>
      </c>
      <c r="K295" s="126" t="e">
        <f t="shared" si="59"/>
        <v>#REF!</v>
      </c>
      <c r="L295" s="126" t="e">
        <f t="shared" si="60"/>
        <v>#REF!</v>
      </c>
      <c r="M295" s="126" t="e">
        <f t="shared" si="61"/>
        <v>#REF!</v>
      </c>
    </row>
    <row r="296" spans="1:13">
      <c r="A296" s="129">
        <v>269</v>
      </c>
      <c r="B296" s="126" t="e">
        <f t="shared" si="56"/>
        <v>#REF!</v>
      </c>
      <c r="C296" s="126" t="e">
        <f t="shared" si="57"/>
        <v>#REF!</v>
      </c>
      <c r="D296" s="126" t="e">
        <f t="shared" si="54"/>
        <v>#REF!</v>
      </c>
      <c r="E296" s="150" t="e">
        <f t="shared" si="55"/>
        <v>#REF!</v>
      </c>
      <c r="I296" s="121"/>
      <c r="J296" s="126" t="e">
        <f t="shared" si="58"/>
        <v>#REF!</v>
      </c>
      <c r="K296" s="126" t="e">
        <f t="shared" si="59"/>
        <v>#REF!</v>
      </c>
      <c r="L296" s="126" t="e">
        <f t="shared" si="60"/>
        <v>#REF!</v>
      </c>
      <c r="M296" s="126" t="e">
        <f t="shared" si="61"/>
        <v>#REF!</v>
      </c>
    </row>
    <row r="297" spans="1:13">
      <c r="A297" s="129">
        <v>270</v>
      </c>
      <c r="B297" s="126" t="e">
        <f t="shared" si="56"/>
        <v>#REF!</v>
      </c>
      <c r="C297" s="126" t="e">
        <f t="shared" si="57"/>
        <v>#REF!</v>
      </c>
      <c r="D297" s="126" t="e">
        <f t="shared" si="54"/>
        <v>#REF!</v>
      </c>
      <c r="E297" s="150" t="e">
        <f t="shared" si="55"/>
        <v>#REF!</v>
      </c>
      <c r="I297" s="121"/>
      <c r="J297" s="126" t="e">
        <f t="shared" si="58"/>
        <v>#REF!</v>
      </c>
      <c r="K297" s="126" t="e">
        <f t="shared" si="59"/>
        <v>#REF!</v>
      </c>
      <c r="L297" s="126" t="e">
        <f t="shared" si="60"/>
        <v>#REF!</v>
      </c>
      <c r="M297" s="126" t="e">
        <f t="shared" si="61"/>
        <v>#REF!</v>
      </c>
    </row>
    <row r="298" spans="1:13">
      <c r="A298" s="129">
        <v>271</v>
      </c>
      <c r="B298" s="126" t="e">
        <f t="shared" si="56"/>
        <v>#REF!</v>
      </c>
      <c r="C298" s="126" t="e">
        <f t="shared" si="57"/>
        <v>#REF!</v>
      </c>
      <c r="D298" s="126" t="e">
        <f t="shared" si="54"/>
        <v>#REF!</v>
      </c>
      <c r="E298" s="150" t="e">
        <f t="shared" si="55"/>
        <v>#REF!</v>
      </c>
      <c r="I298" s="121"/>
      <c r="J298" s="126" t="e">
        <f t="shared" si="58"/>
        <v>#REF!</v>
      </c>
      <c r="K298" s="126" t="e">
        <f t="shared" si="59"/>
        <v>#REF!</v>
      </c>
      <c r="L298" s="126" t="e">
        <f t="shared" si="60"/>
        <v>#REF!</v>
      </c>
      <c r="M298" s="126" t="e">
        <f t="shared" si="61"/>
        <v>#REF!</v>
      </c>
    </row>
    <row r="299" spans="1:13">
      <c r="A299" s="129">
        <v>272</v>
      </c>
      <c r="B299" s="126" t="e">
        <f t="shared" si="56"/>
        <v>#REF!</v>
      </c>
      <c r="C299" s="126" t="e">
        <f t="shared" si="57"/>
        <v>#REF!</v>
      </c>
      <c r="D299" s="126" t="e">
        <f t="shared" si="54"/>
        <v>#REF!</v>
      </c>
      <c r="E299" s="150" t="e">
        <f t="shared" si="55"/>
        <v>#REF!</v>
      </c>
      <c r="I299" s="121"/>
      <c r="J299" s="126" t="e">
        <f t="shared" si="58"/>
        <v>#REF!</v>
      </c>
      <c r="K299" s="126" t="e">
        <f t="shared" si="59"/>
        <v>#REF!</v>
      </c>
      <c r="L299" s="126" t="e">
        <f t="shared" si="60"/>
        <v>#REF!</v>
      </c>
      <c r="M299" s="126" t="e">
        <f t="shared" si="61"/>
        <v>#REF!</v>
      </c>
    </row>
    <row r="300" spans="1:13">
      <c r="A300" s="129">
        <v>273</v>
      </c>
      <c r="B300" s="126" t="e">
        <f t="shared" si="56"/>
        <v>#REF!</v>
      </c>
      <c r="C300" s="126" t="e">
        <f t="shared" si="57"/>
        <v>#REF!</v>
      </c>
      <c r="D300" s="126" t="e">
        <f t="shared" si="54"/>
        <v>#REF!</v>
      </c>
      <c r="E300" s="150" t="e">
        <f t="shared" si="55"/>
        <v>#REF!</v>
      </c>
      <c r="I300" s="121"/>
      <c r="J300" s="126" t="e">
        <f t="shared" si="58"/>
        <v>#REF!</v>
      </c>
      <c r="K300" s="126" t="e">
        <f t="shared" si="59"/>
        <v>#REF!</v>
      </c>
      <c r="L300" s="126" t="e">
        <f t="shared" si="60"/>
        <v>#REF!</v>
      </c>
      <c r="M300" s="126" t="e">
        <f t="shared" si="61"/>
        <v>#REF!</v>
      </c>
    </row>
    <row r="301" spans="1:13">
      <c r="A301" s="129">
        <v>274</v>
      </c>
      <c r="B301" s="126" t="e">
        <f t="shared" si="56"/>
        <v>#REF!</v>
      </c>
      <c r="C301" s="126" t="e">
        <f t="shared" si="57"/>
        <v>#REF!</v>
      </c>
      <c r="D301" s="126" t="e">
        <f t="shared" si="54"/>
        <v>#REF!</v>
      </c>
      <c r="E301" s="150" t="e">
        <f t="shared" si="55"/>
        <v>#REF!</v>
      </c>
      <c r="I301" s="121"/>
      <c r="J301" s="126" t="e">
        <f t="shared" si="58"/>
        <v>#REF!</v>
      </c>
      <c r="K301" s="126" t="e">
        <f t="shared" si="59"/>
        <v>#REF!</v>
      </c>
      <c r="L301" s="126" t="e">
        <f t="shared" si="60"/>
        <v>#REF!</v>
      </c>
      <c r="M301" s="126" t="e">
        <f t="shared" si="61"/>
        <v>#REF!</v>
      </c>
    </row>
    <row r="302" spans="1:13">
      <c r="A302" s="129">
        <v>275</v>
      </c>
      <c r="B302" s="126" t="e">
        <f t="shared" si="56"/>
        <v>#REF!</v>
      </c>
      <c r="C302" s="126" t="e">
        <f t="shared" si="57"/>
        <v>#REF!</v>
      </c>
      <c r="D302" s="126" t="e">
        <f t="shared" si="54"/>
        <v>#REF!</v>
      </c>
      <c r="E302" s="150" t="e">
        <f t="shared" si="55"/>
        <v>#REF!</v>
      </c>
      <c r="I302" s="121"/>
      <c r="J302" s="126" t="e">
        <f t="shared" si="58"/>
        <v>#REF!</v>
      </c>
      <c r="K302" s="126" t="e">
        <f t="shared" si="59"/>
        <v>#REF!</v>
      </c>
      <c r="L302" s="126" t="e">
        <f t="shared" si="60"/>
        <v>#REF!</v>
      </c>
      <c r="M302" s="126" t="e">
        <f t="shared" si="61"/>
        <v>#REF!</v>
      </c>
    </row>
    <row r="303" spans="1:13">
      <c r="A303" s="129">
        <v>276</v>
      </c>
      <c r="B303" s="126" t="e">
        <f t="shared" si="56"/>
        <v>#REF!</v>
      </c>
      <c r="C303" s="126" t="e">
        <f t="shared" si="57"/>
        <v>#REF!</v>
      </c>
      <c r="D303" s="126" t="e">
        <f t="shared" si="54"/>
        <v>#REF!</v>
      </c>
      <c r="E303" s="150" t="e">
        <f t="shared" si="55"/>
        <v>#REF!</v>
      </c>
      <c r="I303" s="121"/>
      <c r="J303" s="126" t="e">
        <f t="shared" si="58"/>
        <v>#REF!</v>
      </c>
      <c r="K303" s="126" t="e">
        <f t="shared" si="59"/>
        <v>#REF!</v>
      </c>
      <c r="L303" s="126" t="e">
        <f t="shared" si="60"/>
        <v>#REF!</v>
      </c>
      <c r="M303" s="126" t="e">
        <f t="shared" si="61"/>
        <v>#REF!</v>
      </c>
    </row>
    <row r="304" spans="1:13">
      <c r="A304" s="129">
        <v>277</v>
      </c>
      <c r="B304" s="126" t="e">
        <f t="shared" si="56"/>
        <v>#REF!</v>
      </c>
      <c r="C304" s="126" t="e">
        <f t="shared" si="57"/>
        <v>#REF!</v>
      </c>
      <c r="D304" s="126" t="e">
        <f t="shared" si="54"/>
        <v>#REF!</v>
      </c>
      <c r="E304" s="150" t="e">
        <f t="shared" si="55"/>
        <v>#REF!</v>
      </c>
      <c r="I304" s="121"/>
      <c r="J304" s="126" t="e">
        <f t="shared" si="58"/>
        <v>#REF!</v>
      </c>
      <c r="K304" s="126" t="e">
        <f t="shared" si="59"/>
        <v>#REF!</v>
      </c>
      <c r="L304" s="126" t="e">
        <f t="shared" si="60"/>
        <v>#REF!</v>
      </c>
      <c r="M304" s="126" t="e">
        <f t="shared" si="61"/>
        <v>#REF!</v>
      </c>
    </row>
    <row r="305" spans="1:13">
      <c r="A305" s="129">
        <v>278</v>
      </c>
      <c r="B305" s="126" t="e">
        <f t="shared" si="56"/>
        <v>#REF!</v>
      </c>
      <c r="C305" s="126" t="e">
        <f t="shared" si="57"/>
        <v>#REF!</v>
      </c>
      <c r="D305" s="126" t="e">
        <f t="shared" si="54"/>
        <v>#REF!</v>
      </c>
      <c r="E305" s="150" t="e">
        <f t="shared" si="55"/>
        <v>#REF!</v>
      </c>
      <c r="I305" s="121"/>
      <c r="J305" s="126" t="e">
        <f t="shared" si="58"/>
        <v>#REF!</v>
      </c>
      <c r="K305" s="126" t="e">
        <f t="shared" si="59"/>
        <v>#REF!</v>
      </c>
      <c r="L305" s="126" t="e">
        <f t="shared" si="60"/>
        <v>#REF!</v>
      </c>
      <c r="M305" s="126" t="e">
        <f t="shared" si="61"/>
        <v>#REF!</v>
      </c>
    </row>
    <row r="306" spans="1:13">
      <c r="A306" s="129">
        <v>279</v>
      </c>
      <c r="B306" s="126" t="e">
        <f t="shared" si="56"/>
        <v>#REF!</v>
      </c>
      <c r="C306" s="126" t="e">
        <f t="shared" si="57"/>
        <v>#REF!</v>
      </c>
      <c r="D306" s="126" t="e">
        <f t="shared" si="54"/>
        <v>#REF!</v>
      </c>
      <c r="E306" s="150" t="e">
        <f t="shared" si="55"/>
        <v>#REF!</v>
      </c>
      <c r="I306" s="121"/>
      <c r="J306" s="126" t="e">
        <f t="shared" si="58"/>
        <v>#REF!</v>
      </c>
      <c r="K306" s="126" t="e">
        <f t="shared" si="59"/>
        <v>#REF!</v>
      </c>
      <c r="L306" s="126" t="e">
        <f t="shared" si="60"/>
        <v>#REF!</v>
      </c>
      <c r="M306" s="126" t="e">
        <f t="shared" si="61"/>
        <v>#REF!</v>
      </c>
    </row>
    <row r="307" spans="1:13">
      <c r="A307" s="129">
        <v>280</v>
      </c>
      <c r="B307" s="126" t="e">
        <f t="shared" si="56"/>
        <v>#REF!</v>
      </c>
      <c r="C307" s="126" t="e">
        <f t="shared" si="57"/>
        <v>#REF!</v>
      </c>
      <c r="D307" s="126" t="e">
        <f t="shared" si="54"/>
        <v>#REF!</v>
      </c>
      <c r="E307" s="150" t="e">
        <f t="shared" si="55"/>
        <v>#REF!</v>
      </c>
      <c r="I307" s="121"/>
      <c r="J307" s="126" t="e">
        <f t="shared" si="58"/>
        <v>#REF!</v>
      </c>
      <c r="K307" s="126" t="e">
        <f t="shared" si="59"/>
        <v>#REF!</v>
      </c>
      <c r="L307" s="126" t="e">
        <f t="shared" si="60"/>
        <v>#REF!</v>
      </c>
      <c r="M307" s="126" t="e">
        <f t="shared" si="61"/>
        <v>#REF!</v>
      </c>
    </row>
    <row r="308" spans="1:13">
      <c r="A308" s="129">
        <v>281</v>
      </c>
      <c r="B308" s="126" t="e">
        <f t="shared" si="56"/>
        <v>#REF!</v>
      </c>
      <c r="C308" s="126" t="e">
        <f t="shared" si="57"/>
        <v>#REF!</v>
      </c>
      <c r="D308" s="126" t="e">
        <f t="shared" si="54"/>
        <v>#REF!</v>
      </c>
      <c r="E308" s="150" t="e">
        <f t="shared" si="55"/>
        <v>#REF!</v>
      </c>
      <c r="I308" s="121"/>
      <c r="J308" s="126" t="e">
        <f t="shared" si="58"/>
        <v>#REF!</v>
      </c>
      <c r="K308" s="126" t="e">
        <f t="shared" si="59"/>
        <v>#REF!</v>
      </c>
      <c r="L308" s="126" t="e">
        <f t="shared" si="60"/>
        <v>#REF!</v>
      </c>
      <c r="M308" s="126" t="e">
        <f t="shared" si="61"/>
        <v>#REF!</v>
      </c>
    </row>
    <row r="309" spans="1:13">
      <c r="A309" s="129">
        <v>282</v>
      </c>
      <c r="B309" s="126" t="e">
        <f t="shared" si="56"/>
        <v>#REF!</v>
      </c>
      <c r="C309" s="126" t="e">
        <f t="shared" si="57"/>
        <v>#REF!</v>
      </c>
      <c r="D309" s="126" t="e">
        <f t="shared" si="54"/>
        <v>#REF!</v>
      </c>
      <c r="E309" s="150" t="e">
        <f t="shared" si="55"/>
        <v>#REF!</v>
      </c>
      <c r="I309" s="121"/>
      <c r="J309" s="126" t="e">
        <f t="shared" si="58"/>
        <v>#REF!</v>
      </c>
      <c r="K309" s="126" t="e">
        <f t="shared" si="59"/>
        <v>#REF!</v>
      </c>
      <c r="L309" s="126" t="e">
        <f t="shared" si="60"/>
        <v>#REF!</v>
      </c>
      <c r="M309" s="126" t="e">
        <f t="shared" si="61"/>
        <v>#REF!</v>
      </c>
    </row>
    <row r="310" spans="1:13">
      <c r="A310" s="129">
        <v>283</v>
      </c>
      <c r="B310" s="126" t="e">
        <f t="shared" si="56"/>
        <v>#REF!</v>
      </c>
      <c r="C310" s="126" t="e">
        <f t="shared" si="57"/>
        <v>#REF!</v>
      </c>
      <c r="D310" s="126" t="e">
        <f t="shared" si="54"/>
        <v>#REF!</v>
      </c>
      <c r="E310" s="150" t="e">
        <f t="shared" si="55"/>
        <v>#REF!</v>
      </c>
      <c r="I310" s="121"/>
      <c r="J310" s="126" t="e">
        <f t="shared" si="58"/>
        <v>#REF!</v>
      </c>
      <c r="K310" s="126" t="e">
        <f t="shared" si="59"/>
        <v>#REF!</v>
      </c>
      <c r="L310" s="126" t="e">
        <f t="shared" si="60"/>
        <v>#REF!</v>
      </c>
      <c r="M310" s="126" t="e">
        <f t="shared" si="61"/>
        <v>#REF!</v>
      </c>
    </row>
    <row r="311" spans="1:13">
      <c r="A311" s="129">
        <v>284</v>
      </c>
      <c r="B311" s="126" t="e">
        <f t="shared" si="56"/>
        <v>#REF!</v>
      </c>
      <c r="C311" s="126" t="e">
        <f t="shared" si="57"/>
        <v>#REF!</v>
      </c>
      <c r="D311" s="126" t="e">
        <f t="shared" si="54"/>
        <v>#REF!</v>
      </c>
      <c r="E311" s="150" t="e">
        <f t="shared" si="55"/>
        <v>#REF!</v>
      </c>
      <c r="I311" s="121"/>
      <c r="J311" s="126" t="e">
        <f t="shared" si="58"/>
        <v>#REF!</v>
      </c>
      <c r="K311" s="126" t="e">
        <f t="shared" si="59"/>
        <v>#REF!</v>
      </c>
      <c r="L311" s="126" t="e">
        <f t="shared" si="60"/>
        <v>#REF!</v>
      </c>
      <c r="M311" s="126" t="e">
        <f t="shared" si="61"/>
        <v>#REF!</v>
      </c>
    </row>
    <row r="312" spans="1:13">
      <c r="A312" s="129">
        <v>285</v>
      </c>
      <c r="B312" s="126" t="e">
        <f t="shared" si="56"/>
        <v>#REF!</v>
      </c>
      <c r="C312" s="126" t="e">
        <f t="shared" si="57"/>
        <v>#REF!</v>
      </c>
      <c r="D312" s="126" t="e">
        <f t="shared" si="54"/>
        <v>#REF!</v>
      </c>
      <c r="E312" s="150" t="e">
        <f t="shared" si="55"/>
        <v>#REF!</v>
      </c>
      <c r="I312" s="121"/>
      <c r="J312" s="126" t="e">
        <f t="shared" si="58"/>
        <v>#REF!</v>
      </c>
      <c r="K312" s="126" t="e">
        <f t="shared" si="59"/>
        <v>#REF!</v>
      </c>
      <c r="L312" s="126" t="e">
        <f t="shared" si="60"/>
        <v>#REF!</v>
      </c>
      <c r="M312" s="126" t="e">
        <f t="shared" si="61"/>
        <v>#REF!</v>
      </c>
    </row>
    <row r="313" spans="1:13">
      <c r="A313" s="129">
        <v>286</v>
      </c>
      <c r="B313" s="126" t="e">
        <f t="shared" si="56"/>
        <v>#REF!</v>
      </c>
      <c r="C313" s="126" t="e">
        <f t="shared" si="57"/>
        <v>#REF!</v>
      </c>
      <c r="D313" s="126" t="e">
        <f t="shared" si="54"/>
        <v>#REF!</v>
      </c>
      <c r="E313" s="150" t="e">
        <f t="shared" si="55"/>
        <v>#REF!</v>
      </c>
      <c r="I313" s="121"/>
      <c r="J313" s="126" t="e">
        <f t="shared" si="58"/>
        <v>#REF!</v>
      </c>
      <c r="K313" s="126" t="e">
        <f t="shared" si="59"/>
        <v>#REF!</v>
      </c>
      <c r="L313" s="126" t="e">
        <f t="shared" si="60"/>
        <v>#REF!</v>
      </c>
      <c r="M313" s="126" t="e">
        <f t="shared" si="61"/>
        <v>#REF!</v>
      </c>
    </row>
    <row r="314" spans="1:13">
      <c r="A314" s="129">
        <v>287</v>
      </c>
      <c r="B314" s="126" t="e">
        <f t="shared" si="56"/>
        <v>#REF!</v>
      </c>
      <c r="C314" s="126" t="e">
        <f t="shared" si="57"/>
        <v>#REF!</v>
      </c>
      <c r="D314" s="126" t="e">
        <f t="shared" si="54"/>
        <v>#REF!</v>
      </c>
      <c r="E314" s="150" t="e">
        <f t="shared" si="55"/>
        <v>#REF!</v>
      </c>
      <c r="I314" s="121"/>
      <c r="J314" s="126" t="e">
        <f t="shared" si="58"/>
        <v>#REF!</v>
      </c>
      <c r="K314" s="126" t="e">
        <f t="shared" si="59"/>
        <v>#REF!</v>
      </c>
      <c r="L314" s="126" t="e">
        <f t="shared" si="60"/>
        <v>#REF!</v>
      </c>
      <c r="M314" s="126" t="e">
        <f t="shared" si="61"/>
        <v>#REF!</v>
      </c>
    </row>
    <row r="315" spans="1:13">
      <c r="A315" s="129">
        <v>288</v>
      </c>
      <c r="B315" s="126" t="e">
        <f t="shared" si="56"/>
        <v>#REF!</v>
      </c>
      <c r="C315" s="126" t="e">
        <f t="shared" si="57"/>
        <v>#REF!</v>
      </c>
      <c r="D315" s="126" t="e">
        <f t="shared" si="54"/>
        <v>#REF!</v>
      </c>
      <c r="E315" s="150" t="e">
        <f t="shared" si="55"/>
        <v>#REF!</v>
      </c>
      <c r="I315" s="121"/>
      <c r="J315" s="126" t="e">
        <f t="shared" si="58"/>
        <v>#REF!</v>
      </c>
      <c r="K315" s="126" t="e">
        <f t="shared" si="59"/>
        <v>#REF!</v>
      </c>
      <c r="L315" s="126" t="e">
        <f t="shared" si="60"/>
        <v>#REF!</v>
      </c>
      <c r="M315" s="126" t="e">
        <f t="shared" si="61"/>
        <v>#REF!</v>
      </c>
    </row>
    <row r="316" spans="1:13">
      <c r="A316" s="129">
        <v>289</v>
      </c>
      <c r="B316" s="126" t="e">
        <f t="shared" si="56"/>
        <v>#REF!</v>
      </c>
      <c r="C316" s="126" t="e">
        <f t="shared" si="57"/>
        <v>#REF!</v>
      </c>
      <c r="D316" s="126" t="e">
        <f t="shared" ref="D316:D327" si="62">B316-C316</f>
        <v>#REF!</v>
      </c>
      <c r="E316" s="150" t="e">
        <f t="shared" ref="E316:E327" si="63">E315-C316</f>
        <v>#REF!</v>
      </c>
      <c r="I316" s="121"/>
      <c r="J316" s="126" t="e">
        <f t="shared" si="58"/>
        <v>#REF!</v>
      </c>
      <c r="K316" s="126" t="e">
        <f t="shared" si="59"/>
        <v>#REF!</v>
      </c>
      <c r="L316" s="126" t="e">
        <f t="shared" si="60"/>
        <v>#REF!</v>
      </c>
      <c r="M316" s="126" t="e">
        <f t="shared" si="61"/>
        <v>#REF!</v>
      </c>
    </row>
    <row r="317" spans="1:13">
      <c r="A317" s="129">
        <v>290</v>
      </c>
      <c r="B317" s="126" t="e">
        <f t="shared" si="56"/>
        <v>#REF!</v>
      </c>
      <c r="C317" s="126" t="e">
        <f t="shared" si="57"/>
        <v>#REF!</v>
      </c>
      <c r="D317" s="126" t="e">
        <f t="shared" si="62"/>
        <v>#REF!</v>
      </c>
      <c r="E317" s="150" t="e">
        <f t="shared" si="63"/>
        <v>#REF!</v>
      </c>
      <c r="I317" s="121"/>
      <c r="J317" s="126" t="e">
        <f t="shared" si="58"/>
        <v>#REF!</v>
      </c>
      <c r="K317" s="126" t="e">
        <f t="shared" si="59"/>
        <v>#REF!</v>
      </c>
      <c r="L317" s="126" t="e">
        <f t="shared" si="60"/>
        <v>#REF!</v>
      </c>
      <c r="M317" s="126" t="e">
        <f t="shared" si="61"/>
        <v>#REF!</v>
      </c>
    </row>
    <row r="318" spans="1:13">
      <c r="A318" s="129">
        <v>291</v>
      </c>
      <c r="B318" s="126" t="e">
        <f t="shared" si="56"/>
        <v>#REF!</v>
      </c>
      <c r="C318" s="126" t="e">
        <f t="shared" si="57"/>
        <v>#REF!</v>
      </c>
      <c r="D318" s="126" t="e">
        <f t="shared" si="62"/>
        <v>#REF!</v>
      </c>
      <c r="E318" s="150" t="e">
        <f t="shared" si="63"/>
        <v>#REF!</v>
      </c>
      <c r="I318" s="121"/>
      <c r="J318" s="126" t="e">
        <f t="shared" si="58"/>
        <v>#REF!</v>
      </c>
      <c r="K318" s="126" t="e">
        <f t="shared" si="59"/>
        <v>#REF!</v>
      </c>
      <c r="L318" s="126" t="e">
        <f t="shared" si="60"/>
        <v>#REF!</v>
      </c>
      <c r="M318" s="126" t="e">
        <f t="shared" si="61"/>
        <v>#REF!</v>
      </c>
    </row>
    <row r="319" spans="1:13">
      <c r="A319" s="129">
        <v>292</v>
      </c>
      <c r="B319" s="126" t="e">
        <f t="shared" si="56"/>
        <v>#REF!</v>
      </c>
      <c r="C319" s="126" t="e">
        <f t="shared" si="57"/>
        <v>#REF!</v>
      </c>
      <c r="D319" s="126" t="e">
        <f t="shared" si="62"/>
        <v>#REF!</v>
      </c>
      <c r="E319" s="150" t="e">
        <f t="shared" si="63"/>
        <v>#REF!</v>
      </c>
      <c r="I319" s="121"/>
      <c r="J319" s="126" t="e">
        <f t="shared" si="58"/>
        <v>#REF!</v>
      </c>
      <c r="K319" s="126" t="e">
        <f t="shared" si="59"/>
        <v>#REF!</v>
      </c>
      <c r="L319" s="126" t="e">
        <f t="shared" si="60"/>
        <v>#REF!</v>
      </c>
      <c r="M319" s="126" t="e">
        <f t="shared" si="61"/>
        <v>#REF!</v>
      </c>
    </row>
    <row r="320" spans="1:13">
      <c r="A320" s="129">
        <v>293</v>
      </c>
      <c r="B320" s="126" t="e">
        <f t="shared" si="56"/>
        <v>#REF!</v>
      </c>
      <c r="C320" s="126" t="e">
        <f t="shared" si="57"/>
        <v>#REF!</v>
      </c>
      <c r="D320" s="126" t="e">
        <f t="shared" si="62"/>
        <v>#REF!</v>
      </c>
      <c r="E320" s="150" t="e">
        <f t="shared" si="63"/>
        <v>#REF!</v>
      </c>
      <c r="I320" s="121"/>
      <c r="J320" s="126" t="e">
        <f t="shared" si="58"/>
        <v>#REF!</v>
      </c>
      <c r="K320" s="126" t="e">
        <f t="shared" si="59"/>
        <v>#REF!</v>
      </c>
      <c r="L320" s="126" t="e">
        <f t="shared" si="60"/>
        <v>#REF!</v>
      </c>
      <c r="M320" s="126" t="e">
        <f t="shared" si="61"/>
        <v>#REF!</v>
      </c>
    </row>
    <row r="321" spans="1:13">
      <c r="A321" s="129">
        <v>294</v>
      </c>
      <c r="B321" s="126" t="e">
        <f t="shared" ref="B321:B327" si="64">IF(E320&lt;$G$20,E320,$G$20)</f>
        <v>#REF!</v>
      </c>
      <c r="C321" s="126" t="e">
        <f t="shared" ref="C321:C326" si="65">PPMT($G$19/12,A321-36,$C$18,$C$19)*-1</f>
        <v>#REF!</v>
      </c>
      <c r="D321" s="126" t="e">
        <f t="shared" si="62"/>
        <v>#REF!</v>
      </c>
      <c r="E321" s="150" t="e">
        <f t="shared" si="63"/>
        <v>#REF!</v>
      </c>
      <c r="I321" s="121"/>
      <c r="J321" s="126" t="e">
        <f t="shared" si="58"/>
        <v>#REF!</v>
      </c>
      <c r="K321" s="126" t="e">
        <f t="shared" si="59"/>
        <v>#REF!</v>
      </c>
      <c r="L321" s="126" t="e">
        <f t="shared" si="60"/>
        <v>#REF!</v>
      </c>
      <c r="M321" s="126" t="e">
        <f t="shared" si="61"/>
        <v>#REF!</v>
      </c>
    </row>
    <row r="322" spans="1:13">
      <c r="A322" s="129">
        <v>295</v>
      </c>
      <c r="B322" s="126" t="e">
        <f t="shared" si="64"/>
        <v>#REF!</v>
      </c>
      <c r="C322" s="126" t="e">
        <f t="shared" si="65"/>
        <v>#REF!</v>
      </c>
      <c r="D322" s="126" t="e">
        <f t="shared" si="62"/>
        <v>#REF!</v>
      </c>
      <c r="E322" s="150" t="e">
        <f t="shared" si="63"/>
        <v>#REF!</v>
      </c>
      <c r="I322" s="121"/>
      <c r="J322" s="126" t="e">
        <f t="shared" ref="J322:J327" si="66">IF(M321&gt;$G$22,$G$22,M321)</f>
        <v>#REF!</v>
      </c>
      <c r="K322" s="126" t="e">
        <f t="shared" ref="K322:K327" si="67">PPMT($G$21/12,A322-36,$C$18,$C$20)*-1</f>
        <v>#REF!</v>
      </c>
      <c r="L322" s="126" t="e">
        <f t="shared" si="60"/>
        <v>#REF!</v>
      </c>
      <c r="M322" s="126" t="e">
        <f t="shared" si="61"/>
        <v>#REF!</v>
      </c>
    </row>
    <row r="323" spans="1:13">
      <c r="A323" s="129">
        <v>296</v>
      </c>
      <c r="B323" s="126" t="e">
        <f t="shared" si="64"/>
        <v>#REF!</v>
      </c>
      <c r="C323" s="126" t="e">
        <f t="shared" si="65"/>
        <v>#REF!</v>
      </c>
      <c r="D323" s="126" t="e">
        <f t="shared" si="62"/>
        <v>#REF!</v>
      </c>
      <c r="E323" s="150" t="e">
        <f t="shared" si="63"/>
        <v>#REF!</v>
      </c>
      <c r="I323" s="121"/>
      <c r="J323" s="126" t="e">
        <f t="shared" si="66"/>
        <v>#REF!</v>
      </c>
      <c r="K323" s="126" t="e">
        <f t="shared" si="67"/>
        <v>#REF!</v>
      </c>
      <c r="L323" s="126" t="e">
        <f t="shared" si="60"/>
        <v>#REF!</v>
      </c>
      <c r="M323" s="126" t="e">
        <f t="shared" si="61"/>
        <v>#REF!</v>
      </c>
    </row>
    <row r="324" spans="1:13">
      <c r="A324" s="129">
        <v>297</v>
      </c>
      <c r="B324" s="126" t="e">
        <f t="shared" si="64"/>
        <v>#REF!</v>
      </c>
      <c r="C324" s="126" t="e">
        <f t="shared" si="65"/>
        <v>#REF!</v>
      </c>
      <c r="D324" s="126" t="e">
        <f t="shared" si="62"/>
        <v>#REF!</v>
      </c>
      <c r="E324" s="150" t="e">
        <f t="shared" si="63"/>
        <v>#REF!</v>
      </c>
      <c r="I324" s="121"/>
      <c r="J324" s="126" t="e">
        <f t="shared" si="66"/>
        <v>#REF!</v>
      </c>
      <c r="K324" s="126" t="e">
        <f t="shared" si="67"/>
        <v>#REF!</v>
      </c>
      <c r="L324" s="126" t="e">
        <f t="shared" si="60"/>
        <v>#REF!</v>
      </c>
      <c r="M324" s="126" t="e">
        <f t="shared" si="61"/>
        <v>#REF!</v>
      </c>
    </row>
    <row r="325" spans="1:13">
      <c r="A325" s="129">
        <v>298</v>
      </c>
      <c r="B325" s="126" t="e">
        <f t="shared" si="64"/>
        <v>#REF!</v>
      </c>
      <c r="C325" s="126" t="e">
        <f t="shared" si="65"/>
        <v>#REF!</v>
      </c>
      <c r="D325" s="126" t="e">
        <f t="shared" si="62"/>
        <v>#REF!</v>
      </c>
      <c r="E325" s="150" t="e">
        <f t="shared" si="63"/>
        <v>#REF!</v>
      </c>
      <c r="I325" s="121"/>
      <c r="J325" s="126" t="e">
        <f t="shared" si="66"/>
        <v>#REF!</v>
      </c>
      <c r="K325" s="126" t="e">
        <f t="shared" si="67"/>
        <v>#REF!</v>
      </c>
      <c r="L325" s="126" t="e">
        <f t="shared" si="60"/>
        <v>#REF!</v>
      </c>
      <c r="M325" s="126" t="e">
        <f t="shared" si="61"/>
        <v>#REF!</v>
      </c>
    </row>
    <row r="326" spans="1:13">
      <c r="A326" s="129">
        <v>299</v>
      </c>
      <c r="B326" s="126" t="e">
        <f t="shared" si="64"/>
        <v>#REF!</v>
      </c>
      <c r="C326" s="126" t="e">
        <f t="shared" si="65"/>
        <v>#REF!</v>
      </c>
      <c r="D326" s="126" t="e">
        <f t="shared" si="62"/>
        <v>#REF!</v>
      </c>
      <c r="E326" s="150" t="e">
        <f t="shared" si="63"/>
        <v>#REF!</v>
      </c>
      <c r="I326" s="121"/>
      <c r="J326" s="126" t="e">
        <f t="shared" si="66"/>
        <v>#REF!</v>
      </c>
      <c r="K326" s="126" t="e">
        <f t="shared" si="67"/>
        <v>#REF!</v>
      </c>
      <c r="L326" s="126" t="e">
        <f t="shared" si="60"/>
        <v>#REF!</v>
      </c>
      <c r="M326" s="126" t="e">
        <f t="shared" si="61"/>
        <v>#REF!</v>
      </c>
    </row>
    <row r="327" spans="1:13">
      <c r="A327" s="129">
        <v>300</v>
      </c>
      <c r="B327" s="126" t="e">
        <f t="shared" si="64"/>
        <v>#REF!</v>
      </c>
      <c r="C327" s="126" t="e">
        <f>PPMT($G$19/12,A327-36,$C$18,$C$19)*-1</f>
        <v>#REF!</v>
      </c>
      <c r="D327" s="126" t="e">
        <f t="shared" si="62"/>
        <v>#REF!</v>
      </c>
      <c r="E327" s="150" t="e">
        <f t="shared" si="63"/>
        <v>#REF!</v>
      </c>
      <c r="I327" s="121"/>
      <c r="J327" s="126" t="e">
        <f t="shared" si="66"/>
        <v>#REF!</v>
      </c>
      <c r="K327" s="126" t="e">
        <f t="shared" si="67"/>
        <v>#REF!</v>
      </c>
      <c r="L327" s="126" t="e">
        <f t="shared" si="60"/>
        <v>#REF!</v>
      </c>
      <c r="M327" s="126" t="e">
        <f t="shared" si="61"/>
        <v>#REF!</v>
      </c>
    </row>
  </sheetData>
  <mergeCells count="31">
    <mergeCell ref="G21:H21"/>
    <mergeCell ref="I21:J21"/>
    <mergeCell ref="K21:L21"/>
    <mergeCell ref="G17:H17"/>
    <mergeCell ref="I17:J17"/>
    <mergeCell ref="K17:L17"/>
    <mergeCell ref="G19:H19"/>
    <mergeCell ref="I19:J19"/>
    <mergeCell ref="K19:L19"/>
    <mergeCell ref="G14:H14"/>
    <mergeCell ref="I14:J14"/>
    <mergeCell ref="K14:L14"/>
    <mergeCell ref="G15:H15"/>
    <mergeCell ref="I15:J15"/>
    <mergeCell ref="K15:L15"/>
    <mergeCell ref="K10:L10"/>
    <mergeCell ref="G11:H11"/>
    <mergeCell ref="I11:J11"/>
    <mergeCell ref="K11:L11"/>
    <mergeCell ref="B12:B13"/>
    <mergeCell ref="G12:H12"/>
    <mergeCell ref="I12:J12"/>
    <mergeCell ref="K12:L12"/>
    <mergeCell ref="G13:H13"/>
    <mergeCell ref="I13:J13"/>
    <mergeCell ref="K13:L13"/>
    <mergeCell ref="B2:F3"/>
    <mergeCell ref="B5:B9"/>
    <mergeCell ref="B10:B11"/>
    <mergeCell ref="G10:H10"/>
    <mergeCell ref="I10:J10"/>
  </mergeCells>
  <phoneticPr fontId="3"/>
  <pageMargins left="0.70866141732283472" right="0.70866141732283472" top="0.74803149606299213" bottom="0.74803149606299213" header="0.31496062992125984" footer="0.31496062992125984"/>
  <pageSetup paperSize="8" scale="34"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view="pageBreakPreview" zoomScale="75" zoomScaleNormal="100" zoomScaleSheetLayoutView="75" workbookViewId="0">
      <selection activeCell="D42" sqref="D42"/>
    </sheetView>
  </sheetViews>
  <sheetFormatPr defaultRowHeight="13.5"/>
  <cols>
    <col min="1" max="1" width="16.125" style="174" customWidth="1"/>
    <col min="2" max="2" width="11" style="174" bestFit="1" customWidth="1"/>
    <col min="3" max="4" width="10.25" style="174" customWidth="1"/>
    <col min="5" max="5" width="10.25" style="174" bestFit="1" customWidth="1"/>
    <col min="6" max="6" width="9.75" style="174" customWidth="1"/>
    <col min="7" max="7" width="10.75" style="174" customWidth="1"/>
    <col min="8" max="8" width="21" style="174" customWidth="1"/>
    <col min="9" max="9" width="5.5" style="174" bestFit="1" customWidth="1"/>
    <col min="10" max="10" width="12.5" style="174" customWidth="1"/>
    <col min="11" max="11" width="13.125" style="174" customWidth="1"/>
    <col min="12" max="12" width="12.875" style="174" customWidth="1"/>
    <col min="13" max="13" width="14" style="174" customWidth="1"/>
    <col min="14" max="16384" width="9" style="174"/>
  </cols>
  <sheetData>
    <row r="1" spans="1:13" ht="14.25" thickBot="1"/>
    <row r="2" spans="1:13" ht="14.25" customHeight="1" thickTop="1">
      <c r="A2" s="176" t="s">
        <v>81</v>
      </c>
      <c r="B2" s="177"/>
      <c r="C2" s="177"/>
      <c r="D2" s="177"/>
      <c r="E2" s="177"/>
      <c r="F2" s="177"/>
      <c r="G2" s="177"/>
      <c r="H2" s="177"/>
      <c r="I2" s="177"/>
      <c r="J2" s="177"/>
      <c r="K2" s="177"/>
      <c r="L2" s="177"/>
      <c r="M2" s="178"/>
    </row>
    <row r="3" spans="1:13" ht="14.25" customHeight="1" thickBot="1">
      <c r="A3" s="179"/>
      <c r="B3" s="180"/>
      <c r="C3" s="180"/>
      <c r="D3" s="180"/>
      <c r="E3" s="180"/>
      <c r="F3" s="180"/>
      <c r="G3" s="180"/>
      <c r="H3" s="180"/>
      <c r="I3" s="180"/>
      <c r="J3" s="180"/>
      <c r="K3" s="180"/>
      <c r="L3" s="180"/>
      <c r="M3" s="181"/>
    </row>
    <row r="4" spans="1:13" ht="73.5" customHeight="1" thickTop="1">
      <c r="A4" s="106"/>
      <c r="B4" s="106"/>
      <c r="C4" s="106"/>
      <c r="D4" s="106"/>
      <c r="E4" s="106"/>
      <c r="F4" s="106"/>
      <c r="G4" s="106"/>
      <c r="H4" s="106"/>
      <c r="I4" s="106"/>
    </row>
    <row r="5" spans="1:13" ht="17.25">
      <c r="A5" s="106"/>
      <c r="B5" s="106"/>
      <c r="C5" s="106"/>
      <c r="D5" s="106"/>
      <c r="E5" s="106"/>
      <c r="F5" s="106"/>
      <c r="G5" s="106"/>
      <c r="H5" s="106"/>
      <c r="I5" s="106"/>
    </row>
    <row r="6" spans="1:13" ht="17.25">
      <c r="A6" s="156" t="s">
        <v>67</v>
      </c>
      <c r="B6" s="227" t="s">
        <v>73</v>
      </c>
      <c r="C6" s="228"/>
      <c r="D6" s="229" t="s">
        <v>74</v>
      </c>
      <c r="E6" s="230"/>
      <c r="F6" s="106"/>
      <c r="H6" s="106"/>
      <c r="I6" s="231" t="s">
        <v>121</v>
      </c>
      <c r="J6" s="233">
        <v>18</v>
      </c>
      <c r="K6" s="233">
        <v>20</v>
      </c>
      <c r="L6" s="233">
        <v>30</v>
      </c>
      <c r="M6" s="233">
        <v>35</v>
      </c>
    </row>
    <row r="7" spans="1:13" ht="17.25">
      <c r="A7" s="156" t="s">
        <v>71</v>
      </c>
      <c r="B7" s="235">
        <v>20000000</v>
      </c>
      <c r="C7" s="235"/>
      <c r="D7" s="235"/>
      <c r="E7" s="235"/>
      <c r="F7" s="106"/>
      <c r="I7" s="232"/>
      <c r="J7" s="234"/>
      <c r="K7" s="234"/>
      <c r="L7" s="234"/>
      <c r="M7" s="234"/>
    </row>
    <row r="8" spans="1:13" ht="17.25">
      <c r="A8" s="156" t="s">
        <v>68</v>
      </c>
      <c r="B8" s="183"/>
      <c r="C8" s="183"/>
      <c r="D8" s="183"/>
      <c r="E8" s="183"/>
      <c r="F8" s="106"/>
      <c r="G8" s="186" t="s">
        <v>8</v>
      </c>
      <c r="H8" s="162" t="s">
        <v>111</v>
      </c>
      <c r="I8" s="161">
        <v>1.175E-2</v>
      </c>
      <c r="J8" s="159">
        <v>22298739</v>
      </c>
      <c r="K8" s="159">
        <v>22551159</v>
      </c>
      <c r="L8" s="159">
        <v>23848215</v>
      </c>
      <c r="M8" s="159">
        <v>24516464</v>
      </c>
    </row>
    <row r="9" spans="1:13" ht="17.25">
      <c r="A9" s="156" t="s">
        <v>72</v>
      </c>
      <c r="B9" s="183"/>
      <c r="C9" s="183"/>
      <c r="D9" s="183"/>
      <c r="E9" s="183"/>
      <c r="F9" s="106"/>
      <c r="G9" s="242"/>
      <c r="H9" s="162" t="s">
        <v>106</v>
      </c>
      <c r="I9" s="161">
        <v>1.2750000000000001E-2</v>
      </c>
      <c r="J9" s="159">
        <v>22436087</v>
      </c>
      <c r="K9" s="159">
        <v>22711053</v>
      </c>
      <c r="L9" s="159">
        <v>24126758</v>
      </c>
      <c r="M9" s="159">
        <v>24857729</v>
      </c>
    </row>
    <row r="10" spans="1:13" ht="17.25">
      <c r="A10" s="156" t="s">
        <v>69</v>
      </c>
      <c r="B10" s="191">
        <v>441720</v>
      </c>
      <c r="C10" s="192"/>
      <c r="D10" s="191">
        <v>48600</v>
      </c>
      <c r="E10" s="192"/>
      <c r="F10" s="106"/>
      <c r="G10" s="226"/>
      <c r="H10" s="162" t="s">
        <v>107</v>
      </c>
      <c r="I10" s="161">
        <v>1.4749999999999999E-2</v>
      </c>
      <c r="J10" s="159">
        <v>22712698</v>
      </c>
      <c r="K10" s="159">
        <v>23033332</v>
      </c>
      <c r="L10" s="159">
        <v>24690501</v>
      </c>
      <c r="M10" s="159">
        <v>25549747</v>
      </c>
    </row>
    <row r="11" spans="1:13" ht="17.25">
      <c r="A11" s="106"/>
      <c r="E11" s="106"/>
      <c r="F11" s="106"/>
      <c r="G11" s="186" t="s">
        <v>10</v>
      </c>
      <c r="H11" s="162" t="s">
        <v>112</v>
      </c>
      <c r="I11" s="161">
        <v>1.375E-2</v>
      </c>
      <c r="J11" s="159">
        <v>22278452</v>
      </c>
      <c r="K11" s="159">
        <v>22572587</v>
      </c>
      <c r="L11" s="159">
        <v>24087101</v>
      </c>
      <c r="M11" s="159">
        <v>24869825</v>
      </c>
    </row>
    <row r="12" spans="1:13" ht="18.75" customHeight="1">
      <c r="A12" s="156" t="s">
        <v>70</v>
      </c>
      <c r="B12" s="243">
        <v>20450000</v>
      </c>
      <c r="C12" s="244"/>
      <c r="D12" s="243">
        <v>20050000</v>
      </c>
      <c r="E12" s="244"/>
      <c r="F12" s="112"/>
      <c r="G12" s="242"/>
      <c r="H12" s="162" t="s">
        <v>108</v>
      </c>
      <c r="I12" s="161">
        <v>1.4749999999999999E-2</v>
      </c>
      <c r="J12" s="159">
        <v>22414864</v>
      </c>
      <c r="K12" s="159">
        <v>22731559</v>
      </c>
      <c r="L12" s="159">
        <v>24365526</v>
      </c>
      <c r="M12" s="159">
        <v>25211788</v>
      </c>
    </row>
    <row r="13" spans="1:13" ht="20.100000000000001" customHeight="1">
      <c r="A13" s="156" t="s">
        <v>125</v>
      </c>
      <c r="B13" s="158">
        <v>18</v>
      </c>
      <c r="C13" s="158">
        <v>20</v>
      </c>
      <c r="D13" s="158">
        <v>30</v>
      </c>
      <c r="E13" s="158">
        <v>35</v>
      </c>
      <c r="F13" s="157"/>
      <c r="G13" s="226"/>
      <c r="H13" s="162" t="s">
        <v>109</v>
      </c>
      <c r="I13" s="161">
        <v>1.6750000000000001E-2</v>
      </c>
      <c r="J13" s="159">
        <v>22689570</v>
      </c>
      <c r="K13" s="159">
        <v>23051974</v>
      </c>
      <c r="L13" s="159">
        <v>24928902</v>
      </c>
      <c r="M13" s="159">
        <v>25904956</v>
      </c>
    </row>
    <row r="14" spans="1:13" ht="20.100000000000001" customHeight="1">
      <c r="A14" s="156" t="s">
        <v>110</v>
      </c>
      <c r="B14" s="160">
        <v>216</v>
      </c>
      <c r="C14" s="160">
        <v>240</v>
      </c>
      <c r="D14" s="160">
        <v>360</v>
      </c>
      <c r="E14" s="160">
        <v>420</v>
      </c>
      <c r="F14" s="39"/>
      <c r="G14" s="236" t="s">
        <v>101</v>
      </c>
      <c r="H14" s="164" t="s">
        <v>62</v>
      </c>
      <c r="I14" s="164" t="s">
        <v>114</v>
      </c>
      <c r="J14" s="173" t="s">
        <v>128</v>
      </c>
      <c r="K14" s="173" t="s">
        <v>129</v>
      </c>
      <c r="L14" s="173" t="s">
        <v>129</v>
      </c>
      <c r="M14" s="173" t="s">
        <v>129</v>
      </c>
    </row>
    <row r="15" spans="1:13" ht="20.100000000000001" customHeight="1">
      <c r="A15" s="156" t="s">
        <v>56</v>
      </c>
      <c r="B15" s="245">
        <v>20450000</v>
      </c>
      <c r="C15" s="246"/>
      <c r="D15" s="191">
        <v>20050000</v>
      </c>
      <c r="E15" s="192"/>
      <c r="F15" s="109"/>
      <c r="G15" s="236"/>
      <c r="H15" s="165" t="s">
        <v>64</v>
      </c>
      <c r="I15" s="165" t="s">
        <v>116</v>
      </c>
      <c r="J15" s="173" t="s">
        <v>128</v>
      </c>
      <c r="K15" s="173" t="s">
        <v>129</v>
      </c>
      <c r="L15" s="173" t="s">
        <v>129</v>
      </c>
      <c r="M15" s="173" t="s">
        <v>129</v>
      </c>
    </row>
    <row r="16" spans="1:13" ht="20.100000000000001" customHeight="1">
      <c r="A16" s="156" t="s">
        <v>57</v>
      </c>
      <c r="B16" s="247">
        <v>5.0000000000000001E-3</v>
      </c>
      <c r="C16" s="248"/>
      <c r="D16" s="247">
        <v>7.4999999999999997E-3</v>
      </c>
      <c r="E16" s="248"/>
      <c r="F16" s="109"/>
      <c r="G16" s="236"/>
      <c r="H16" s="163" t="s">
        <v>65</v>
      </c>
      <c r="I16" s="163" t="s">
        <v>118</v>
      </c>
      <c r="J16" s="173" t="s">
        <v>128</v>
      </c>
      <c r="K16" s="173" t="s">
        <v>129</v>
      </c>
      <c r="L16" s="173" t="s">
        <v>129</v>
      </c>
      <c r="M16" s="173" t="s">
        <v>129</v>
      </c>
    </row>
    <row r="17" spans="1:13" ht="20.100000000000001" customHeight="1">
      <c r="F17" s="110"/>
      <c r="G17" s="236" t="s">
        <v>102</v>
      </c>
      <c r="H17" s="164" t="s">
        <v>105</v>
      </c>
      <c r="I17" s="164" t="s">
        <v>113</v>
      </c>
      <c r="J17" s="167">
        <v>20287</v>
      </c>
      <c r="K17" s="167">
        <v>-21428</v>
      </c>
      <c r="L17" s="167">
        <v>-238886</v>
      </c>
      <c r="M17" s="167">
        <v>-353361</v>
      </c>
    </row>
    <row r="18" spans="1:13" ht="20.100000000000001" customHeight="1">
      <c r="A18" s="170" t="s">
        <v>123</v>
      </c>
      <c r="B18" s="237">
        <v>2.6749999999999999E-2</v>
      </c>
      <c r="C18" s="238"/>
      <c r="D18" s="239"/>
      <c r="E18" s="239"/>
      <c r="G18" s="236"/>
      <c r="H18" s="165" t="s">
        <v>103</v>
      </c>
      <c r="I18" s="165" t="s">
        <v>115</v>
      </c>
      <c r="J18" s="167">
        <v>21223</v>
      </c>
      <c r="K18" s="167">
        <v>-20506</v>
      </c>
      <c r="L18" s="167">
        <v>-238768</v>
      </c>
      <c r="M18" s="167">
        <v>-354059</v>
      </c>
    </row>
    <row r="19" spans="1:13" ht="20.100000000000001" customHeight="1">
      <c r="A19" s="171" t="s">
        <v>124</v>
      </c>
      <c r="B19" s="240">
        <v>1.4999999999999999E-2</v>
      </c>
      <c r="C19" s="241"/>
      <c r="D19" s="240">
        <v>1.2999999999999999E-2</v>
      </c>
      <c r="E19" s="240"/>
      <c r="F19" s="39"/>
      <c r="G19" s="236"/>
      <c r="H19" s="163" t="s">
        <v>104</v>
      </c>
      <c r="I19" s="163" t="s">
        <v>117</v>
      </c>
      <c r="J19" s="167">
        <v>23128</v>
      </c>
      <c r="K19" s="167">
        <v>-18642</v>
      </c>
      <c r="L19" s="167">
        <v>-238401</v>
      </c>
      <c r="M19" s="167">
        <v>-355209</v>
      </c>
    </row>
    <row r="20" spans="1:13" ht="20.100000000000001" customHeight="1">
      <c r="F20" s="39"/>
      <c r="G20" s="249" t="s">
        <v>119</v>
      </c>
      <c r="H20" s="250"/>
      <c r="I20" s="164" t="s">
        <v>113</v>
      </c>
      <c r="J20" s="166" t="s">
        <v>130</v>
      </c>
      <c r="K20" s="166">
        <v>188</v>
      </c>
      <c r="L20" s="166">
        <v>145</v>
      </c>
      <c r="M20" s="166">
        <v>139</v>
      </c>
    </row>
    <row r="21" spans="1:13" ht="20.100000000000001" customHeight="1">
      <c r="F21" s="39"/>
      <c r="G21" s="250"/>
      <c r="H21" s="250"/>
      <c r="I21" s="165" t="s">
        <v>115</v>
      </c>
      <c r="J21" s="166" t="s">
        <v>130</v>
      </c>
      <c r="K21" s="166">
        <v>189</v>
      </c>
      <c r="L21" s="166">
        <v>145</v>
      </c>
      <c r="M21" s="166">
        <v>140</v>
      </c>
    </row>
    <row r="22" spans="1:13" ht="20.100000000000001" customHeight="1">
      <c r="F22" s="39"/>
      <c r="G22" s="250"/>
      <c r="H22" s="250"/>
      <c r="I22" s="163" t="s">
        <v>117</v>
      </c>
      <c r="J22" s="166" t="s">
        <v>130</v>
      </c>
      <c r="K22" s="166">
        <v>192</v>
      </c>
      <c r="L22" s="166">
        <v>147</v>
      </c>
      <c r="M22" s="166">
        <v>141</v>
      </c>
    </row>
    <row r="23" spans="1:13" ht="20.100000000000001" hidden="1" customHeight="1">
      <c r="F23" s="39"/>
      <c r="G23" s="251" t="s">
        <v>120</v>
      </c>
      <c r="H23" s="252"/>
      <c r="I23" s="164" t="s">
        <v>113</v>
      </c>
      <c r="J23" s="166" t="s">
        <v>130</v>
      </c>
      <c r="K23" s="166" t="s">
        <v>130</v>
      </c>
      <c r="L23" s="166" t="s">
        <v>130</v>
      </c>
      <c r="M23" s="166" t="s">
        <v>130</v>
      </c>
    </row>
    <row r="24" spans="1:13" ht="20.100000000000001" hidden="1" customHeight="1">
      <c r="F24" s="39"/>
      <c r="G24" s="252"/>
      <c r="H24" s="252"/>
      <c r="I24" s="165" t="s">
        <v>115</v>
      </c>
      <c r="J24" s="166" t="s">
        <v>130</v>
      </c>
      <c r="K24" s="166" t="s">
        <v>130</v>
      </c>
      <c r="L24" s="166" t="s">
        <v>130</v>
      </c>
      <c r="M24" s="166" t="s">
        <v>130</v>
      </c>
    </row>
    <row r="25" spans="1:13" ht="20.100000000000001" hidden="1" customHeight="1">
      <c r="F25" s="39"/>
      <c r="G25" s="252"/>
      <c r="H25" s="252"/>
      <c r="I25" s="163" t="s">
        <v>117</v>
      </c>
      <c r="J25" s="166" t="s">
        <v>130</v>
      </c>
      <c r="K25" s="166" t="s">
        <v>130</v>
      </c>
      <c r="L25" s="166" t="s">
        <v>130</v>
      </c>
      <c r="M25" s="166" t="s">
        <v>130</v>
      </c>
    </row>
    <row r="26" spans="1:13" ht="18.75" customHeight="1">
      <c r="F26" s="35"/>
      <c r="G26" s="172"/>
    </row>
    <row r="27" spans="1:13" hidden="1">
      <c r="B27" s="168">
        <v>441504</v>
      </c>
    </row>
    <row r="28" spans="1:13" ht="17.25" hidden="1">
      <c r="B28" s="168">
        <v>9537</v>
      </c>
      <c r="G28" s="35"/>
    </row>
    <row r="29" spans="1:13" hidden="1">
      <c r="B29" s="243">
        <v>20440000</v>
      </c>
      <c r="C29" s="244"/>
    </row>
    <row r="30" spans="1:13" hidden="1">
      <c r="B30" s="168">
        <v>20450000</v>
      </c>
    </row>
    <row r="31" spans="1:13">
      <c r="E31" s="169"/>
    </row>
    <row r="32" spans="1:13" ht="20.25" customHeight="1">
      <c r="A32" s="258" t="s">
        <v>126</v>
      </c>
    </row>
    <row r="33" spans="1:13" ht="20.25" customHeight="1">
      <c r="A33" s="258" t="s">
        <v>127</v>
      </c>
      <c r="L33" s="253"/>
      <c r="M33" s="254"/>
    </row>
    <row r="34" spans="1:13" ht="20.25" customHeight="1">
      <c r="A34" s="258" t="s">
        <v>122</v>
      </c>
      <c r="K34" s="255"/>
      <c r="L34" s="255"/>
      <c r="M34" s="175"/>
    </row>
    <row r="35" spans="1:13" ht="20.25" customHeight="1">
      <c r="A35" s="259"/>
    </row>
    <row r="36" spans="1:13" ht="20.25" customHeight="1">
      <c r="A36" s="259" t="s">
        <v>131</v>
      </c>
    </row>
    <row r="37" spans="1:13" ht="20.25" customHeight="1">
      <c r="A37" s="259"/>
      <c r="B37" s="259" t="s">
        <v>132</v>
      </c>
    </row>
  </sheetData>
  <mergeCells count="31">
    <mergeCell ref="K34:L34"/>
    <mergeCell ref="D16:E16"/>
    <mergeCell ref="G20:H22"/>
    <mergeCell ref="G23:H25"/>
    <mergeCell ref="B29:C29"/>
    <mergeCell ref="L33:M33"/>
    <mergeCell ref="G17:G19"/>
    <mergeCell ref="B18:E18"/>
    <mergeCell ref="B19:C19"/>
    <mergeCell ref="D19:E19"/>
    <mergeCell ref="B8:E8"/>
    <mergeCell ref="G8:G10"/>
    <mergeCell ref="B9:E9"/>
    <mergeCell ref="B10:C10"/>
    <mergeCell ref="D10:E10"/>
    <mergeCell ref="G11:G13"/>
    <mergeCell ref="B12:C12"/>
    <mergeCell ref="D12:E12"/>
    <mergeCell ref="G14:G16"/>
    <mergeCell ref="B15:C15"/>
    <mergeCell ref="D15:E15"/>
    <mergeCell ref="B16:C16"/>
    <mergeCell ref="A2:M3"/>
    <mergeCell ref="B6:C6"/>
    <mergeCell ref="D6:E6"/>
    <mergeCell ref="I6:I7"/>
    <mergeCell ref="J6:J7"/>
    <mergeCell ref="K6:K7"/>
    <mergeCell ref="L6:L7"/>
    <mergeCell ref="M6:M7"/>
    <mergeCell ref="B7:E7"/>
  </mergeCells>
  <phoneticPr fontId="3"/>
  <dataValidations count="2">
    <dataValidation type="list" allowBlank="1" showInputMessage="1" showErrorMessage="1" sqref="B13:E13">
      <formula1>返済期間_年</formula1>
    </dataValidation>
    <dataValidation type="custom" allowBlank="1" showInputMessage="1" showErrorMessage="1" sqref="B15:C15">
      <formula1>IF(#REF!="ボーナス併用あり",B15&lt;B12,B15=B12)</formula1>
    </dataValidation>
  </dataValidations>
  <pageMargins left="0.94488188976377963"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
  <sheetViews>
    <sheetView workbookViewId="0"/>
  </sheetViews>
  <sheetFormatPr defaultRowHeight="13.5"/>
  <cols>
    <col min="1" max="1" width="4.75" customWidth="1"/>
    <col min="2" max="2" width="15.125" bestFit="1" customWidth="1"/>
    <col min="3" max="4" width="11.875" customWidth="1"/>
    <col min="5" max="5" width="13.25" customWidth="1"/>
    <col min="6" max="6" width="4" customWidth="1"/>
    <col min="7" max="7" width="13.375" customWidth="1"/>
    <col min="8" max="9" width="14.5" customWidth="1"/>
    <col min="10" max="10" width="14.5" style="68" customWidth="1"/>
    <col min="11" max="14" width="14.5" customWidth="1"/>
    <col min="15" max="15" width="14.875" customWidth="1"/>
    <col min="16" max="19" width="12.375" customWidth="1"/>
    <col min="20" max="20" width="13.25" customWidth="1"/>
  </cols>
  <sheetData>
    <row r="1" spans="2:15" ht="14.25" thickBot="1"/>
    <row r="2" spans="2:15" ht="14.25" thickTop="1">
      <c r="B2" s="195" t="s">
        <v>12</v>
      </c>
      <c r="C2" s="196"/>
      <c r="D2" s="196"/>
      <c r="E2" s="196"/>
      <c r="F2" s="256"/>
      <c r="G2" s="197"/>
    </row>
    <row r="3" spans="2:15" ht="14.25" thickBot="1">
      <c r="B3" s="198"/>
      <c r="C3" s="199"/>
      <c r="D3" s="199"/>
      <c r="E3" s="199"/>
      <c r="F3" s="257"/>
      <c r="G3" s="200"/>
    </row>
    <row r="4" spans="2:15" ht="26.25" customHeight="1" thickTop="1"/>
    <row r="5" spans="2:15" ht="20.100000000000001" customHeight="1">
      <c r="B5" s="201"/>
      <c r="C5" s="21" t="s">
        <v>56</v>
      </c>
      <c r="D5" s="18" t="e">
        <f>#REF!</f>
        <v>#REF!</v>
      </c>
    </row>
    <row r="6" spans="2:15" ht="20.100000000000001" customHeight="1">
      <c r="B6" s="202"/>
      <c r="C6" s="21" t="s">
        <v>90</v>
      </c>
      <c r="D6" s="18" t="e">
        <f>#REF!</f>
        <v>#REF!</v>
      </c>
    </row>
    <row r="7" spans="2:15" ht="20.100000000000001" customHeight="1">
      <c r="B7" s="202"/>
      <c r="C7" s="21" t="s">
        <v>91</v>
      </c>
      <c r="D7" s="18">
        <f>ROUNDUP(D12,-4)</f>
        <v>50000</v>
      </c>
    </row>
    <row r="8" spans="2:15" ht="20.100000000000001" customHeight="1">
      <c r="B8" s="202"/>
      <c r="C8" s="21" t="s">
        <v>54</v>
      </c>
      <c r="D8" s="90" t="e">
        <f>#REF!</f>
        <v>#REF!</v>
      </c>
    </row>
    <row r="9" spans="2:15" ht="20.100000000000001" customHeight="1">
      <c r="B9" s="203"/>
      <c r="C9" s="21" t="s">
        <v>55</v>
      </c>
      <c r="D9" s="90" t="e">
        <f>#REF!</f>
        <v>#REF!</v>
      </c>
    </row>
    <row r="10" spans="2:15" ht="20.100000000000001" customHeight="1">
      <c r="B10" s="207" t="s">
        <v>8</v>
      </c>
      <c r="C10" s="22" t="s">
        <v>9</v>
      </c>
      <c r="D10" s="103" t="e">
        <f>2.16%*(D5+D6)</f>
        <v>#REF!</v>
      </c>
      <c r="E10" s="16"/>
      <c r="F10" s="16"/>
      <c r="H10" s="204" t="s">
        <v>62</v>
      </c>
      <c r="I10" s="204"/>
      <c r="J10" s="205" t="s">
        <v>64</v>
      </c>
      <c r="K10" s="206"/>
      <c r="L10" s="205" t="s">
        <v>65</v>
      </c>
      <c r="M10" s="206"/>
      <c r="O10" s="16"/>
    </row>
    <row r="11" spans="2:15" ht="20.100000000000001" customHeight="1">
      <c r="B11" s="207"/>
      <c r="C11" s="21" t="s">
        <v>57</v>
      </c>
      <c r="D11" s="20">
        <v>5.0000000000000001E-3</v>
      </c>
      <c r="E11" s="16"/>
      <c r="F11" s="16"/>
      <c r="H11" s="208" t="s">
        <v>66</v>
      </c>
      <c r="I11" s="209"/>
      <c r="J11" s="208" t="s">
        <v>66</v>
      </c>
      <c r="K11" s="209"/>
      <c r="L11" s="208" t="s">
        <v>66</v>
      </c>
      <c r="M11" s="209"/>
      <c r="O11" s="16"/>
    </row>
    <row r="12" spans="2:15" ht="20.100000000000001" customHeight="1">
      <c r="B12" s="207" t="s">
        <v>10</v>
      </c>
      <c r="C12" s="22" t="s">
        <v>9</v>
      </c>
      <c r="D12" s="103">
        <v>48600</v>
      </c>
      <c r="E12" s="16"/>
      <c r="F12" s="16"/>
      <c r="G12" s="100" t="s">
        <v>8</v>
      </c>
      <c r="H12" s="183" t="e">
        <f>C16*36+C18*H20+D16*6+D18*I20</f>
        <v>#REF!</v>
      </c>
      <c r="I12" s="183"/>
      <c r="J12" s="183" t="e">
        <f>C16*36+C18*J20+D16*6+D18*K20</f>
        <v>#REF!</v>
      </c>
      <c r="K12" s="183"/>
      <c r="L12" s="183" t="e">
        <f>C16*36+C18*L20+D16*6+D18*M20</f>
        <v>#REF!</v>
      </c>
      <c r="M12" s="183"/>
      <c r="O12" s="16"/>
    </row>
    <row r="13" spans="2:15" ht="20.100000000000001" customHeight="1">
      <c r="B13" s="207"/>
      <c r="C13" s="21" t="s">
        <v>57</v>
      </c>
      <c r="D13" s="20">
        <v>7.4999999999999997E-3</v>
      </c>
      <c r="E13" s="16"/>
      <c r="F13" s="16"/>
      <c r="G13" s="102" t="s">
        <v>60</v>
      </c>
      <c r="H13" s="183" t="e">
        <f>C17*36+C18*H22+D17*6+D18*I22</f>
        <v>#REF!</v>
      </c>
      <c r="I13" s="183"/>
      <c r="J13" s="191" t="e">
        <f>C17*36+C18*J22+D17*6+D18*K22</f>
        <v>#REF!</v>
      </c>
      <c r="K13" s="192"/>
      <c r="L13" s="191" t="e">
        <f>C17*36+C18*L22+D17*6+D18*M22</f>
        <v>#REF!</v>
      </c>
      <c r="M13" s="192"/>
      <c r="O13" s="16"/>
    </row>
    <row r="14" spans="2:15" ht="20.100000000000001" customHeight="1">
      <c r="G14" s="101"/>
      <c r="H14" s="212"/>
      <c r="I14" s="212"/>
      <c r="J14" s="212"/>
      <c r="K14" s="212"/>
      <c r="L14" s="212"/>
      <c r="M14" s="212"/>
      <c r="N14" s="68"/>
    </row>
    <row r="15" spans="2:15" ht="20.100000000000001" customHeight="1">
      <c r="B15" s="118" t="s">
        <v>96</v>
      </c>
      <c r="C15" s="94" t="s">
        <v>59</v>
      </c>
      <c r="D15" s="95" t="s">
        <v>53</v>
      </c>
      <c r="E15" s="96"/>
      <c r="F15" s="96"/>
      <c r="G15" s="101"/>
      <c r="H15" s="211" t="e">
        <f>H12-H13</f>
        <v>#REF!</v>
      </c>
      <c r="I15" s="211"/>
      <c r="J15" s="211" t="e">
        <f>J12-J13</f>
        <v>#REF!</v>
      </c>
      <c r="K15" s="211"/>
      <c r="L15" s="211" t="e">
        <f>L12-L13</f>
        <v>#REF!</v>
      </c>
      <c r="M15" s="211"/>
      <c r="O15" s="96"/>
    </row>
    <row r="16" spans="2:15" ht="20.100000000000001" customHeight="1">
      <c r="B16" s="40" t="s">
        <v>93</v>
      </c>
      <c r="C16" s="18" t="e">
        <f>ROUNDUP(PMT($D$11/12,$D8,$D$5)*-1,0)</f>
        <v>#REF!</v>
      </c>
      <c r="D16" s="18" t="e">
        <f>ROUNDUP(PMT($D$11/2,$D9,$D$6)*-1,0)</f>
        <v>#REF!</v>
      </c>
    </row>
    <row r="17" spans="2:15" ht="20.100000000000001" customHeight="1">
      <c r="B17" s="40" t="s">
        <v>94</v>
      </c>
      <c r="C17" s="18" t="e">
        <f>ROUNDUP(PMT($D$13/12,$D8,$D$5)*-1,0)</f>
        <v>#REF!</v>
      </c>
      <c r="D17" s="18" t="e">
        <f>ROUNDUP(PMT($D$13/2,$D9,$D$7)*-1,0)</f>
        <v>#REF!</v>
      </c>
      <c r="E17" s="97"/>
      <c r="F17" s="153"/>
      <c r="H17" s="204" t="s">
        <v>62</v>
      </c>
      <c r="I17" s="204"/>
      <c r="J17" s="205" t="s">
        <v>64</v>
      </c>
      <c r="K17" s="206"/>
      <c r="L17" s="205" t="s">
        <v>65</v>
      </c>
      <c r="M17" s="206"/>
      <c r="O17" s="153"/>
    </row>
    <row r="18" spans="2:15" ht="20.100000000000001" customHeight="1">
      <c r="B18" s="133" t="s">
        <v>92</v>
      </c>
      <c r="C18" s="18" t="e">
        <f>D8-36</f>
        <v>#REF!</v>
      </c>
      <c r="D18" s="18" t="e">
        <f>D9-6</f>
        <v>#REF!</v>
      </c>
      <c r="G18" s="19" t="s">
        <v>97</v>
      </c>
      <c r="H18" s="15" t="s">
        <v>59</v>
      </c>
      <c r="I18" s="15" t="s">
        <v>53</v>
      </c>
      <c r="J18" s="151" t="s">
        <v>59</v>
      </c>
      <c r="K18" s="152" t="s">
        <v>53</v>
      </c>
      <c r="L18" s="15" t="s">
        <v>59</v>
      </c>
      <c r="M18" s="15" t="s">
        <v>53</v>
      </c>
    </row>
    <row r="19" spans="2:15" ht="20.100000000000001" customHeight="1">
      <c r="B19" s="132" t="s">
        <v>98</v>
      </c>
      <c r="C19" s="92" t="e">
        <f>LOOKUP(36,#REF!,#REF!)</f>
        <v>#REF!</v>
      </c>
      <c r="D19" s="92" t="e">
        <f>LOOKUP(6,#REF!,#REF!)</f>
        <v>#REF!</v>
      </c>
      <c r="G19" s="45" t="s">
        <v>8</v>
      </c>
      <c r="H19" s="188">
        <f>(2.675-1.5)/100</f>
        <v>1.1749999999999998E-2</v>
      </c>
      <c r="I19" s="189"/>
      <c r="J19" s="210">
        <f>H19+0.1%</f>
        <v>1.2749999999999997E-2</v>
      </c>
      <c r="K19" s="210"/>
      <c r="L19" s="210">
        <f>H19+0.3%</f>
        <v>1.4749999999999999E-2</v>
      </c>
      <c r="M19" s="210"/>
    </row>
    <row r="20" spans="2:15" ht="20.100000000000001" customHeight="1">
      <c r="B20" s="132" t="s">
        <v>99</v>
      </c>
      <c r="C20" s="92" t="e">
        <f>LOOKUP(36,#REF!,#REF!)</f>
        <v>#REF!</v>
      </c>
      <c r="D20" s="92" t="e">
        <f>LOOKUP(6,#REF!,#REF!)</f>
        <v>#REF!</v>
      </c>
      <c r="G20" s="45"/>
      <c r="H20" s="18" t="e">
        <f>ROUNDUP(PMT(H$19/12,$C$18,$C$19)*-1,0)</f>
        <v>#REF!</v>
      </c>
      <c r="I20" s="18" t="e">
        <f>ROUNDUP(PMT(H$19/2,$D$18,$D$19)*-1,0)</f>
        <v>#REF!</v>
      </c>
      <c r="J20" s="155" t="e">
        <f>ROUNDUP(PMT(J$19/12,$C$18,$C$19)*-1,0)</f>
        <v>#REF!</v>
      </c>
      <c r="K20" s="154" t="e">
        <f>ROUNDUP(PMT(J$19/2,$D$18,$D$19)*-1,0)</f>
        <v>#REF!</v>
      </c>
      <c r="L20" s="18" t="e">
        <f>ROUNDUP(PMT(L$19/12,$C$18,$C$19)*-1,0)</f>
        <v>#REF!</v>
      </c>
      <c r="M20" s="18" t="e">
        <f>ROUNDUP(PMT(L$19/2,$D$18,$D$19)*-1,0)</f>
        <v>#REF!</v>
      </c>
    </row>
    <row r="21" spans="2:15" ht="20.100000000000001" customHeight="1">
      <c r="B21" s="23"/>
      <c r="C21" s="18"/>
      <c r="D21" s="18"/>
      <c r="G21" s="45" t="s">
        <v>10</v>
      </c>
      <c r="H21" s="188">
        <f>(2.675-1.3)/100</f>
        <v>1.3749999999999998E-2</v>
      </c>
      <c r="I21" s="189"/>
      <c r="J21" s="210">
        <f>H21+0.1%</f>
        <v>1.4749999999999999E-2</v>
      </c>
      <c r="K21" s="210"/>
      <c r="L21" s="210">
        <f>H21+0.3%</f>
        <v>1.6749999999999998E-2</v>
      </c>
      <c r="M21" s="210"/>
    </row>
    <row r="22" spans="2:15" ht="20.100000000000001" customHeight="1">
      <c r="B22" s="23"/>
      <c r="C22" s="18"/>
      <c r="D22" s="18"/>
      <c r="G22" s="45"/>
      <c r="H22" s="18" t="e">
        <f>ROUNDUP(PMT(H$21/12,$C$18,$C$20)*-1,0)</f>
        <v>#REF!</v>
      </c>
      <c r="I22" s="18" t="e">
        <f>ROUNDUP(PMT(H$21/2,$D$18,$D$20)*-1,0)</f>
        <v>#REF!</v>
      </c>
      <c r="J22" s="155" t="e">
        <f>ROUNDUP(PMT(J$21/12,$C$18,$C$20)*-1,0)</f>
        <v>#REF!</v>
      </c>
      <c r="K22" s="154" t="e">
        <f>ROUNDUP(PMT($J$21/2,$D$18,$D$20)*-1,0)</f>
        <v>#REF!</v>
      </c>
      <c r="L22" s="18" t="e">
        <f>ROUNDUP(PMT(L$21/12,$C$18,$C$20)*-1,0)</f>
        <v>#REF!</v>
      </c>
      <c r="M22" s="18" t="e">
        <f>ROUNDUP(PMT($L$21/2,$D$18,$D$20)*-1,0)</f>
        <v>#REF!</v>
      </c>
    </row>
    <row r="23" spans="2:15" ht="20.100000000000001" customHeight="1">
      <c r="B23" s="124"/>
      <c r="C23" s="39"/>
      <c r="D23" s="39"/>
    </row>
    <row r="24" spans="2:15" ht="20.100000000000001" customHeight="1">
      <c r="B24" s="124"/>
      <c r="C24" s="39"/>
      <c r="D24" s="39"/>
    </row>
    <row r="25" spans="2:15" ht="17.25">
      <c r="D25" s="35"/>
      <c r="E25" s="35"/>
      <c r="F25" s="35"/>
      <c r="G25" s="35"/>
      <c r="O25" s="35"/>
    </row>
  </sheetData>
  <mergeCells count="31">
    <mergeCell ref="H21:I21"/>
    <mergeCell ref="J21:K21"/>
    <mergeCell ref="L21:M21"/>
    <mergeCell ref="H17:I17"/>
    <mergeCell ref="J17:K17"/>
    <mergeCell ref="L17:M17"/>
    <mergeCell ref="H19:I19"/>
    <mergeCell ref="J19:K19"/>
    <mergeCell ref="L19:M19"/>
    <mergeCell ref="H14:I14"/>
    <mergeCell ref="J14:K14"/>
    <mergeCell ref="L14:M14"/>
    <mergeCell ref="H15:I15"/>
    <mergeCell ref="J15:K15"/>
    <mergeCell ref="L15:M15"/>
    <mergeCell ref="L10:M10"/>
    <mergeCell ref="H11:I11"/>
    <mergeCell ref="J11:K11"/>
    <mergeCell ref="L11:M11"/>
    <mergeCell ref="B12:B13"/>
    <mergeCell ref="H12:I12"/>
    <mergeCell ref="J12:K12"/>
    <mergeCell ref="L12:M12"/>
    <mergeCell ref="H13:I13"/>
    <mergeCell ref="J13:K13"/>
    <mergeCell ref="L13:M13"/>
    <mergeCell ref="B2:G3"/>
    <mergeCell ref="B5:B9"/>
    <mergeCell ref="B10:B11"/>
    <mergeCell ref="H10:I10"/>
    <mergeCell ref="J10:K10"/>
  </mergeCells>
  <phoneticPr fontId="3"/>
  <pageMargins left="0.70866141732283472" right="0.70866141732283472" top="0.74803149606299213" bottom="0.74803149606299213" header="0.31496062992125984" footer="0.31496062992125984"/>
  <pageSetup paperSize="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Sheet5</vt:lpstr>
      <vt:lpstr>Sheet1</vt:lpstr>
      <vt:lpstr>Sheet4</vt:lpstr>
      <vt:lpstr>Sheet2</vt:lpstr>
      <vt:lpstr>Sheet3</vt:lpstr>
      <vt:lpstr>Sheet1 (2)</vt:lpstr>
      <vt:lpstr>参考例</vt:lpstr>
      <vt:lpstr>Sheet1 (3)</vt:lpstr>
    </vt:vector>
  </TitlesOfParts>
  <Company>北海道労働金庫</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営業推進部</dc:creator>
  <cp:lastModifiedBy>自治労県本支部</cp:lastModifiedBy>
  <cp:lastPrinted>2014-04-07T11:03:17Z</cp:lastPrinted>
  <dcterms:created xsi:type="dcterms:W3CDTF">2000-02-08T07:17:18Z</dcterms:created>
  <dcterms:modified xsi:type="dcterms:W3CDTF">2014-04-16T07:35:38Z</dcterms:modified>
</cp:coreProperties>
</file>